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M:\DPP\2120_Devel_prog_ministeriels\PADAAR\2 - À déplacer\PADAAR\1-Documents administratifs actualisés_automne 2024\Plan de financement\4021\Version finale\Version externe\"/>
    </mc:Choice>
  </mc:AlternateContent>
  <xr:revisionPtr revIDLastSave="0" documentId="13_ncr:1_{E3967713-72E1-4379-A592-045AC8CD17CE}" xr6:coauthVersionLast="47" xr6:coauthVersionMax="47" xr10:uidLastSave="{00000000-0000-0000-0000-000000000000}"/>
  <workbookProtection workbookAlgorithmName="SHA-512" workbookHashValue="oenVgARjEXXhj/PZH2g36YAuVN37W95M3PyPxIN1nLKIrx/udZd+005cfjk8vNGZwdZwAvFXiSGl3dfsWbHSZg==" workbookSaltValue="nCHSxWXXw+riwtbUVJSNJw==" workbookSpinCount="100000" lockStructure="1"/>
  <bookViews>
    <workbookView xWindow="-120" yWindow="-120" windowWidth="29040" windowHeight="15720" tabRatio="909" xr2:uid="{72767F4D-C94A-46FE-AE90-C6F1C603B888}"/>
  </bookViews>
  <sheets>
    <sheet name="Instructions" sheetId="5" r:id="rId1"/>
    <sheet name="Coût Structure de financement" sheetId="6" r:id="rId2"/>
    <sheet name="MAPAQ-Résumé" sheetId="13" state="hidden" r:id="rId3"/>
    <sheet name="Instructions Réclamation" sheetId="12" state="hidden" r:id="rId4"/>
    <sheet name="Réclamation 1" sheetId="9" state="hidden" r:id="rId5"/>
    <sheet name="Réclamation 2" sheetId="10" state="hidden" r:id="rId6"/>
    <sheet name="Source" sheetId="7" state="hidden" r:id="rId7"/>
  </sheets>
  <externalReferences>
    <externalReference r:id="rId8"/>
  </externalReferences>
  <definedNames>
    <definedName name="Analystes">[1]listes!$D$2:$D$14</definedName>
    <definedName name="Programmes">[1]listes!$A$1:$A$13</definedName>
    <definedName name="_xlnm.Print_Area" localSheetId="1">'Coût Structure de financement'!$A$1:$K$87</definedName>
    <definedName name="_xlnm.Print_Area" localSheetId="3">'Instructions Réclamation'!$A$1:$K$141</definedName>
    <definedName name="_xlnm.Print_Area" localSheetId="4">'Réclamation 1'!$A$1:$N$113</definedName>
    <definedName name="_xlnm.Print_Area" localSheetId="5">'Réclamation 2'!$A$1:$N$114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70" i="10" l="1"/>
  <c r="Y69" i="9"/>
  <c r="M93" i="10"/>
  <c r="M92" i="9" l="1"/>
  <c r="P66" i="10"/>
  <c r="P65" i="10"/>
  <c r="P64" i="10"/>
  <c r="P63" i="10"/>
  <c r="P62" i="10"/>
  <c r="P61" i="10"/>
  <c r="P60" i="10"/>
  <c r="P59" i="10"/>
  <c r="P58" i="10"/>
  <c r="P57" i="10"/>
  <c r="P56" i="10"/>
  <c r="P55" i="10"/>
  <c r="P54" i="10"/>
  <c r="P53" i="10"/>
  <c r="P52" i="10"/>
  <c r="P51" i="10"/>
  <c r="N66" i="10"/>
  <c r="N65" i="10"/>
  <c r="N64" i="10"/>
  <c r="N63" i="10"/>
  <c r="N62" i="10"/>
  <c r="N61" i="10"/>
  <c r="N60" i="10"/>
  <c r="N59" i="10"/>
  <c r="N58" i="10"/>
  <c r="N57" i="10"/>
  <c r="N56" i="10"/>
  <c r="N55" i="10"/>
  <c r="N54" i="10"/>
  <c r="N53" i="10"/>
  <c r="N52" i="10"/>
  <c r="N51" i="10"/>
  <c r="P24" i="10"/>
  <c r="P23" i="10"/>
  <c r="P22" i="10"/>
  <c r="P21" i="10"/>
  <c r="P20" i="10"/>
  <c r="P19" i="10"/>
  <c r="P18" i="10"/>
  <c r="P17" i="10"/>
  <c r="P16" i="10"/>
  <c r="P15" i="10"/>
  <c r="P14" i="10"/>
  <c r="N24" i="10"/>
  <c r="N23" i="10"/>
  <c r="N22" i="10"/>
  <c r="N21" i="10"/>
  <c r="N20" i="10"/>
  <c r="N19" i="10"/>
  <c r="N18" i="10"/>
  <c r="N17" i="10"/>
  <c r="N16" i="10"/>
  <c r="N15" i="10"/>
  <c r="N14" i="10"/>
  <c r="N13" i="10"/>
  <c r="P13" i="10" s="1"/>
  <c r="P61" i="9"/>
  <c r="P60" i="9"/>
  <c r="P53" i="9"/>
  <c r="N51" i="9"/>
  <c r="P51" i="9" s="1"/>
  <c r="N65" i="9"/>
  <c r="P65" i="9" s="1"/>
  <c r="N64" i="9"/>
  <c r="P64" i="9" s="1"/>
  <c r="N63" i="9"/>
  <c r="P63" i="9" s="1"/>
  <c r="N62" i="9"/>
  <c r="P62" i="9" s="1"/>
  <c r="N61" i="9"/>
  <c r="N60" i="9"/>
  <c r="N59" i="9"/>
  <c r="P59" i="9" s="1"/>
  <c r="N58" i="9"/>
  <c r="P58" i="9" s="1"/>
  <c r="N57" i="9"/>
  <c r="P57" i="9" s="1"/>
  <c r="N56" i="9"/>
  <c r="P56" i="9" s="1"/>
  <c r="N55" i="9"/>
  <c r="P55" i="9" s="1"/>
  <c r="N54" i="9"/>
  <c r="P54" i="9" s="1"/>
  <c r="N53" i="9"/>
  <c r="N52" i="9"/>
  <c r="P52" i="9" s="1"/>
  <c r="N50" i="9"/>
  <c r="P50" i="9" s="1"/>
  <c r="P13" i="9"/>
  <c r="P23" i="9"/>
  <c r="P22" i="9"/>
  <c r="P18" i="9"/>
  <c r="P17" i="9"/>
  <c r="P16" i="9"/>
  <c r="P15" i="9"/>
  <c r="P14" i="9"/>
  <c r="N23" i="9"/>
  <c r="N22" i="9"/>
  <c r="N21" i="9"/>
  <c r="P21" i="9" s="1"/>
  <c r="N20" i="9"/>
  <c r="P20" i="9" s="1"/>
  <c r="N19" i="9"/>
  <c r="P19" i="9" s="1"/>
  <c r="N18" i="9"/>
  <c r="N17" i="9"/>
  <c r="N16" i="9"/>
  <c r="N15" i="9"/>
  <c r="N14" i="9"/>
  <c r="N13" i="9"/>
  <c r="N12" i="9"/>
  <c r="P12" i="9" s="1"/>
  <c r="H89" i="6"/>
  <c r="G17" i="13"/>
  <c r="G18" i="13"/>
  <c r="G19" i="13"/>
  <c r="G20" i="13"/>
  <c r="G21" i="13"/>
  <c r="G22" i="13"/>
  <c r="G23" i="13"/>
  <c r="G24" i="13"/>
  <c r="G25" i="13"/>
  <c r="G26" i="13"/>
  <c r="G27" i="13"/>
  <c r="G28" i="13"/>
  <c r="G29" i="13"/>
  <c r="A17" i="13"/>
  <c r="A18" i="13"/>
  <c r="A19" i="13"/>
  <c r="A20" i="13"/>
  <c r="A21" i="13"/>
  <c r="A22" i="13"/>
  <c r="A23" i="13"/>
  <c r="A24" i="13"/>
  <c r="A25" i="13"/>
  <c r="A26" i="13"/>
  <c r="A27" i="13"/>
  <c r="A28" i="13"/>
  <c r="A29" i="13"/>
  <c r="L104" i="6"/>
  <c r="J70" i="10"/>
  <c r="N40" i="9" l="1"/>
  <c r="P40" i="9" s="1" a="1"/>
  <c r="P40" i="9" s="1"/>
  <c r="N39" i="9"/>
  <c r="P39" i="9" s="1" a="1"/>
  <c r="P39" i="9" s="1"/>
  <c r="N38" i="9"/>
  <c r="P38" i="9" s="1" a="1"/>
  <c r="P38" i="9" s="1"/>
  <c r="N37" i="9"/>
  <c r="P37" i="9" s="1" a="1"/>
  <c r="P37" i="9" s="1"/>
  <c r="N36" i="9"/>
  <c r="P36" i="9" s="1" a="1"/>
  <c r="P36" i="9" s="1"/>
  <c r="N35" i="9"/>
  <c r="P35" i="9" s="1" a="1"/>
  <c r="P35" i="9" s="1"/>
  <c r="N34" i="9"/>
  <c r="P34" i="9" s="1" a="1"/>
  <c r="P34" i="9" s="1"/>
  <c r="N33" i="9"/>
  <c r="P33" i="9" s="1" a="1"/>
  <c r="P33" i="9" s="1"/>
  <c r="N32" i="9"/>
  <c r="P32" i="9" s="1" a="1"/>
  <c r="P32" i="9" s="1"/>
  <c r="N31" i="9"/>
  <c r="P31" i="9" s="1" a="1"/>
  <c r="P31" i="9" s="1"/>
  <c r="N32" i="10"/>
  <c r="P32" i="10" s="1" a="1"/>
  <c r="P32" i="10" s="1"/>
  <c r="N34" i="10"/>
  <c r="P34" i="10" s="1" a="1"/>
  <c r="P34" i="10" s="1"/>
  <c r="N41" i="10"/>
  <c r="P41" i="10" s="1" a="1"/>
  <c r="P41" i="10" s="1"/>
  <c r="N40" i="10"/>
  <c r="P40" i="10" s="1" a="1"/>
  <c r="P40" i="10" s="1"/>
  <c r="N39" i="10"/>
  <c r="P39" i="10" s="1" a="1"/>
  <c r="P39" i="10" s="1"/>
  <c r="N38" i="10"/>
  <c r="P38" i="10" s="1" a="1"/>
  <c r="P38" i="10" s="1"/>
  <c r="N37" i="10"/>
  <c r="P37" i="10" s="1" a="1"/>
  <c r="P37" i="10" s="1"/>
  <c r="N36" i="10"/>
  <c r="P36" i="10" s="1" a="1"/>
  <c r="P36" i="10" s="1"/>
  <c r="N35" i="10"/>
  <c r="P35" i="10" s="1" a="1"/>
  <c r="P35" i="10" s="1"/>
  <c r="N33" i="10"/>
  <c r="P33" i="10" s="1" a="1"/>
  <c r="P33" i="10" s="1"/>
  <c r="J100" i="6" a="1"/>
  <c r="J100" i="6" s="1"/>
  <c r="J99" i="6" a="1"/>
  <c r="J99" i="6" s="1"/>
  <c r="Q95" i="9" a="1"/>
  <c r="Q95" i="9" s="1"/>
  <c r="P95" i="9"/>
  <c r="Q94" i="9" a="1"/>
  <c r="Q94" i="9" s="1"/>
  <c r="P94" i="9"/>
  <c r="G34" i="9"/>
  <c r="K34" i="9" s="1"/>
  <c r="R34" i="9" s="1"/>
  <c r="G33" i="9"/>
  <c r="Q33" i="9" s="1"/>
  <c r="Q15" i="9"/>
  <c r="K15" i="9"/>
  <c r="R15" i="9" s="1"/>
  <c r="Q14" i="9"/>
  <c r="K14" i="9"/>
  <c r="Q97" i="10" a="1"/>
  <c r="Q97" i="10" s="1"/>
  <c r="P97" i="10"/>
  <c r="Q96" i="10" a="1"/>
  <c r="Q96" i="10" s="1"/>
  <c r="P96" i="10"/>
  <c r="G36" i="10"/>
  <c r="K36" i="10" s="1"/>
  <c r="R36" i="10" s="1"/>
  <c r="G35" i="10"/>
  <c r="K35" i="10" s="1"/>
  <c r="R35" i="10" s="1"/>
  <c r="Q16" i="10"/>
  <c r="K16" i="10"/>
  <c r="Q15" i="10"/>
  <c r="K15" i="10"/>
  <c r="R15" i="10" s="1"/>
  <c r="Q17" i="9"/>
  <c r="K17" i="9"/>
  <c r="Q16" i="9"/>
  <c r="K16" i="9"/>
  <c r="R16" i="9" s="1"/>
  <c r="Q19" i="10"/>
  <c r="K19" i="10"/>
  <c r="Q18" i="10"/>
  <c r="K18" i="10"/>
  <c r="R18" i="10" s="1"/>
  <c r="Q36" i="10" l="1"/>
  <c r="Q34" i="9"/>
  <c r="K33" i="9"/>
  <c r="R33" i="9" s="1"/>
  <c r="R14" i="9"/>
  <c r="Q35" i="10"/>
  <c r="R16" i="10"/>
  <c r="R17" i="9"/>
  <c r="R19" i="10"/>
  <c r="Q66" i="10"/>
  <c r="Q65" i="10"/>
  <c r="Q64" i="10"/>
  <c r="Q63" i="10"/>
  <c r="Q62" i="10"/>
  <c r="Q61" i="10"/>
  <c r="Q60" i="10"/>
  <c r="Q59" i="10"/>
  <c r="Q58" i="10"/>
  <c r="Q57" i="10"/>
  <c r="Q56" i="10"/>
  <c r="Q55" i="10"/>
  <c r="Q54" i="10"/>
  <c r="Q53" i="10"/>
  <c r="Q52" i="10"/>
  <c r="Q51" i="10"/>
  <c r="Q24" i="10"/>
  <c r="Q23" i="10"/>
  <c r="Q22" i="10"/>
  <c r="Q21" i="10"/>
  <c r="Q20" i="10"/>
  <c r="Q17" i="10"/>
  <c r="Q14" i="10"/>
  <c r="Q13" i="10"/>
  <c r="Q65" i="9"/>
  <c r="Q64" i="9"/>
  <c r="Q63" i="9"/>
  <c r="Q62" i="9"/>
  <c r="Q61" i="9"/>
  <c r="Q60" i="9"/>
  <c r="Q59" i="9"/>
  <c r="Q58" i="9"/>
  <c r="Q57" i="9"/>
  <c r="Q56" i="9"/>
  <c r="Q55" i="9"/>
  <c r="Q54" i="9"/>
  <c r="Q53" i="9"/>
  <c r="Q52" i="9"/>
  <c r="Q51" i="9"/>
  <c r="Q50" i="9"/>
  <c r="Q23" i="9"/>
  <c r="Q22" i="9"/>
  <c r="Q21" i="9"/>
  <c r="Q20" i="9"/>
  <c r="Q19" i="9"/>
  <c r="Q18" i="9"/>
  <c r="Q13" i="9"/>
  <c r="Q12" i="9"/>
  <c r="J67" i="10"/>
  <c r="I67" i="10"/>
  <c r="H67" i="10"/>
  <c r="G67" i="10"/>
  <c r="K66" i="10"/>
  <c r="R66" i="10" s="1"/>
  <c r="K65" i="10"/>
  <c r="K64" i="10"/>
  <c r="R64" i="10" s="1"/>
  <c r="K63" i="10"/>
  <c r="R63" i="10" s="1"/>
  <c r="K62" i="10"/>
  <c r="K61" i="10"/>
  <c r="K60" i="10"/>
  <c r="R60" i="10" s="1"/>
  <c r="K59" i="10"/>
  <c r="R59" i="10" s="1"/>
  <c r="K58" i="10"/>
  <c r="R58" i="10" s="1"/>
  <c r="K57" i="10"/>
  <c r="K56" i="10"/>
  <c r="R56" i="10" s="1"/>
  <c r="K55" i="10"/>
  <c r="R55" i="10" s="1"/>
  <c r="K54" i="10"/>
  <c r="K53" i="10"/>
  <c r="K52" i="10"/>
  <c r="R52" i="10" s="1"/>
  <c r="K51" i="10"/>
  <c r="J42" i="10"/>
  <c r="I42" i="10"/>
  <c r="H42" i="10"/>
  <c r="G41" i="10"/>
  <c r="K41" i="10" s="1"/>
  <c r="R41" i="10" s="1"/>
  <c r="G40" i="10"/>
  <c r="K40" i="10" s="1"/>
  <c r="R40" i="10" s="1"/>
  <c r="G39" i="10"/>
  <c r="K39" i="10" s="1"/>
  <c r="R39" i="10" s="1"/>
  <c r="G38" i="10"/>
  <c r="K38" i="10" s="1"/>
  <c r="R38" i="10" s="1"/>
  <c r="G37" i="10"/>
  <c r="K37" i="10" s="1"/>
  <c r="R37" i="10" s="1"/>
  <c r="G34" i="10"/>
  <c r="K34" i="10" s="1"/>
  <c r="R34" i="10" s="1"/>
  <c r="G33" i="10"/>
  <c r="K33" i="10" s="1"/>
  <c r="R33" i="10" s="1"/>
  <c r="G32" i="10"/>
  <c r="K32" i="10" s="1"/>
  <c r="R32" i="10" s="1"/>
  <c r="J25" i="10"/>
  <c r="I25" i="10"/>
  <c r="H25" i="10"/>
  <c r="G25" i="10"/>
  <c r="K24" i="10"/>
  <c r="R24" i="10" s="1"/>
  <c r="K23" i="10"/>
  <c r="R23" i="10" s="1"/>
  <c r="K22" i="10"/>
  <c r="R22" i="10" s="1"/>
  <c r="K21" i="10"/>
  <c r="R21" i="10" s="1"/>
  <c r="K20" i="10"/>
  <c r="R20" i="10" s="1"/>
  <c r="K17" i="10"/>
  <c r="R17" i="10" s="1"/>
  <c r="K14" i="10"/>
  <c r="R14" i="10" s="1"/>
  <c r="K13" i="10"/>
  <c r="K65" i="9"/>
  <c r="R65" i="9" s="1"/>
  <c r="K64" i="9"/>
  <c r="R64" i="9" s="1"/>
  <c r="K63" i="9"/>
  <c r="R63" i="9" s="1"/>
  <c r="K62" i="9"/>
  <c r="R62" i="9" s="1"/>
  <c r="K61" i="9"/>
  <c r="R61" i="9" s="1"/>
  <c r="K60" i="9"/>
  <c r="R60" i="9" s="1"/>
  <c r="K59" i="9"/>
  <c r="R59" i="9" s="1"/>
  <c r="K58" i="9"/>
  <c r="K57" i="9"/>
  <c r="K56" i="9"/>
  <c r="K55" i="9"/>
  <c r="R55" i="9" s="1"/>
  <c r="K54" i="9"/>
  <c r="R54" i="9" s="1"/>
  <c r="K53" i="9"/>
  <c r="R53" i="9" s="1"/>
  <c r="K52" i="9"/>
  <c r="R52" i="9" s="1"/>
  <c r="K51" i="9"/>
  <c r="R51" i="9" s="1"/>
  <c r="J66" i="9"/>
  <c r="I66" i="9"/>
  <c r="H66" i="9"/>
  <c r="G66" i="9"/>
  <c r="K50" i="9"/>
  <c r="R50" i="9" s="1"/>
  <c r="R13" i="10" l="1"/>
  <c r="Q24" i="9"/>
  <c r="R57" i="9"/>
  <c r="R65" i="10"/>
  <c r="R53" i="10"/>
  <c r="R61" i="10"/>
  <c r="K67" i="10"/>
  <c r="Q67" i="10"/>
  <c r="R57" i="10"/>
  <c r="R56" i="9"/>
  <c r="R58" i="9"/>
  <c r="Q66" i="9"/>
  <c r="R25" i="10"/>
  <c r="Q37" i="10"/>
  <c r="Q41" i="10"/>
  <c r="R54" i="10"/>
  <c r="R62" i="10"/>
  <c r="Q38" i="10"/>
  <c r="R51" i="10"/>
  <c r="Q39" i="10"/>
  <c r="H68" i="10"/>
  <c r="H70" i="10" s="1"/>
  <c r="Q25" i="10"/>
  <c r="Q32" i="10"/>
  <c r="Q40" i="10"/>
  <c r="Q34" i="10"/>
  <c r="R42" i="10"/>
  <c r="Q33" i="10"/>
  <c r="I68" i="10"/>
  <c r="J68" i="10"/>
  <c r="K25" i="10"/>
  <c r="K42" i="10"/>
  <c r="G42" i="10"/>
  <c r="G68" i="10" s="1"/>
  <c r="K66" i="9"/>
  <c r="J71" i="10" l="1"/>
  <c r="G69" i="10"/>
  <c r="G70" i="10" s="1"/>
  <c r="R66" i="9"/>
  <c r="K68" i="10"/>
  <c r="R67" i="10"/>
  <c r="R68" i="10" s="1"/>
  <c r="Q42" i="10"/>
  <c r="Q68" i="10" s="1"/>
  <c r="Q69" i="10" l="1"/>
  <c r="R69" i="10" s="1"/>
  <c r="R70" i="10" s="1"/>
  <c r="H71" i="10"/>
  <c r="I69" i="10"/>
  <c r="I70" i="10" s="1"/>
  <c r="G40" i="9"/>
  <c r="G39" i="9"/>
  <c r="G38" i="9"/>
  <c r="G37" i="9"/>
  <c r="G36" i="9"/>
  <c r="G35" i="9"/>
  <c r="Q35" i="9" s="1"/>
  <c r="G32" i="9"/>
  <c r="J41" i="9"/>
  <c r="I41" i="9"/>
  <c r="H41" i="9"/>
  <c r="G31" i="9"/>
  <c r="Q31" i="9" s="1"/>
  <c r="J24" i="9"/>
  <c r="I24" i="9"/>
  <c r="H24" i="9"/>
  <c r="G24" i="9"/>
  <c r="K23" i="9"/>
  <c r="R23" i="9" s="1"/>
  <c r="K22" i="9"/>
  <c r="R22" i="9" s="1"/>
  <c r="K21" i="9"/>
  <c r="R21" i="9" s="1"/>
  <c r="K20" i="9"/>
  <c r="R20" i="9" s="1"/>
  <c r="K19" i="9"/>
  <c r="R19" i="9" s="1"/>
  <c r="K18" i="9"/>
  <c r="K13" i="9"/>
  <c r="R13" i="9" s="1"/>
  <c r="K12" i="9"/>
  <c r="R12" i="9" s="1"/>
  <c r="Q70" i="10" l="1"/>
  <c r="T77" i="10"/>
  <c r="I71" i="10"/>
  <c r="K69" i="10"/>
  <c r="K70" i="10" s="1"/>
  <c r="H67" i="9"/>
  <c r="H69" i="9" s="1"/>
  <c r="R18" i="9"/>
  <c r="R24" i="9" s="1"/>
  <c r="K40" i="9"/>
  <c r="R40" i="9" s="1"/>
  <c r="Q40" i="9"/>
  <c r="K39" i="9"/>
  <c r="R39" i="9" s="1"/>
  <c r="Q39" i="9"/>
  <c r="K38" i="9"/>
  <c r="R38" i="9" s="1"/>
  <c r="Q38" i="9"/>
  <c r="K37" i="9"/>
  <c r="R37" i="9" s="1"/>
  <c r="Q37" i="9"/>
  <c r="K36" i="9"/>
  <c r="R36" i="9" s="1"/>
  <c r="Q36" i="9"/>
  <c r="K32" i="9"/>
  <c r="R32" i="9" s="1"/>
  <c r="Q32" i="9"/>
  <c r="G71" i="10"/>
  <c r="E102" i="10"/>
  <c r="G41" i="9"/>
  <c r="G67" i="9" s="1"/>
  <c r="I67" i="9"/>
  <c r="J67" i="9"/>
  <c r="J69" i="9" s="1"/>
  <c r="K24" i="9"/>
  <c r="K31" i="9"/>
  <c r="R31" i="9" s="1"/>
  <c r="K35" i="9"/>
  <c r="R35" i="9" s="1"/>
  <c r="G69" i="9" l="1"/>
  <c r="E100" i="9" s="1"/>
  <c r="J70" i="9"/>
  <c r="G68" i="9"/>
  <c r="M101" i="10"/>
  <c r="Q41" i="9"/>
  <c r="Q67" i="9" s="1"/>
  <c r="R41" i="9"/>
  <c r="R67" i="9" s="1"/>
  <c r="K41" i="9"/>
  <c r="K67" i="9" s="1"/>
  <c r="Q68" i="9" l="1"/>
  <c r="R68" i="9" s="1"/>
  <c r="R69" i="9" s="1"/>
  <c r="Q69" i="9"/>
  <c r="K71" i="10"/>
  <c r="G70" i="9"/>
  <c r="H70" i="9"/>
  <c r="I68" i="9"/>
  <c r="I69" i="9" s="1"/>
  <c r="I70" i="9" l="1"/>
  <c r="K68" i="9"/>
  <c r="K69" i="9" s="1"/>
  <c r="G11" i="6"/>
  <c r="K70" i="9" l="1"/>
  <c r="M100" i="9" l="1"/>
  <c r="J50" i="6"/>
  <c r="I50" i="6"/>
  <c r="G50" i="6"/>
  <c r="G7" i="13" s="1"/>
  <c r="J37" i="6" l="1"/>
  <c r="I37" i="6"/>
  <c r="H37" i="6"/>
  <c r="G28" i="6"/>
  <c r="G25" i="6"/>
  <c r="G5" i="13" s="1"/>
  <c r="J25" i="6"/>
  <c r="V109" i="10" l="1"/>
  <c r="Q100" i="10" a="1"/>
  <c r="Q100" i="10" s="1"/>
  <c r="P100" i="10"/>
  <c r="Q99" i="10" a="1"/>
  <c r="Q99" i="10" s="1"/>
  <c r="P99" i="10"/>
  <c r="Q98" i="10" a="1"/>
  <c r="Q98" i="10" s="1"/>
  <c r="P98" i="10"/>
  <c r="Q95" i="10" a="1"/>
  <c r="Q95" i="10" s="1"/>
  <c r="P95" i="10"/>
  <c r="Q94" i="10" a="1"/>
  <c r="Q94" i="10" s="1"/>
  <c r="P94" i="10"/>
  <c r="E8" i="10"/>
  <c r="B8" i="10"/>
  <c r="B7" i="10"/>
  <c r="B6" i="10"/>
  <c r="G31" i="6"/>
  <c r="G29" i="6"/>
  <c r="Q99" i="9" a="1"/>
  <c r="Q99" i="9" s="1"/>
  <c r="Q98" i="9" a="1"/>
  <c r="Q98" i="9" s="1"/>
  <c r="Q96" i="9" a="1"/>
  <c r="Q96" i="9" s="1"/>
  <c r="Q93" i="9" a="1"/>
  <c r="Q93" i="9" s="1"/>
  <c r="X113" i="9" l="1" a="1"/>
  <c r="X113" i="9" s="1"/>
  <c r="P99" i="9"/>
  <c r="P98" i="9"/>
  <c r="P97" i="9"/>
  <c r="Q97" i="9" s="1" a="1"/>
  <c r="Q97" i="9" s="1"/>
  <c r="P96" i="9"/>
  <c r="P93" i="9"/>
  <c r="T78" i="10" l="1"/>
  <c r="H8" i="10"/>
  <c r="V108" i="9"/>
  <c r="J103" i="6" a="1"/>
  <c r="J103" i="6" s="1"/>
  <c r="J102" i="6" a="1"/>
  <c r="J102" i="6" s="1"/>
  <c r="J101" i="6" a="1"/>
  <c r="J101" i="6" s="1"/>
  <c r="J98" i="6" a="1"/>
  <c r="J98" i="6" s="1"/>
  <c r="J97" i="6" a="1"/>
  <c r="J97" i="6" s="1"/>
  <c r="H101" i="10" l="1"/>
  <c r="E8" i="9" l="1"/>
  <c r="B8" i="9" l="1"/>
  <c r="B7" i="9"/>
  <c r="B6" i="9" l="1"/>
  <c r="T76" i="9" l="1"/>
  <c r="Q109" i="9" s="1"/>
  <c r="Q110" i="10" s="1"/>
  <c r="H100" i="9"/>
  <c r="E101" i="10" l="1"/>
  <c r="E103" i="10" s="1"/>
  <c r="G36" i="6"/>
  <c r="G35" i="6"/>
  <c r="G34" i="6"/>
  <c r="G33" i="6"/>
  <c r="G32" i="6"/>
  <c r="G30" i="6"/>
  <c r="G37" i="6" l="1"/>
  <c r="J68" i="6"/>
  <c r="J89" i="6" s="1"/>
  <c r="H68" i="6"/>
  <c r="H50" i="6"/>
  <c r="H25" i="6"/>
  <c r="I25" i="6"/>
  <c r="K29" i="6" l="1"/>
  <c r="G6" i="13"/>
  <c r="H6" i="13"/>
  <c r="K40" i="6"/>
  <c r="H7" i="13" s="1"/>
  <c r="K17" i="6"/>
  <c r="H5" i="13" l="1"/>
  <c r="F86" i="6"/>
  <c r="G30" i="13" l="1"/>
  <c r="G68" i="6"/>
  <c r="G8" i="13" s="1"/>
  <c r="I68" i="6"/>
  <c r="K53" i="6" l="1"/>
  <c r="G69" i="6"/>
  <c r="G9" i="13" l="1"/>
  <c r="H8" i="13"/>
  <c r="G70" i="6"/>
  <c r="G10" i="13" l="1"/>
  <c r="G89" i="6"/>
  <c r="G90" i="6"/>
  <c r="I70" i="6"/>
  <c r="K5" i="6"/>
  <c r="G11" i="13" s="1"/>
  <c r="H90" i="6"/>
  <c r="J90" i="6"/>
  <c r="I90" i="6" l="1"/>
  <c r="I89" i="6"/>
  <c r="L89" i="6"/>
  <c r="F89" i="6"/>
  <c r="K70" i="6"/>
  <c r="G12" i="13"/>
  <c r="K90" i="6"/>
  <c r="L90" i="6" s="1"/>
  <c r="H10" i="13" l="1"/>
  <c r="K89" i="6"/>
  <c r="H11" i="13" l="1"/>
  <c r="H12" i="13" s="1"/>
  <c r="H96" i="6"/>
  <c r="H104" i="6" s="1"/>
  <c r="K7" i="6" a="1"/>
  <c r="K7" i="6" s="1"/>
  <c r="G9" i="6" a="1"/>
  <c r="G9" i="6" s="1"/>
  <c r="L88" i="6"/>
  <c r="J96" i="6"/>
  <c r="J104" i="6" s="1"/>
  <c r="H13" i="13" l="1"/>
  <c r="H14" i="13" s="1"/>
  <c r="H7" i="9"/>
  <c r="T75" i="9" s="1"/>
  <c r="T77" i="9" s="1"/>
  <c r="H7" i="10"/>
  <c r="T76" i="10" s="1"/>
  <c r="T79" i="10" s="1"/>
  <c r="R110" i="10" s="1"/>
  <c r="S114" i="10" s="1"/>
  <c r="P92" i="9"/>
  <c r="P100" i="9" s="1"/>
  <c r="R109" i="9"/>
  <c r="K99" i="6"/>
  <c r="K100" i="6"/>
  <c r="K97" i="6"/>
  <c r="K98" i="6"/>
  <c r="K102" i="6"/>
  <c r="K101" i="6"/>
  <c r="K103" i="6"/>
  <c r="K96" i="6"/>
  <c r="P93" i="10" l="1"/>
  <c r="U114" i="10"/>
  <c r="Q92" i="9"/>
  <c r="Q100" i="9" s="1"/>
  <c r="K104" i="6"/>
  <c r="P101" i="10" l="1"/>
  <c r="Q93" i="10"/>
  <c r="Q101" i="10" s="1"/>
  <c r="T110" i="10" s="1"/>
  <c r="U110" i="10" s="1"/>
  <c r="V110" i="10" s="1"/>
  <c r="W110" i="10" s="1"/>
  <c r="T109" i="9"/>
  <c r="U109" i="9" s="1"/>
  <c r="V109" i="9" s="1"/>
  <c r="W109" i="9" s="1"/>
  <c r="S115" i="10" l="1"/>
  <c r="U115" i="10" s="1"/>
  <c r="X114" i="10" s="1"/>
  <c r="X110" i="10"/>
  <c r="X109" i="9"/>
  <c r="X114" i="9" a="1"/>
  <c r="X114" i="9" s="1"/>
  <c r="H9" i="10" s="1"/>
  <c r="X115"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<sst xmlns="http://schemas.openxmlformats.org/spreadsheetml/2006/main" count="753" uniqueCount="332">
  <si>
    <t>Total</t>
  </si>
  <si>
    <t>%</t>
  </si>
  <si>
    <t>Section de commentaires réservée au ministère</t>
  </si>
  <si>
    <t>(À sélectionner)</t>
  </si>
  <si>
    <t>Non confirmé</t>
  </si>
  <si>
    <t>Subvention</t>
  </si>
  <si>
    <r>
      <t xml:space="preserve">Confirmation du financement </t>
    </r>
    <r>
      <rPr>
        <sz val="9"/>
        <color theme="1"/>
        <rFont val="Arial"/>
        <family val="2"/>
      </rPr>
      <t>(confirmé, non confirmé)</t>
    </r>
  </si>
  <si>
    <r>
      <rPr>
        <b/>
        <sz val="9"/>
        <color rgb="FF000000"/>
        <rFont val="Arial"/>
        <family val="2"/>
      </rPr>
      <t xml:space="preserve">Type de financement
</t>
    </r>
    <r>
      <rPr>
        <sz val="9"/>
        <color rgb="FF000000"/>
        <rFont val="Arial"/>
        <family val="2"/>
      </rPr>
      <t>(ex. : subvention, fonds propres, prêt bancaire, prêt gouvernemental,</t>
    </r>
    <r>
      <rPr>
        <sz val="9"/>
        <color rgb="FFC00000"/>
        <rFont val="Arial"/>
        <family val="2"/>
      </rPr>
      <t xml:space="preserve"> </t>
    </r>
    <r>
      <rPr>
        <sz val="9"/>
        <color rgb="FF000000"/>
        <rFont val="Arial"/>
        <family val="2"/>
      </rPr>
      <t>autre source de financement)</t>
    </r>
  </si>
  <si>
    <r>
      <t xml:space="preserve">Identification du contributeur
</t>
    </r>
    <r>
      <rPr>
        <sz val="9"/>
        <color theme="1"/>
        <rFont val="Arial"/>
        <family val="2"/>
      </rPr>
      <t>(ex. : demandeur, partenaire, ministère ou organisme gouvernemental, entité municipale)</t>
    </r>
  </si>
  <si>
    <r>
      <t>SECTION</t>
    </r>
    <r>
      <rPr>
        <b/>
        <sz val="11"/>
        <rFont val="Arial"/>
        <family val="2"/>
      </rPr>
      <t> 2</t>
    </r>
    <r>
      <rPr>
        <b/>
        <sz val="11"/>
        <color theme="1"/>
        <rFont val="Arial"/>
        <family val="2"/>
      </rPr>
      <t xml:space="preserve"> – PROJET DE STRUCTURE DE FINANCEMENT DES DÉPENSES ADMISSIBLES SEULEMENT* </t>
    </r>
    <r>
      <rPr>
        <b/>
        <sz val="11"/>
        <color rgb="FFFF0000"/>
        <rFont val="Arial"/>
        <family val="2"/>
      </rPr>
      <t>(OBLIGATOIRE – à remplir par le demandeur)</t>
    </r>
  </si>
  <si>
    <t>Sous-total</t>
  </si>
  <si>
    <t>Aide financière 
demandée</t>
  </si>
  <si>
    <t>Heures totales à réaliser</t>
  </si>
  <si>
    <t>Fonction</t>
  </si>
  <si>
    <r>
      <t>SECTION</t>
    </r>
    <r>
      <rPr>
        <b/>
        <sz val="11"/>
        <rFont val="Arial"/>
        <family val="2"/>
      </rPr>
      <t> 1</t>
    </r>
    <r>
      <rPr>
        <b/>
        <sz val="11"/>
        <color theme="1"/>
        <rFont val="Arial"/>
        <family val="2"/>
      </rPr>
      <t xml:space="preserve"> – DESCRIPTION DES COÛTS (</t>
    </r>
    <r>
      <rPr>
        <b/>
        <sz val="11"/>
        <color rgb="FFFF0000"/>
        <rFont val="Arial"/>
        <family val="2"/>
      </rPr>
      <t>OBLIGATOIRE – à remplir par le demandeur</t>
    </r>
    <r>
      <rPr>
        <b/>
        <sz val="11"/>
        <color theme="1"/>
        <rFont val="Arial"/>
        <family val="2"/>
      </rPr>
      <t>)</t>
    </r>
  </si>
  <si>
    <t>Demandeur</t>
  </si>
  <si>
    <t>Titre du projet</t>
  </si>
  <si>
    <t>SECTION RÉSERVÉE AU MINISTÈRE</t>
  </si>
  <si>
    <t>Vétérinaire</t>
  </si>
  <si>
    <t>Technicien(ne)</t>
  </si>
  <si>
    <t>Professionnel(le) de recherche</t>
  </si>
  <si>
    <t>Producteur(-trice) agricole</t>
  </si>
  <si>
    <t>Pêcheur(-euse)</t>
  </si>
  <si>
    <t>Ouvrier(-ière)</t>
  </si>
  <si>
    <t>Ingénieur(e)</t>
  </si>
  <si>
    <t>Gestionnaire/Directeur(-rice)</t>
  </si>
  <si>
    <t>Étudiant(e) boursier(-ière)</t>
  </si>
  <si>
    <t xml:space="preserve">Étudiant(e) salarié(e) </t>
  </si>
  <si>
    <t>Chercheur(euse) centre recherche</t>
  </si>
  <si>
    <t>Chercheur(euse) universitaire</t>
  </si>
  <si>
    <t>Agronome</t>
  </si>
  <si>
    <t>Agent(e) de bureau/secrétariat</t>
  </si>
  <si>
    <t>Confirmé</t>
  </si>
  <si>
    <t>Confirmation du financement</t>
  </si>
  <si>
    <t>Autre source de financement (précisez)</t>
  </si>
  <si>
    <t>Fonds propres - liquidités</t>
  </si>
  <si>
    <t>Précision sur la source de financement</t>
  </si>
  <si>
    <t>Autre contributeur (préciser)</t>
  </si>
  <si>
    <t>Entreprise privée</t>
  </si>
  <si>
    <t>Entité municipale</t>
  </si>
  <si>
    <t>Société d’État</t>
  </si>
  <si>
    <t>Ministère ou organisme gouvernemental (fédéral ou provincial)</t>
  </si>
  <si>
    <t>Partenaire</t>
  </si>
  <si>
    <t>Identification du contributeur</t>
  </si>
  <si>
    <t>Regroupement d’entreprises</t>
  </si>
  <si>
    <t>Organisme à but non lucratif (OBNL)</t>
  </si>
  <si>
    <t>Institution publique</t>
  </si>
  <si>
    <t>Coopérative</t>
  </si>
  <si>
    <t>Communauté autochtone</t>
  </si>
  <si>
    <t>Type de demandeur</t>
  </si>
  <si>
    <t>Instructions</t>
  </si>
  <si>
    <t>Taux maximum d'aide financière sur les dépenses admissibles</t>
  </si>
  <si>
    <t>Durée du projet</t>
  </si>
  <si>
    <t>1 an</t>
  </si>
  <si>
    <t>2 ans</t>
  </si>
  <si>
    <t>MAPAQ – PADAAR</t>
  </si>
  <si>
    <t>Dépenses admissibles</t>
  </si>
  <si>
    <t>Autres frais et dépenses admissibles</t>
  </si>
  <si>
    <r>
      <t xml:space="preserve">Dépenses </t>
    </r>
    <r>
      <rPr>
        <b/>
        <u/>
        <sz val="11"/>
        <color theme="1"/>
        <rFont val="Arial"/>
        <family val="2"/>
      </rPr>
      <t>admissibles</t>
    </r>
    <r>
      <rPr>
        <b/>
        <sz val="11"/>
        <color theme="1"/>
        <rFont val="Arial"/>
        <family val="2"/>
      </rPr>
      <t xml:space="preserve"> qui sont directement liées à la réalisation du projet.</t>
    </r>
  </si>
  <si>
    <t>Contribution en nature</t>
  </si>
  <si>
    <t>Contribution en argent</t>
  </si>
  <si>
    <t>Autre contribution gouvernementale</t>
  </si>
  <si>
    <t>Taux horaire réel 
($)</t>
  </si>
  <si>
    <t>Charges sociales 
(%)</t>
  </si>
  <si>
    <t>Prénom et nom
(si connu)
et autres précisions</t>
  </si>
  <si>
    <t>Autre professionnel(le) (précisez)</t>
  </si>
  <si>
    <t>Autre (précisez)</t>
  </si>
  <si>
    <r>
      <t>N</t>
    </r>
    <r>
      <rPr>
        <b/>
        <vertAlign val="superscript"/>
        <sz val="8"/>
        <rFont val="Arial"/>
        <family val="2"/>
      </rPr>
      <t>o</t>
    </r>
    <r>
      <rPr>
        <b/>
        <sz val="8"/>
        <rFont val="Arial"/>
        <family val="2"/>
      </rPr>
      <t xml:space="preserve"> de dossier</t>
    </r>
  </si>
  <si>
    <t>Total du projet</t>
  </si>
  <si>
    <t>Total des dépenses admissibles</t>
  </si>
  <si>
    <t>Total des contributions en argent</t>
  </si>
  <si>
    <t xml:space="preserve">Total des autres aides gouv. </t>
  </si>
  <si>
    <t>Total des contributions en nature</t>
  </si>
  <si>
    <t>Cliquez ici pour consulter les barèmes</t>
  </si>
  <si>
    <t>Montant de la contribution</t>
  </si>
  <si>
    <r>
      <t xml:space="preserve">Demandeur </t>
    </r>
    <r>
      <rPr>
        <sz val="9"/>
        <rFont val="Arial"/>
        <family val="2"/>
      </rPr>
      <t>(nom de l'entreprise, du regroupement ou de l'organisme)</t>
    </r>
  </si>
  <si>
    <t>Prénom et nom de la personne qui a rempli le formulaire</t>
  </si>
  <si>
    <r>
      <t xml:space="preserve">Commentaires ou précisions sur la source de financement, s'il y a lieu
</t>
    </r>
    <r>
      <rPr>
        <sz val="9"/>
        <rFont val="Arial"/>
        <family val="2"/>
      </rPr>
      <t>(ex. : nom de programme, détail du produit financier ou du fonds de soutien)</t>
    </r>
  </si>
  <si>
    <t>Sous-total des dépenses non admissibles</t>
  </si>
  <si>
    <t xml:space="preserve">Étape 2 -  </t>
  </si>
  <si>
    <t>Honoraires professionnels et contractuels</t>
  </si>
  <si>
    <t>Rémunération du personnel</t>
  </si>
  <si>
    <t>Frais de déplacement et de séjour</t>
  </si>
  <si>
    <t>Fonctionnement de l'onglet « Coût Structure de financement » :</t>
  </si>
  <si>
    <t xml:space="preserve">2- Lors de la réclamation, les pièces justificatives requises pour ce poste de dépenses sont : </t>
  </si>
  <si>
    <t>Premier versement</t>
  </si>
  <si>
    <t>* Le montant de l'aide financière offerte est inscrit dans la convention d'aide financière transmise par le Ministère.</t>
  </si>
  <si>
    <t xml:space="preserve">Détails des dépenses non admissibles </t>
  </si>
  <si>
    <t>Total des montants non admissibles</t>
  </si>
  <si>
    <t>Contribution nature</t>
  </si>
  <si>
    <t>Coût de la dépense 
avant les taxes</t>
  </si>
  <si>
    <t>Coût des dépenses 
non admissibles</t>
  </si>
  <si>
    <t>Pourcentage de la contribution</t>
  </si>
  <si>
    <t>Veuillez insérer le tableau ci-dessous dans l'annexe 1 de la convention d'aide financière (sélectionnez, copiez et collez sous forme d'image).</t>
  </si>
  <si>
    <t>Frais d’administration (sans excéder 15 % des dépenses admissibles)</t>
  </si>
  <si>
    <t>Montant minimal des dépenses admissibles</t>
  </si>
  <si>
    <t>Montant maximal d’aide financière 
par projet</t>
  </si>
  <si>
    <t>Date d'admissibilité des dépenses</t>
  </si>
  <si>
    <t>aaaa-mm-jj</t>
  </si>
  <si>
    <t>Date</t>
  </si>
  <si>
    <t>Nom du fournisseur</t>
  </si>
  <si>
    <t>PROGRAMME D'APPUI AU DÉVELOPPEMENT DE L'AGRICULTURE ET DE L'AGROALIMENTAIRE EN RÉGION</t>
  </si>
  <si>
    <t>Bénéficiaire</t>
  </si>
  <si>
    <t>Aide financière offerte</t>
  </si>
  <si>
    <t>No dossier</t>
  </si>
  <si>
    <t>Action requise</t>
  </si>
  <si>
    <t>Commentaires</t>
  </si>
  <si>
    <t>Prénom, Nom</t>
  </si>
  <si>
    <t>Montant</t>
  </si>
  <si>
    <t>Pièces justificatives exigées</t>
  </si>
  <si>
    <t>Description des dépenses</t>
  </si>
  <si>
    <t>Taux d'aide offert</t>
  </si>
  <si>
    <t>Sommaire des aides gouvernementales et vérification du % de contribution</t>
  </si>
  <si>
    <t>Numéro et titre du fichier</t>
  </si>
  <si>
    <t>Commentaires :</t>
  </si>
  <si>
    <t>Conformité des livrables</t>
  </si>
  <si>
    <t>Réclamation - Conformité des livrables</t>
  </si>
  <si>
    <t>Conforme</t>
  </si>
  <si>
    <t>Non conforme</t>
  </si>
  <si>
    <r>
      <t xml:space="preserve">Aide financière offerte </t>
    </r>
    <r>
      <rPr>
        <sz val="10"/>
        <color theme="1"/>
        <rFont val="Arial"/>
        <family val="2"/>
      </rPr>
      <t>(lettre d'offre)</t>
    </r>
    <r>
      <rPr>
        <b/>
        <sz val="10"/>
        <color theme="1"/>
        <rFont val="Arial"/>
        <family val="2"/>
      </rPr>
      <t xml:space="preserve"> :</t>
    </r>
  </si>
  <si>
    <t>Date de la facture</t>
  </si>
  <si>
    <t>Sous-total :</t>
  </si>
  <si>
    <t xml:space="preserve">Total gouv. </t>
  </si>
  <si>
    <t>% contribution</t>
  </si>
  <si>
    <t>S'il y a lieu, montant MAPAQ révisé</t>
  </si>
  <si>
    <t>S'il y a lieu, % révisé</t>
  </si>
  <si>
    <t>●Je m'engage à conserver toutes les factures et les pièces justificatives originales jusqu'à cinq (5) ans après le dernier versement de l'aide financière ou jusqu'au règlement des litiges et réclamations, selon la plus tardive des deux dates.</t>
  </si>
  <si>
    <t>●J’ai informé le ministère de l'Agriculture, des Pêcheries et de l'Alimentation de toute somme d’argent reçue ou à recevoir d’un autre ministère ou organisme gouvernemental, en lien avec le présent projet pour lequel je reçois une aide financière.</t>
  </si>
  <si>
    <t>●Je déclare que tous les renseignements fournis dans l'ensemble des onglets du présent formulaire sont véridiques et complets. Je comprends que toute aide financière versée à la suite du dépôt du présent formulaire pourra faire l'objet d'une vérification.</t>
  </si>
  <si>
    <t xml:space="preserve">●Je confirme, par la transmission du présent document, l'acceptation des dispositions du présent engagement et certifie disposer de l'autorité compétente pour agir à titre de représentant du demandeur, le cas échéant. </t>
  </si>
  <si>
    <t>Nom du demandeur ou son représentant</t>
  </si>
  <si>
    <t>**Inscrivez le nom complet - Aucune signature n'est requise**</t>
  </si>
  <si>
    <t>202X-XX-XX</t>
  </si>
  <si>
    <t xml:space="preserve">Nom du responsable MAPAQ </t>
  </si>
  <si>
    <t>S'agit-il de la réclamation finale?</t>
  </si>
  <si>
    <t>Réclamation - Réclamation finale</t>
  </si>
  <si>
    <t>Oui</t>
  </si>
  <si>
    <t>Non</t>
  </si>
  <si>
    <t>SOLDE</t>
  </si>
  <si>
    <t>MONTANT À VERSER</t>
  </si>
  <si>
    <t>SECTION B - RÉMUNÉRATION DU PERSONNEL DU DEMANDEUR, DE SES PARTENAIRES ET DE L'ÉQUIPE DE COORDINATION</t>
  </si>
  <si>
    <t>Facture exigée</t>
  </si>
  <si>
    <r>
      <t xml:space="preserve">SECTION A - HONORAIRES PROFESSIONNELS ET CONTRACTUELS </t>
    </r>
    <r>
      <rPr>
        <sz val="11"/>
        <color theme="1"/>
        <rFont val="Arial"/>
        <family val="2"/>
      </rPr>
      <t>(y compris les frais de déplacement et de séjour)</t>
    </r>
  </si>
  <si>
    <t>SECTION D - AUTRES LIVRABLES ET PIÈCES JUSTIFICATIVES (autres que factures et preuves de salaires, charges sociales et avantages sociaux)</t>
  </si>
  <si>
    <r>
      <t xml:space="preserve">Identification du contributeur
</t>
    </r>
    <r>
      <rPr>
        <sz val="9"/>
        <rFont val="Arial"/>
        <family val="2"/>
      </rPr>
      <t>(ex. : demandeur, partenaire, ministère ou organisme gouvernemental, entité municipale)</t>
    </r>
  </si>
  <si>
    <r>
      <t xml:space="preserve">Type de financement
</t>
    </r>
    <r>
      <rPr>
        <sz val="9"/>
        <color theme="1"/>
        <rFont val="Arial"/>
        <family val="2"/>
      </rPr>
      <t>(ex. : subvention, fonds propres, prêt bancaire, prêt gouvernemental, autre source de financement)</t>
    </r>
  </si>
  <si>
    <r>
      <t xml:space="preserve">S'il y a lieu, commentaires ou précisions 
sur la source de financement
</t>
    </r>
    <r>
      <rPr>
        <sz val="9"/>
        <color theme="1"/>
        <rFont val="Arial"/>
        <family val="2"/>
      </rPr>
      <t>(ex. : nom de programme, détail du produit financier 
ou du fonds de soutien)</t>
    </r>
  </si>
  <si>
    <t>Total *</t>
  </si>
  <si>
    <t>Description</t>
  </si>
  <si>
    <t>Autres contributions gouvernement*</t>
  </si>
  <si>
    <t>* Seule la structure de financement des dépenses admissibles est analysée, puisque le calcul du cumul des aides publiques est effectué exclusivement sur celles-ci et non sur le coût total du projet (somme des dépenses admissibles et</t>
  </si>
  <si>
    <t>non admissibles).</t>
  </si>
  <si>
    <t>% du cumul de l'aide publique préliminaire</t>
  </si>
  <si>
    <t>Montant considéré dans le cumul des aides publiques</t>
  </si>
  <si>
    <t>Pourcentage de contribution</t>
  </si>
  <si>
    <t>Pourcentage de contribution de l'aide offerte</t>
  </si>
  <si>
    <t>Détails des dépenses admissibles</t>
  </si>
  <si>
    <t>Montant admissible</t>
  </si>
  <si>
    <t>Sans objet</t>
  </si>
  <si>
    <t>TOTAL AVEC FRAIS ADMINISTRATION :</t>
  </si>
  <si>
    <t>TOTAL SANS ADMIN</t>
  </si>
  <si>
    <t>Frais admin</t>
  </si>
  <si>
    <t>TOTAL AVEC ADMIN</t>
  </si>
  <si>
    <t>Total des dépenses admissibles :</t>
  </si>
  <si>
    <t>Le montant ne peut dépasser celui de l'aide offerte.</t>
  </si>
  <si>
    <t>Ne s'applique pas pour la réclamation 1.</t>
  </si>
  <si>
    <t>Montant à payer - Remboursement 1 :</t>
  </si>
  <si>
    <t>Montant à payer - Remboursement 2 :</t>
  </si>
  <si>
    <t>Aide à payer autorisée MAPAQ</t>
  </si>
  <si>
    <t>Frais d'administration : 15 % des dépenses admissibles</t>
  </si>
  <si>
    <t>Taux de cumul applicable :</t>
  </si>
  <si>
    <t>MAPAQ (autre programme)</t>
  </si>
  <si>
    <t>La Financière agricole du Québec</t>
  </si>
  <si>
    <r>
      <t xml:space="preserve">* </t>
    </r>
    <r>
      <rPr>
        <b/>
        <sz val="9"/>
        <color rgb="FFC00000"/>
        <rFont val="Arial"/>
        <family val="2"/>
      </rPr>
      <t xml:space="preserve">IMPORTANT </t>
    </r>
    <r>
      <rPr>
        <b/>
        <sz val="9"/>
        <rFont val="Arial"/>
        <family val="2"/>
      </rPr>
      <t>: Seul le financement des dépenses admissibles est vérifié, afin de respecter les clauses de la section « Cumul des aides publiques » du texte du programme. La structure de financement réelle devra être déclarée dans les onglets de réclamation.</t>
    </r>
  </si>
  <si>
    <t>Montant de la contribution corrigé, s'il y a lieu</t>
  </si>
  <si>
    <t>Montant considéré dans le cumul d'aides publiques</t>
  </si>
  <si>
    <t>Dépenses admissibles corrigées, s'il y a lieu</t>
  </si>
  <si>
    <t>À considérer s'il s'agit de la réclamation finale</t>
  </si>
  <si>
    <r>
      <t xml:space="preserve">Taux de cumul des </t>
    </r>
    <r>
      <rPr>
        <b/>
        <u/>
        <sz val="8"/>
        <rFont val="Arial"/>
        <family val="2"/>
      </rPr>
      <t>aides financières</t>
    </r>
    <r>
      <rPr>
        <b/>
        <sz val="8"/>
        <rFont val="Arial"/>
        <family val="2"/>
      </rPr>
      <t xml:space="preserve"> </t>
    </r>
    <r>
      <rPr>
        <b/>
        <u/>
        <sz val="8"/>
        <rFont val="Arial"/>
        <family val="2"/>
      </rPr>
      <t xml:space="preserve">publiques </t>
    </r>
    <r>
      <rPr>
        <b/>
        <sz val="8"/>
        <rFont val="Arial"/>
        <family val="2"/>
      </rPr>
      <t xml:space="preserve">pour le projet - </t>
    </r>
    <r>
      <rPr>
        <b/>
        <sz val="8"/>
        <color theme="2" tint="-0.499984740745262"/>
        <rFont val="Arial"/>
        <family val="2"/>
      </rPr>
      <t>si aide financière d'un autre M/O</t>
    </r>
  </si>
  <si>
    <t>Correspond au montant du versement de la réclamation 1.</t>
  </si>
  <si>
    <t>Maximum 2 versements.</t>
  </si>
  <si>
    <t>SOLDE NON UTILISÉ</t>
  </si>
  <si>
    <r>
      <t xml:space="preserve">Aide à payer autorisée MAPAQ
</t>
    </r>
    <r>
      <rPr>
        <sz val="9"/>
        <color theme="1"/>
        <rFont val="Arial"/>
        <family val="2"/>
      </rPr>
      <t>(Réclamations 1 et 2)</t>
    </r>
  </si>
  <si>
    <r>
      <t xml:space="preserve">Total des dépenses admissibles
</t>
    </r>
    <r>
      <rPr>
        <sz val="9"/>
        <color theme="1"/>
        <rFont val="Arial"/>
        <family val="2"/>
      </rPr>
      <t>(Réclamations 1 et 2)</t>
    </r>
  </si>
  <si>
    <r>
      <t xml:space="preserve">Autres contributions gouvernement*
</t>
    </r>
    <r>
      <rPr>
        <sz val="9"/>
        <color theme="1"/>
        <rFont val="Arial"/>
        <family val="2"/>
      </rPr>
      <t>(Réclamations 1 et 2)</t>
    </r>
  </si>
  <si>
    <r>
      <t xml:space="preserve">Total gouv. 
</t>
    </r>
    <r>
      <rPr>
        <sz val="9"/>
        <color theme="1"/>
        <rFont val="Arial"/>
        <family val="2"/>
      </rPr>
      <t>(Réclamations 
1 et 2)</t>
    </r>
  </si>
  <si>
    <r>
      <t xml:space="preserve">S'il y a lieu, montant MAPAQ révisé </t>
    </r>
    <r>
      <rPr>
        <sz val="9"/>
        <color theme="1"/>
        <rFont val="Arial"/>
        <family val="2"/>
      </rPr>
      <t>(Réclamations 1 et 2)</t>
    </r>
  </si>
  <si>
    <r>
      <t xml:space="preserve">S'il y a lieu, % révisé
</t>
    </r>
    <r>
      <rPr>
        <sz val="9"/>
        <color theme="1"/>
        <rFont val="Arial"/>
        <family val="2"/>
      </rPr>
      <t>(Réclamations 
1 et 2)</t>
    </r>
  </si>
  <si>
    <t>Réclamation finale</t>
  </si>
  <si>
    <t xml:space="preserve">Tout bénéficiaire peut se prévaloir de la méthode détaillée s’il démontre que ses frais réels engagés pour la moyenne de son organisation sont supérieurs à ceux de la méthode à taux fixe (26 %). Ainsi, il devra fournir au Ministère ses preuves comptables détaillées pour chacune de ses charges sociales, et ce, distinctement pour chacun des postes de dépenses (RRQ, RQAP, AE, FSS, CNESST, vacances, jours fériés, Fonds de développement et de reconnaissance des compétences de la main-d’œuvre). Si la norme du programme prévoit également l’admissibilité des avantages sociaux (maladies, assurances collectives, régime de retraite privé), le bénéficiaire devra également les inclure dans la démonstration comptable. </t>
  </si>
  <si>
    <t>2. MÉTHODE DÉTAILLÉE</t>
  </si>
  <si>
    <t>26 %</t>
  </si>
  <si>
    <t xml:space="preserve">Taux utilisé pour la méthode à taux fixe </t>
  </si>
  <si>
    <t>25,23 %</t>
  </si>
  <si>
    <t>5,3 %</t>
  </si>
  <si>
    <t>Jours fériés</t>
  </si>
  <si>
    <t>1 %</t>
  </si>
  <si>
    <t>Fonds de développement et de reconnaissance des compétences de la main-d’œuvre</t>
  </si>
  <si>
    <t>6 %</t>
  </si>
  <si>
    <t xml:space="preserve">Indemnités de vacances </t>
  </si>
  <si>
    <t>1,56 %</t>
  </si>
  <si>
    <t>Commission des normes, de l’équité, de la santé et de la sécurité du travail (CNESST) (5) :
- Normes du travail : 0,06 %
- Fonds de la santé et de la sécurité du travail : 1,50 %</t>
  </si>
  <si>
    <t>2,50 %</t>
  </si>
  <si>
    <t>Fonds des services de santé (FSS)</t>
  </si>
  <si>
    <t>0,692 %</t>
  </si>
  <si>
    <t>Régime québécois d’assurance parentale (RQAP)</t>
  </si>
  <si>
    <t>1,78 %</t>
  </si>
  <si>
    <t>Assurance-emploi (AE)</t>
  </si>
  <si>
    <t>6,4 %</t>
  </si>
  <si>
    <t>Régime de rentes du Québec (RRQ)</t>
  </si>
  <si>
    <t>Pourcentage</t>
  </si>
  <si>
    <t>Éléments considérés au forfaitaire</t>
  </si>
  <si>
    <t xml:space="preserve">Un bénéficiaire qui souhaite présenter des charges sociales sans avoir à fournir l’ensemble des preuves comptables peut utiliser la méthode à taux fixe. Dans le cas de la méthode à taux fixe, le Ministère ne procède à aucune validation supplémentaire.  </t>
  </si>
  <si>
    <t>2. La méthode détaillée, dans laquelle le bénéficiaire fait la démonstration comptable de la moyenne des charges sociales de son organisation.</t>
  </si>
  <si>
    <t>Un bénéficiaire peut recourir à deux méthodes pour présenter une réclamation d’aide financière pour les charges sociales admissibles à un programme du Ministère :</t>
  </si>
  <si>
    <t>Méthode de présentation des charges sociales</t>
  </si>
  <si>
    <t>Onglet RÉCLAMATION</t>
  </si>
  <si>
    <t>FORMULAIRE DE RÉCLAMATION DES DÉPENSES (RÉCLAMATION 1)</t>
  </si>
  <si>
    <t>FORMULAIRE DE RÉCLAMATION DES DÉPENSES (RÉCLAMATION 2)</t>
  </si>
  <si>
    <t xml:space="preserve">Lorsqu'une facture est exigée, la colonne « Facture exigée » vous l'indique. </t>
  </si>
  <si>
    <r>
      <rPr>
        <b/>
        <sz val="11"/>
        <rFont val="Arial"/>
        <family val="2"/>
      </rPr>
      <t>Section D - Autres livrables et pièces justificatives</t>
    </r>
    <r>
      <rPr>
        <sz val="11"/>
        <rFont val="Arial"/>
        <family val="2"/>
      </rPr>
      <t xml:space="preserve"> : précisez les livrables et les pièces justificatives (autres que les factures et les preuves de salaires ou de charges sociales) qui sont acheminés avec le « Formulaire de réclamation des dépenses », s'il y a lieu. Pour connaître les livrables exigés par le Ministère au cours du processus de traitement de votre demande d'aide financière, veuillez vous référer à la convention qui vous a été transmise.</t>
    </r>
  </si>
  <si>
    <t>1. MÉTHODE À TAUX FIXE – FORFAITAIRE DE 26 %</t>
  </si>
  <si>
    <t>Total des dépenses admissibles - avec frais d'administration :</t>
  </si>
  <si>
    <t>Total réclamations 1 et 2 :</t>
  </si>
  <si>
    <t>Total des dépenses admissibles - avec frais d'administration (Réclamation 1) :</t>
  </si>
  <si>
    <t>Total des dépenses admissibles - avec frais d'administration (Réclamation 2) :</t>
  </si>
  <si>
    <t xml:space="preserve">Aide financière initiale : </t>
  </si>
  <si>
    <t>Aide financière corrigée :</t>
  </si>
  <si>
    <t xml:space="preserve">Versement corr. </t>
  </si>
  <si>
    <t>Versement prévu :</t>
  </si>
  <si>
    <t>(À remplir)</t>
  </si>
  <si>
    <r>
      <t xml:space="preserve">Instructions pour remplir le </t>
    </r>
    <r>
      <rPr>
        <b/>
        <i/>
        <sz val="12"/>
        <rFont val="Arial"/>
        <family val="2"/>
      </rPr>
      <t>Formulaire de réclamation des dépenses (les onglets jaunes)</t>
    </r>
  </si>
  <si>
    <t>Premier versement demandé</t>
  </si>
  <si>
    <t>Cliquez ICI pour consulter la liste des personnes-ressources par région.</t>
  </si>
  <si>
    <t>Vous avez des questions ou besoin d'aide pour remplir ce document? N'hésitez pas à communiquer avec une personne-ressource du Ministère!</t>
  </si>
  <si>
    <t>Total des dépenses admissibles (excluant les frais d'administration)</t>
  </si>
  <si>
    <t>Exemple : Agronome</t>
  </si>
  <si>
    <t>Exemple : Firme ABC pour la réalisation de XYZ totalisant X heures de travail.</t>
  </si>
  <si>
    <r>
      <t xml:space="preserve">Dernier versement </t>
    </r>
    <r>
      <rPr>
        <sz val="8"/>
        <rFont val="Arial"/>
        <family val="2"/>
      </rPr>
      <t>(Minimum 1 000 $)</t>
    </r>
  </si>
  <si>
    <r>
      <rPr>
        <b/>
        <sz val="8"/>
        <rFont val="Arial"/>
        <family val="2"/>
      </rPr>
      <t>Deuxième versement demandé</t>
    </r>
    <r>
      <rPr>
        <sz val="8"/>
        <rFont val="Arial"/>
        <family val="2"/>
      </rPr>
      <t xml:space="preserve">
(Minimum 1 000 $)</t>
    </r>
  </si>
  <si>
    <r>
      <t xml:space="preserve">Total Financement </t>
    </r>
    <r>
      <rPr>
        <b/>
        <u/>
        <sz val="11"/>
        <color theme="1"/>
        <rFont val="Aptos Narrow"/>
        <family val="2"/>
        <scheme val="minor"/>
      </rPr>
      <t>dépenses admissibles</t>
    </r>
  </si>
  <si>
    <t>Exemple : 1) Rapport</t>
  </si>
  <si>
    <t xml:space="preserve">Rapport concernant la réalisation des objectifs </t>
  </si>
  <si>
    <r>
      <t>*</t>
    </r>
    <r>
      <rPr>
        <b/>
        <sz val="9"/>
        <rFont val="Arial"/>
        <family val="2"/>
      </rPr>
      <t xml:space="preserve"> Taux horaire réel</t>
    </r>
    <r>
      <rPr>
        <sz val="9"/>
        <rFont val="Arial"/>
        <family val="2"/>
      </rPr>
      <t xml:space="preserve"> : si un employé change de taux horaire pendant la période visée par les travaux, utiliser une ligne distincte pour chaque taux.</t>
    </r>
  </si>
  <si>
    <r>
      <t xml:space="preserve">* </t>
    </r>
    <r>
      <rPr>
        <b/>
        <sz val="9"/>
        <rFont val="Arial"/>
        <family val="2"/>
      </rPr>
      <t>Taux horaire réel</t>
    </r>
    <r>
      <rPr>
        <sz val="9"/>
        <rFont val="Arial"/>
        <family val="2"/>
      </rPr>
      <t xml:space="preserve"> : si le total des dépenses en salaire (excluant les charges sociales et les avantages sociaux) pour une personne (employé ou partenaire) dépasse 7 500 $ pour la durée du projet, un registre de paie de l’employeur ou des relevés de paie sont requis. Le texte inscrit dans la colonne « Taux horaire réel » devient rouge lorsque cette exigence s'applique.</t>
    </r>
  </si>
  <si>
    <t>Jacques Untel, Entreprise ABC</t>
  </si>
  <si>
    <t>Exemple : 3 allers-retours Québec/Montréal (480 km) à 0,565 $ + 3 dîners à 17,90 $ pour rencontres du comité de suivi de projet.</t>
  </si>
  <si>
    <t>Montant d'aide</t>
  </si>
  <si>
    <t>Instructions - Plan de financement</t>
  </si>
  <si>
    <t xml:space="preserve">1. La méthode à taux fixe qui consiste en un pourcentage fixe de 26 % des salaires déclarés; </t>
  </si>
  <si>
    <t>1- Les salaires déclarés doivent être les salaires réels plus les charges sociales. Les charges sociales incluent les avantages sociaux.</t>
  </si>
  <si>
    <t>Éléments considérés au forfaitaire de 26 %</t>
  </si>
  <si>
    <t>Commission des normes, de l’équité, de la santé et de la sécurité du travail (CNESST) :
- Normes du travail : 0,06 %
- Fonds de la santé et de la sécurité du travail : 1,50 %</t>
  </si>
  <si>
    <r>
      <rPr>
        <b/>
        <sz val="11"/>
        <rFont val="Arial"/>
        <family val="2"/>
      </rPr>
      <t>Section B - Rémunération du personnel du demandeur, de ses partenaires et de l'équipe de coordination</t>
    </r>
    <r>
      <rPr>
        <sz val="11"/>
        <rFont val="Arial"/>
        <family val="2"/>
      </rPr>
      <t xml:space="preserve"> : inscrire les informations pour chaque employé. 
    Si un employé change de taux horaire pendant la période visée par les travaux, utilisez une ligne distincte pour chaque taux.</t>
    </r>
  </si>
  <si>
    <t xml:space="preserve">Étape 1 -  </t>
  </si>
  <si>
    <r>
      <rPr>
        <b/>
        <sz val="13"/>
        <rFont val="Arial"/>
        <family val="2"/>
      </rPr>
      <t>PROGRAMME D'APPUI AU DÉVELOPPEMENT DE L'AGRICULTURE ET DE L'AGROALIMENTAIRE EN RÉGION</t>
    </r>
    <r>
      <rPr>
        <b/>
        <sz val="14"/>
        <rFont val="Arial"/>
        <family val="2"/>
      </rPr>
      <t xml:space="preserve">
</t>
    </r>
    <r>
      <rPr>
        <b/>
        <sz val="12"/>
        <rFont val="Arial"/>
        <family val="2"/>
      </rPr>
      <t>Mesure 4021 – Promotion des produits régionaux
Coût et structure de financement</t>
    </r>
  </si>
  <si>
    <r>
      <t xml:space="preserve">Montant de l'aide demandée
</t>
    </r>
    <r>
      <rPr>
        <sz val="8"/>
        <rFont val="Arial"/>
        <family val="2"/>
      </rPr>
      <t>(Calcul automatique - Maximum 50 000 $)</t>
    </r>
  </si>
  <si>
    <r>
      <t xml:space="preserve">Montant de l'aide offerte*
</t>
    </r>
    <r>
      <rPr>
        <sz val="8"/>
        <rFont val="Arial"/>
        <family val="2"/>
      </rPr>
      <t>(Maximum 50 000 $)</t>
    </r>
  </si>
  <si>
    <t>Total de l'aide financière demandée
(max. 50 000 $)</t>
  </si>
  <si>
    <t>Montant de l'aide offerte (maximum 50 000 $)</t>
  </si>
  <si>
    <t>Exemple : Frais de location d'un kiosque pour le salon XYZ</t>
  </si>
  <si>
    <r>
      <t xml:space="preserve">La colonne « Charges sociales » inclut également les avantages sociaux. Une démonstration comptable est requise lorsque la part des charges sociales et avantages sociaux représente </t>
    </r>
    <r>
      <rPr>
        <b/>
        <sz val="11"/>
        <rFont val="Arial"/>
        <family val="2"/>
      </rPr>
      <t>plus de 26 % du salaire</t>
    </r>
    <r>
      <rPr>
        <sz val="11"/>
        <rFont val="Arial"/>
        <family val="2"/>
      </rPr>
      <t xml:space="preserve">. Le texte de la colonne « Charges sociales » </t>
    </r>
    <r>
      <rPr>
        <sz val="11"/>
        <color rgb="FFC00000"/>
        <rFont val="Arial"/>
        <family val="2"/>
      </rPr>
      <t>devient rouge</t>
    </r>
    <r>
      <rPr>
        <sz val="11"/>
        <rFont val="Arial"/>
        <family val="2"/>
      </rPr>
      <t xml:space="preserve"> lorsque cette exigence s'applique. Vous trouverez un exemple de démonstration comptable au bas de cette page, dans la section « Méthode de présentation des charges sociales ». </t>
    </r>
  </si>
  <si>
    <r>
      <t>** La colonne « </t>
    </r>
    <r>
      <rPr>
        <b/>
        <sz val="9"/>
        <rFont val="Arial"/>
        <family val="2"/>
      </rPr>
      <t>Charges sociales</t>
    </r>
    <r>
      <rPr>
        <sz val="9"/>
        <rFont val="Arial"/>
        <family val="2"/>
      </rPr>
      <t xml:space="preserve"> » inclut également les avantages sociaux. Une démonstration comptable est requise lorsque la part des charges sociales et avantages sociaux représente plus de 26 % du salaire (voir les « Instructions » pour plus de détails). Le texte de la colonne « Charges sociales » devient rouge lorsque cette exigence s'applique. </t>
    </r>
  </si>
  <si>
    <t>Mesure 4021 - Promotion des produits régionaux</t>
  </si>
  <si>
    <t>Description des honoraires professionnels et contractuels (incluant les frais de déplacement et de séjour). Préciser le nom de l’entreprise, le mandat à réaliser, le nombre d’heures, etc</t>
  </si>
  <si>
    <t>Coût de la dépense avant taxes</t>
  </si>
  <si>
    <t>Montant réclamé</t>
  </si>
  <si>
    <t>Numéro de facture</t>
  </si>
  <si>
    <t>Heures totales réalisées</t>
  </si>
  <si>
    <r>
      <t xml:space="preserve">Taux horaire </t>
    </r>
    <r>
      <rPr>
        <b/>
        <u/>
        <sz val="9"/>
        <color theme="1"/>
        <rFont val="Arial"/>
        <family val="2"/>
      </rPr>
      <t>réel</t>
    </r>
    <r>
      <rPr>
        <b/>
        <sz val="9"/>
        <color theme="1"/>
        <rFont val="Arial"/>
        <family val="2"/>
      </rPr>
      <t>*
($)</t>
    </r>
  </si>
  <si>
    <t>Charges sociales**
(%)</t>
  </si>
  <si>
    <t>Coût de la dépense
($)</t>
  </si>
  <si>
    <r>
      <t xml:space="preserve">Période visée par les travaux
</t>
    </r>
    <r>
      <rPr>
        <sz val="9"/>
        <color theme="1"/>
        <rFont val="Arial"/>
        <family val="2"/>
      </rPr>
      <t xml:space="preserve">(aaa-mm-jj au aaaa-mm-jj) </t>
    </r>
  </si>
  <si>
    <t>Coût de la dépense avant taxes
($)</t>
  </si>
  <si>
    <t>TOTAL SANS LES FRAIS D'ADMINISTRATION :</t>
  </si>
  <si>
    <t>Pourcentage de la contribution :</t>
  </si>
  <si>
    <t>Cliquez ICI pour consulter les barèmes relatifs aux frais de déplacement</t>
  </si>
  <si>
    <t>SECTION C - AUTRES DÉPENSES ET FRAIS DE DÉPLACEMENT DU DEMANDEUR, DE SES PARTENAIRES ET DE L'ÉQUIPE DE COORDINATION</t>
  </si>
  <si>
    <t>Montant réclamé corrigé, s'il y a lieu</t>
  </si>
  <si>
    <r>
      <t xml:space="preserve">Dépense autorisée
</t>
    </r>
    <r>
      <rPr>
        <sz val="9"/>
        <color theme="1"/>
        <rFont val="Arial"/>
        <family val="2"/>
      </rPr>
      <t>(Oui, Non, Partiellement)</t>
    </r>
  </si>
  <si>
    <t>Partiellement</t>
  </si>
  <si>
    <t>Pour toutes les dépenses admissibles du projet, compléter l'onglet « Réclamation 1 » ou « Réclamation 2 » selon la situation qui s'applique.</t>
  </si>
  <si>
    <t xml:space="preserve">Les salaires déclarés doivent être les salaires réels. La colonne « Charges sociales » inclut également les avantages sociaux. 
Lors de l'envoi de votre réclamation, veuillez joindre les pièces justificatives de salaires et de charges sociales exigées en fonction de ce qui suit : </t>
  </si>
  <si>
    <r>
      <rPr>
        <b/>
        <sz val="11"/>
        <color theme="1"/>
        <rFont val="Arial"/>
        <family val="2"/>
      </rPr>
      <t xml:space="preserve">Section C - Autres dépenses et frais de déplacement du demandeur, de ses partenaires et de l'équipe de coordination </t>
    </r>
    <r>
      <rPr>
        <sz val="11"/>
        <color theme="1"/>
        <rFont val="Arial"/>
        <family val="2"/>
      </rPr>
      <t xml:space="preserve">: les informations doivent être inscrites pour chaque facture. </t>
    </r>
  </si>
  <si>
    <r>
      <t xml:space="preserve">Prenez connaissance des conditions et des engagements situés au bas du </t>
    </r>
    <r>
      <rPr>
        <i/>
        <sz val="11"/>
        <rFont val="Arial"/>
        <family val="2"/>
      </rPr>
      <t>Formulaire de réclamation des dépenses</t>
    </r>
    <r>
      <rPr>
        <sz val="11"/>
        <rFont val="Arial"/>
        <family val="2"/>
      </rPr>
      <t>. Inscrivez le prénom et le nom de la personne qui a rempli le formulaire ainsi que la date.</t>
    </r>
  </si>
  <si>
    <t>Période de réclamation</t>
  </si>
  <si>
    <t>Date de début :</t>
  </si>
  <si>
    <t xml:space="preserve">Date de fin : </t>
  </si>
  <si>
    <t>Inscrire la période visée par la réclamation.</t>
  </si>
  <si>
    <t>L'aide financière offerte correspond au montant indiqué sur la convention.</t>
  </si>
  <si>
    <t>Section de l'en-tête</t>
  </si>
  <si>
    <t xml:space="preserve">Les informations proviennent de l'onglet « Coût Structure de financement ». </t>
  </si>
  <si>
    <t>Section A - Honoraires professionnels et contractuels</t>
  </si>
  <si>
    <t xml:space="preserve"> Les informations doivent être inscrites pour chaque facture.</t>
  </si>
  <si>
    <t>●J’atteste que les montants inscrits correspondent à la somme, avant taxes, réellement déboursée et engagée aux fins du projet accepté dans le cadre du programme mentionné en en-tête. De plus, je joins au formulaire une copie de chaque facture exigée et j'en certifie l'authenticité.</t>
  </si>
  <si>
    <t>●J’atteste que les informations relatives aux salaires, charges sociales et avantages sociaux inscrites correspondent à la somme réellement déboursée et engagée aux fins du projet accepté dans le cadre du programme mentionné en en-tête. De plus, je joins au formulaire une copie des pièces justificatives exigées et j'en certifie l'authenticité.</t>
  </si>
  <si>
    <t xml:space="preserve">1- Si des montants sont inscrits dans la colonne « Contribution en argent », une facture pourrait être exigée lors des réclamations. </t>
  </si>
  <si>
    <r>
      <t>Si les charges sociales dépassent le montant forfaitaire de 26 %, une preuve comptable sera exigée</t>
    </r>
    <r>
      <rPr>
        <b/>
        <sz val="14"/>
        <rFont val="Arial"/>
        <family val="2"/>
      </rPr>
      <t xml:space="preserve"> lors des réclamations</t>
    </r>
    <r>
      <rPr>
        <sz val="14"/>
        <rFont val="Arial"/>
        <family val="2"/>
      </rPr>
      <t>.</t>
    </r>
  </si>
  <si>
    <t>Précision concernant les contributions en argent</t>
  </si>
  <si>
    <r>
      <t xml:space="preserve">Contribution en argent
</t>
    </r>
    <r>
      <rPr>
        <sz val="9"/>
        <color theme="4"/>
        <rFont val="Arial"/>
        <family val="2"/>
      </rPr>
      <t>(Conserver les factures)</t>
    </r>
  </si>
  <si>
    <t>Information concernant la rémunération du personnel du demandeur, de ses partenaires et de l'équipe de coordination</t>
  </si>
  <si>
    <t>Compléter l'onglet « Coût Structure de financement ».</t>
  </si>
  <si>
    <t>1- Saisir les données dans les cellules vertes.</t>
  </si>
  <si>
    <t>2- Les cellules bleues sont réservées au ministère.</t>
  </si>
  <si>
    <t>3- L'aide financière du ministère peut couvrir jusqu'à 50 % des dépenses admissibles.</t>
  </si>
  <si>
    <t>4- Le montant minimal des dépenses admissibles est de 2 000 $ par projet.</t>
  </si>
  <si>
    <t>5- Le montant maximal d'aide financière ne peut excéder 50 000 $ par projet.</t>
  </si>
  <si>
    <t>a) Formulaire de déclaration des dépenses liées aux salaires;</t>
  </si>
  <si>
    <t>b) Extractions du registre de paie de l'employeur ou des relevés de paie de chaque employé, lorsque requis.</t>
  </si>
  <si>
    <r>
      <t xml:space="preserve">Si le total des dépenses en salaire (excluant les charges sociales et les avantages sociaux) pour une personne dépasse 7 500 $, un registre
de paie de l’employeur ou des relevés de paie sont requis. Le texte inscrit dans la colonne « Taux horaire réel » </t>
    </r>
    <r>
      <rPr>
        <sz val="11"/>
        <color rgb="FFC00000"/>
        <rFont val="Arial"/>
        <family val="2"/>
      </rPr>
      <t>devient rouge</t>
    </r>
    <r>
      <rPr>
        <sz val="11"/>
        <rFont val="Arial"/>
        <family val="2"/>
      </rPr>
      <t xml:space="preserve"> lorsque cette exigence s'applique.</t>
    </r>
  </si>
  <si>
    <t>Remplissez les informations relatives à la structure de financement pour le total des dépenses admissibles effectuées.</t>
  </si>
  <si>
    <t xml:space="preserve">Vérifiez que le total des contributions est égal au total de vos dépenses admissibles effectuées.  </t>
  </si>
  <si>
    <r>
      <t xml:space="preserve">Vous devez inscrire les informations en fonction du total des dépenses admissibles effectuées. À ce stade, vos différentes sources de financement devraient être confirmées. 
</t>
    </r>
    <r>
      <rPr>
        <b/>
        <sz val="11"/>
        <rFont val="Arial"/>
        <family val="2"/>
      </rPr>
      <t>Note importante :</t>
    </r>
    <r>
      <rPr>
        <sz val="11"/>
        <rFont val="Arial"/>
        <family val="2"/>
      </rPr>
      <t xml:space="preserve"> seules les dépenses admissibles sont analysées, puisque le calcul du cumul des aides publiques est effectué exclusivement sur celles-ci et non sur le coût total du projet (somme des dépenses admissibles et non admissibles).</t>
    </r>
  </si>
  <si>
    <t>SECTION E - STRUCTURE DE FINANCEMENT DES DÉPENSES ADMISSIBLES EFFECTUÉES</t>
  </si>
  <si>
    <r>
      <t xml:space="preserve">* </t>
    </r>
    <r>
      <rPr>
        <b/>
        <sz val="9"/>
        <rFont val="Arial"/>
        <family val="2"/>
      </rPr>
      <t>Taux horaire réel</t>
    </r>
    <r>
      <rPr>
        <sz val="9"/>
        <rFont val="Arial"/>
        <family val="2"/>
      </rPr>
      <t xml:space="preserve"> : si un employé change de taux horaire pendant la période visée par les travaux, utiliser une ligne distincte pour chaque taux.</t>
    </r>
  </si>
  <si>
    <t>Section E - Structure de financement des dépenses admissibles effectuées</t>
  </si>
  <si>
    <t>Réclamation 1</t>
  </si>
  <si>
    <t>Solde</t>
  </si>
  <si>
    <t>S'il y a aide financière d'un autre ministère ou organisme gouvernemental, inscrire le plus haut taux des coûts admissibles parmi les programmes concernés. Le taux de la mesure 4021 est inscrit par défaut.</t>
  </si>
  <si>
    <t>Transmettre le plan de financement (le présent fichier) avec votre demande d'aide financière.</t>
  </si>
  <si>
    <t xml:space="preserve">    Il est donc important de conserver toutes les factures pour être en mesure de les fournir sur demande. Exemple : </t>
  </si>
  <si>
    <r>
      <rPr>
        <b/>
        <sz val="11"/>
        <color rgb="FFFF0000"/>
        <rFont val="Arial"/>
        <family val="2"/>
      </rPr>
      <t>Instructions concernant les coûts et les contributions</t>
    </r>
    <r>
      <rPr>
        <b/>
        <sz val="9"/>
        <color theme="4"/>
        <rFont val="Arial"/>
        <family val="2"/>
      </rPr>
      <t xml:space="preserve">
Étape 1 : inscrire le coût de la dépense avant les taxes dans la colonne G.
Étape 2 : répartir le coût de la dépense dans les colonnes H, I et J, selon le type de contribution concerné (en argent, en nature ou autre contribution gouvernementale). 
L'aide financière demandée au Ministère (colonne K) est calculée automatiquement.
La somme des colonnes H, I, J &amp; K doit égaler celle de la colonne G.</t>
    </r>
  </si>
  <si>
    <r>
      <t xml:space="preserve">Frais d'administration (15 % dépenses admissibles) :
</t>
    </r>
    <r>
      <rPr>
        <b/>
        <i/>
        <sz val="9"/>
        <color theme="4"/>
        <rFont val="Arial"/>
        <family val="2"/>
      </rPr>
      <t>Le calcul est automatique, mais vous pouvez modifier le montant des contributions, si la situation diffère.</t>
    </r>
  </si>
  <si>
    <r>
      <rPr>
        <b/>
        <sz val="9"/>
        <rFont val="Arial"/>
        <family val="2"/>
      </rPr>
      <t xml:space="preserve">Frais d'administration (15 % dépenses admissibles) </t>
    </r>
    <r>
      <rPr>
        <b/>
        <sz val="9"/>
        <color theme="8"/>
        <rFont val="Arial"/>
        <family val="2"/>
      </rPr>
      <t xml:space="preserve">
</t>
    </r>
    <r>
      <rPr>
        <b/>
        <i/>
        <sz val="8.5"/>
        <color theme="4"/>
        <rFont val="Arial"/>
        <family val="2"/>
      </rPr>
      <t>Le calcul est automatique, mais vous pouvez modifier le montant des contributions, si la situation diffère.</t>
    </r>
  </si>
  <si>
    <r>
      <rPr>
        <b/>
        <sz val="12"/>
        <color theme="1"/>
        <rFont val="Arial"/>
        <family val="2"/>
      </rPr>
      <t>Honoraires professionnels et contractuels</t>
    </r>
    <r>
      <rPr>
        <b/>
        <sz val="10"/>
        <color theme="1"/>
        <rFont val="Arial"/>
        <family val="2"/>
      </rPr>
      <t xml:space="preserve">
</t>
    </r>
    <r>
      <rPr>
        <sz val="10"/>
        <color theme="1"/>
        <rFont val="Arial"/>
        <family val="2"/>
      </rPr>
      <t>Description des honoraires professionnels et contractuels (incluant les frais de déplacement et de séjour). Préciser le nom de l’entreprise, le mandat à réaliser, le nombre d’heures, etc.</t>
    </r>
  </si>
  <si>
    <r>
      <rPr>
        <b/>
        <sz val="12"/>
        <rFont val="Arial"/>
        <family val="2"/>
      </rPr>
      <t>Rémunération du personnel du demandeur, de ses partenaires et de l'équipe de coordination.</t>
    </r>
    <r>
      <rPr>
        <b/>
        <sz val="10"/>
        <rFont val="Arial"/>
        <family val="2"/>
      </rPr>
      <t xml:space="preserve">
</t>
    </r>
    <r>
      <rPr>
        <sz val="10"/>
        <rFont val="Arial"/>
        <family val="2"/>
      </rPr>
      <t>Salaire réel incluant les charges sociales</t>
    </r>
    <r>
      <rPr>
        <b/>
        <sz val="10"/>
        <rFont val="Arial"/>
        <family val="2"/>
      </rPr>
      <t xml:space="preserve">. </t>
    </r>
    <r>
      <rPr>
        <sz val="10"/>
        <rFont val="Arial"/>
        <family val="2"/>
      </rPr>
      <t>Si les charges sociales dépassent le montant forfaitaire de 26 %, une preuve comptable sera exigée lors des réclamations. Voir l'onglet « Instructions » pour plus de détails.</t>
    </r>
  </si>
  <si>
    <r>
      <rPr>
        <b/>
        <sz val="12"/>
        <rFont val="Arial"/>
        <family val="2"/>
      </rPr>
      <t>Frais de déplacement et de séjour du demandeur, de ses partenaires et de l'équipe de coordination</t>
    </r>
    <r>
      <rPr>
        <sz val="10"/>
        <rFont val="Arial"/>
        <family val="2"/>
      </rPr>
      <t xml:space="preserve">
</t>
    </r>
    <r>
      <rPr>
        <i/>
        <sz val="10"/>
        <rFont val="Arial"/>
        <family val="2"/>
      </rPr>
      <t>Les frais de déplacement, d’hébergement et de repas ne doivent pas excéder les barèmes prévus au Recueil des politiques de gestion du gouvernement du Québec.</t>
    </r>
  </si>
  <si>
    <r>
      <rPr>
        <b/>
        <sz val="12"/>
        <rFont val="Arial"/>
        <family val="2"/>
      </rPr>
      <t>Frais d'administration</t>
    </r>
    <r>
      <rPr>
        <b/>
        <sz val="9"/>
        <rFont val="Arial"/>
        <family val="2"/>
      </rPr>
      <t xml:space="preserve"> : </t>
    </r>
    <r>
      <rPr>
        <sz val="9"/>
        <rFont val="Arial"/>
        <family val="2"/>
      </rPr>
      <t xml:space="preserve">sont admissibles les frais d'administration sans excéder 15 % des dépenses admissibles
</t>
    </r>
    <r>
      <rPr>
        <i/>
        <sz val="9"/>
        <color theme="4"/>
        <rFont val="Arial"/>
        <family val="2"/>
      </rPr>
      <t>Le calcul est automatique, mais vous pouvez modifier le montant des contributions, si la situation diffère.</t>
    </r>
    <r>
      <rPr>
        <sz val="9"/>
        <color theme="4"/>
        <rFont val="Arial"/>
        <family val="2"/>
      </rPr>
      <t xml:space="preserve"> </t>
    </r>
  </si>
  <si>
    <r>
      <rPr>
        <b/>
        <sz val="12"/>
        <rFont val="Arial"/>
        <family val="2"/>
      </rPr>
      <t xml:space="preserve">Dépenses </t>
    </r>
    <r>
      <rPr>
        <b/>
        <u/>
        <sz val="12"/>
        <rFont val="Arial"/>
        <family val="2"/>
      </rPr>
      <t>non admissibles</t>
    </r>
    <r>
      <rPr>
        <b/>
        <sz val="12"/>
        <rFont val="Arial"/>
        <family val="2"/>
      </rPr>
      <t xml:space="preserve"> et essentielles à la réalisation du projet </t>
    </r>
  </si>
  <si>
    <t>Version du 2026-01-07</t>
  </si>
  <si>
    <t>Version 2026-01-07</t>
  </si>
  <si>
    <t>La contribution du MAPAQ ne peut dépasser l'aide financière offerte.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</si>
</sst>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0\ &quot;$&quot;_);\(#,##0\ &quot;$&quot;\)"/>
    <numFmt numFmtId="7" formatCode="#,##0.00\ &quot;$&quot;_);\(#,##0.00\ &quot;$&quot;\)"/>
    <numFmt numFmtId="44" formatCode="_ * #,##0.00_)\ &quot;$&quot;_ ;_ * \(#,##0.00\)\ &quot;$&quot;_ ;_ * &quot;-&quot;??_)\ &quot;$&quot;_ ;_ @_ "/>
    <numFmt numFmtId="164" formatCode="#,##0.00\ &quot;$&quot;"/>
    <numFmt numFmtId="165" formatCode="#,##0\ &quot;$&quot;"/>
    <numFmt numFmtId="166" formatCode="0,;\-0,;;\ @"/>
    <numFmt numFmtId="167" formatCode="#,##0.00\ _$"/>
  </numFmts>
  <fonts count="86" x14ac:knownFonts="1">
    <font>
      <sz val="11"/>
      <color theme="1"/>
      <name val="Aptos Narrow"/>
      <family val="2"/>
      <scheme val="minor"/>
    </font>
    <font>
      <sz val="14"/>
      <color theme="1"/>
      <name val="Arial"/>
      <family val="2"/>
    </font>
    <font>
      <b/>
      <sz val="18"/>
      <color theme="0"/>
      <name val="Arial"/>
      <family val="2"/>
    </font>
    <font>
      <b/>
      <sz val="14"/>
      <color theme="0"/>
      <name val="Arial"/>
      <family val="2"/>
    </font>
    <font>
      <sz val="14"/>
      <color theme="0"/>
      <name val="Arial"/>
      <family val="2"/>
    </font>
    <font>
      <sz val="14"/>
      <name val="Arial"/>
      <family val="2"/>
    </font>
    <font>
      <sz val="8"/>
      <name val="Aptos Narrow"/>
      <family val="2"/>
      <scheme val="minor"/>
    </font>
    <font>
      <sz val="10"/>
      <name val="Arial"/>
      <family val="2"/>
    </font>
    <font>
      <u/>
      <sz val="11"/>
      <color theme="10"/>
      <name val="Aptos Narrow"/>
      <family val="2"/>
      <scheme val="minor"/>
    </font>
    <font>
      <b/>
      <sz val="14"/>
      <color theme="1"/>
      <name val="Arial"/>
      <family val="2"/>
    </font>
    <font>
      <sz val="11"/>
      <color theme="1"/>
      <name val="Arial"/>
      <family val="2"/>
    </font>
    <font>
      <sz val="11"/>
      <color theme="1"/>
      <name val="Aptos Narrow"/>
      <family val="2"/>
      <scheme val="minor"/>
    </font>
    <font>
      <sz val="9"/>
      <name val="Arial"/>
      <family val="2"/>
    </font>
    <font>
      <sz val="11"/>
      <color theme="1"/>
      <name val="Arial Narrow"/>
      <family val="2"/>
    </font>
    <font>
      <b/>
      <sz val="9"/>
      <color theme="1"/>
      <name val="Arial"/>
      <family val="2"/>
    </font>
    <font>
      <b/>
      <sz val="9"/>
      <name val="Arial"/>
      <family val="2"/>
    </font>
    <font>
      <sz val="9"/>
      <color theme="1"/>
      <name val="Arial"/>
      <family val="2"/>
    </font>
    <font>
      <b/>
      <sz val="9"/>
      <color rgb="FF000000"/>
      <name val="Arial"/>
      <family val="2"/>
    </font>
    <font>
      <sz val="9"/>
      <color rgb="FF000000"/>
      <name val="Arial"/>
      <family val="2"/>
    </font>
    <font>
      <sz val="9"/>
      <color rgb="FFC00000"/>
      <name val="Arial"/>
      <family val="2"/>
    </font>
    <font>
      <b/>
      <sz val="11"/>
      <color theme="1"/>
      <name val="Arial"/>
      <family val="2"/>
    </font>
    <font>
      <b/>
      <sz val="11"/>
      <name val="Arial"/>
      <family val="2"/>
    </font>
    <font>
      <b/>
      <sz val="11"/>
      <color rgb="FFFF0000"/>
      <name val="Arial"/>
      <family val="2"/>
    </font>
    <font>
      <b/>
      <sz val="10"/>
      <name val="Arial"/>
      <family val="2"/>
    </font>
    <font>
      <b/>
      <sz val="10"/>
      <color theme="1"/>
      <name val="Arial"/>
      <family val="2"/>
    </font>
    <font>
      <sz val="10"/>
      <color theme="1"/>
      <name val="Arial"/>
      <family val="2"/>
    </font>
    <font>
      <b/>
      <sz val="8"/>
      <name val="Arial"/>
      <family val="2"/>
    </font>
    <font>
      <b/>
      <sz val="12"/>
      <color theme="1"/>
      <name val="Arial"/>
      <family val="2"/>
    </font>
    <font>
      <b/>
      <sz val="14"/>
      <name val="Arial"/>
      <family val="2"/>
    </font>
    <font>
      <sz val="9"/>
      <color theme="5"/>
      <name val="Arial"/>
      <family val="2"/>
    </font>
    <font>
      <sz val="11"/>
      <name val="Aptos Narrow"/>
      <family val="2"/>
      <scheme val="minor"/>
    </font>
    <font>
      <i/>
      <sz val="10"/>
      <name val="Arial"/>
      <family val="2"/>
    </font>
    <font>
      <b/>
      <sz val="11"/>
      <color theme="1"/>
      <name val="Aptos Narrow"/>
      <family val="2"/>
      <scheme val="minor"/>
    </font>
    <font>
      <b/>
      <u/>
      <sz val="11"/>
      <color theme="1"/>
      <name val="Arial"/>
      <family val="2"/>
    </font>
    <font>
      <b/>
      <vertAlign val="superscript"/>
      <sz val="8"/>
      <name val="Arial"/>
      <family val="2"/>
    </font>
    <font>
      <sz val="8"/>
      <color theme="1"/>
      <name val="Aptos Narrow"/>
      <family val="2"/>
      <scheme val="minor"/>
    </font>
    <font>
      <b/>
      <sz val="10"/>
      <color theme="1"/>
      <name val="Aptos Narrow"/>
      <family val="2"/>
      <scheme val="minor"/>
    </font>
    <font>
      <sz val="10"/>
      <color theme="5"/>
      <name val="Aptos Narrow"/>
      <family val="2"/>
      <scheme val="minor"/>
    </font>
    <font>
      <sz val="11"/>
      <color rgb="FFC00000"/>
      <name val="Arial"/>
      <family val="2"/>
    </font>
    <font>
      <b/>
      <sz val="9"/>
      <color rgb="FFC00000"/>
      <name val="Arial"/>
      <family val="2"/>
    </font>
    <font>
      <sz val="8"/>
      <name val="Arial"/>
      <family val="2"/>
    </font>
    <font>
      <b/>
      <sz val="11"/>
      <color theme="4"/>
      <name val="Aptos Narrow"/>
      <family val="2"/>
      <scheme val="minor"/>
    </font>
    <font>
      <b/>
      <sz val="10"/>
      <color theme="0"/>
      <name val="Arial"/>
      <family val="2"/>
    </font>
    <font>
      <sz val="10"/>
      <color theme="0"/>
      <name val="Arial"/>
      <family val="2"/>
    </font>
    <font>
      <b/>
      <u/>
      <sz val="9"/>
      <color theme="1"/>
      <name val="Arial"/>
      <family val="2"/>
    </font>
    <font>
      <b/>
      <sz val="9"/>
      <color theme="1"/>
      <name val="Aptos Narrow"/>
      <family val="2"/>
      <scheme val="minor"/>
    </font>
    <font>
      <sz val="11"/>
      <color rgb="FFC00000"/>
      <name val="Aptos Narrow"/>
      <family val="2"/>
      <scheme val="minor"/>
    </font>
    <font>
      <b/>
      <sz val="9"/>
      <color rgb="FFFF0000"/>
      <name val="Arial"/>
      <family val="2"/>
    </font>
    <font>
      <sz val="9"/>
      <color theme="1"/>
      <name val="Aptos Narrow"/>
      <family val="2"/>
      <scheme val="minor"/>
    </font>
    <font>
      <b/>
      <u/>
      <sz val="8"/>
      <name val="Arial"/>
      <family val="2"/>
    </font>
    <font>
      <sz val="10"/>
      <color theme="1"/>
      <name val="Aptos Narrow"/>
      <family val="2"/>
      <scheme val="minor"/>
    </font>
    <font>
      <sz val="9"/>
      <color rgb="FFFF0000"/>
      <name val="Arial"/>
      <family val="2"/>
    </font>
    <font>
      <b/>
      <sz val="8"/>
      <color theme="2" tint="-0.499984740745262"/>
      <name val="Arial"/>
      <family val="2"/>
    </font>
    <font>
      <sz val="11"/>
      <name val="Arial"/>
      <family val="2"/>
    </font>
    <font>
      <i/>
      <sz val="11"/>
      <name val="Arial"/>
      <family val="2"/>
    </font>
    <font>
      <b/>
      <sz val="12"/>
      <name val="Arial"/>
      <family val="2"/>
    </font>
    <font>
      <b/>
      <i/>
      <sz val="12"/>
      <name val="Arial"/>
      <family val="2"/>
    </font>
    <font>
      <b/>
      <sz val="11"/>
      <color theme="0"/>
      <name val="Arial"/>
      <family val="2"/>
    </font>
    <font>
      <sz val="11"/>
      <color theme="0"/>
      <name val="Arial"/>
      <family val="2"/>
    </font>
    <font>
      <b/>
      <sz val="8.5"/>
      <name val="Arial"/>
      <family val="2"/>
    </font>
    <font>
      <b/>
      <sz val="13"/>
      <name val="Arial"/>
      <family val="2"/>
    </font>
    <font>
      <sz val="11"/>
      <color rgb="FF242424"/>
      <name val="Consolas"/>
      <family val="3"/>
    </font>
    <font>
      <sz val="9"/>
      <color rgb="FF242424"/>
      <name val="Arial"/>
      <family val="2"/>
    </font>
    <font>
      <b/>
      <u/>
      <sz val="11"/>
      <color rgb="FF467886"/>
      <name val="Aptos Narrow"/>
      <family val="2"/>
      <scheme val="minor"/>
    </font>
    <font>
      <u/>
      <sz val="9"/>
      <color rgb="FF467886"/>
      <name val="Arial"/>
      <family val="2"/>
    </font>
    <font>
      <i/>
      <sz val="9"/>
      <name val="Arial"/>
      <family val="2"/>
    </font>
    <font>
      <i/>
      <sz val="9"/>
      <color theme="4"/>
      <name val="Arial"/>
      <family val="2"/>
    </font>
    <font>
      <b/>
      <sz val="9"/>
      <color theme="4"/>
      <name val="Arial"/>
      <family val="2"/>
    </font>
    <font>
      <sz val="9"/>
      <color theme="4"/>
      <name val="Aptos Narrow"/>
      <family val="2"/>
      <scheme val="minor"/>
    </font>
    <font>
      <b/>
      <u/>
      <sz val="11"/>
      <color theme="1"/>
      <name val="Aptos Narrow"/>
      <family val="2"/>
      <scheme val="minor"/>
    </font>
    <font>
      <i/>
      <sz val="11"/>
      <color theme="4"/>
      <name val="Aptos Narrow"/>
      <family val="2"/>
      <scheme val="minor"/>
    </font>
    <font>
      <b/>
      <u/>
      <sz val="11"/>
      <color theme="4"/>
      <name val="Aptos Narrow"/>
      <family val="2"/>
      <scheme val="minor"/>
    </font>
    <font>
      <sz val="9"/>
      <color theme="4"/>
      <name val="Arial"/>
      <family val="2"/>
    </font>
    <font>
      <sz val="9"/>
      <color theme="8"/>
      <name val="Arial"/>
      <family val="2"/>
    </font>
    <font>
      <sz val="9"/>
      <color theme="8"/>
      <name val="Aptos Narrow"/>
      <family val="2"/>
      <scheme val="minor"/>
    </font>
    <font>
      <b/>
      <sz val="9"/>
      <color theme="8"/>
      <name val="Arial"/>
      <family val="2"/>
    </font>
    <font>
      <sz val="10"/>
      <color theme="8"/>
      <name val="Arial"/>
      <family val="2"/>
    </font>
    <font>
      <b/>
      <i/>
      <sz val="9"/>
      <color theme="4"/>
      <name val="Arial"/>
      <family val="2"/>
    </font>
    <font>
      <sz val="9"/>
      <name val="Aptos Narrow"/>
      <family val="2"/>
      <scheme val="minor"/>
    </font>
    <font>
      <b/>
      <i/>
      <sz val="8.5"/>
      <color theme="4"/>
      <name val="Arial"/>
      <family val="2"/>
    </font>
    <font>
      <b/>
      <u/>
      <sz val="12"/>
      <name val="Arial"/>
      <family val="2"/>
    </font>
    <font>
      <sz val="9"/>
      <color theme="0" tint="-0.499984740745262"/>
      <name val="Arial"/>
      <family val="2"/>
    </font>
    <font>
      <b/>
      <sz val="8"/>
      <color theme="0" tint="-0.499984740745262"/>
      <name val="Arial"/>
      <family val="2"/>
    </font>
    <font>
      <b/>
      <sz val="9"/>
      <color theme="0" tint="-0.499984740745262"/>
      <name val="Arial"/>
      <family val="2"/>
    </font>
    <font>
      <sz val="11"/>
      <color theme="8"/>
      <name val="Aptos Narrow"/>
      <family val="2"/>
      <scheme val="minor"/>
    </font>
    <font>
      <sz val="9"/>
      <color rgb="FFC00000"/>
      <name val="Aptos Narrow"/>
      <family val="2"/>
      <scheme val="minor"/>
    </font>
  </fonts>
  <fills count="25">
    <fill>
      <patternFill patternType="none"/>
    </fill>
    <fill>
      <patternFill patternType="gray125"/>
    </fill>
    <fill>
      <patternFill patternType="solid">
        <fgColor rgb="FF0070C0"/>
        <bgColor indexed="64"/>
      </patternFill>
    </fill>
    <fill>
      <patternFill patternType="solid">
        <fgColor rgb="FFA1BAE3"/>
        <bgColor indexed="64"/>
      </patternFill>
    </fill>
    <fill>
      <patternFill patternType="solid">
        <fgColor theme="0" tint="-0.249977111117893"/>
        <bgColor indexed="64"/>
      </patternFill>
    </fill>
    <fill>
      <patternFill patternType="solid">
        <fgColor theme="0"/>
        <bgColor indexed="64"/>
      </patternFill>
    </fill>
    <fill>
      <patternFill patternType="solid">
        <fgColor rgb="FF4E5662"/>
        <bgColor indexed="64"/>
      </patternFill>
    </fill>
    <fill>
      <patternFill patternType="solid">
        <fgColor theme="9" tint="0.59999389629810485"/>
        <bgColor indexed="64"/>
      </patternFill>
    </fill>
    <fill>
      <patternFill patternType="solid">
        <fgColor theme="0" tint="-0.249977111117893"/>
        <bgColor rgb="FF000000"/>
      </patternFill>
    </fill>
    <fill>
      <patternFill patternType="solid">
        <fgColor theme="0" tint="-0.14999847407452621"/>
        <bgColor indexed="64"/>
      </patternFill>
    </fill>
    <fill>
      <patternFill patternType="solid">
        <fgColor theme="9" tint="0.59996337778862885"/>
        <bgColor indexed="64"/>
      </patternFill>
    </fill>
    <fill>
      <patternFill patternType="solid">
        <fgColor theme="0" tint="-4.9989318521683403E-2"/>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rgb="FFB5E6A2"/>
        <bgColor indexed="64"/>
      </patternFill>
    </fill>
    <fill>
      <patternFill patternType="solid">
        <fgColor rgb="FF44B3E1"/>
        <bgColor indexed="64"/>
      </patternFill>
    </fill>
    <fill>
      <patternFill patternType="solid">
        <fgColor rgb="FFA9D08E"/>
        <bgColor indexed="64"/>
      </patternFill>
    </fill>
    <fill>
      <patternFill patternType="solid">
        <fgColor theme="1" tint="0.249977111117893"/>
        <bgColor indexed="64"/>
      </patternFill>
    </fill>
    <fill>
      <patternFill patternType="solid">
        <fgColor rgb="FFFFFF99"/>
        <bgColor indexed="64"/>
      </patternFill>
    </fill>
    <fill>
      <patternFill patternType="solid">
        <fgColor theme="3" tint="0.79998168889431442"/>
        <bgColor indexed="64"/>
      </patternFill>
    </fill>
    <fill>
      <patternFill patternType="gray125">
        <bgColor theme="0" tint="-0.14993743705557422"/>
      </patternFill>
    </fill>
    <fill>
      <patternFill patternType="gray125">
        <bgColor theme="0" tint="-0.14996795556505021"/>
      </patternFill>
    </fill>
    <fill>
      <patternFill patternType="gray125">
        <bgColor theme="0"/>
      </patternFill>
    </fill>
    <fill>
      <patternFill patternType="solid">
        <fgColor theme="0" tint="-0.14996795556505021"/>
        <bgColor indexed="64"/>
      </patternFill>
    </fill>
    <fill>
      <patternFill patternType="lightGray">
        <bgColor theme="0"/>
      </patternFill>
    </fill>
  </fills>
  <borders count="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thin">
        <color theme="4" tint="0.39997558519241921"/>
      </right>
      <top style="thin">
        <color rgb="FFE3E3E3"/>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top/>
      <bottom/>
      <diagonal/>
    </border>
    <border>
      <left style="medium">
        <color indexed="64"/>
      </left>
      <right style="medium">
        <color indexed="64"/>
      </right>
      <top/>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thin">
        <color indexed="64"/>
      </bottom>
      <diagonal style="thin">
        <color indexed="64"/>
      </diagonal>
    </border>
  </borders>
  <cellStyleXfs count="6">
    <xf numFmtId="0" fontId="0" fillId="0" borderId="0"/>
    <xf numFmtId="0" fontId="8" fillId="0" borderId="0" applyNumberForma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0" fontId="13" fillId="0" borderId="0"/>
    <xf numFmtId="0" fontId="7" fillId="0" borderId="0"/>
  </cellStyleXfs>
  <cellXfs count="940">
    <xf numFmtId="0" fontId="0" fillId="0" borderId="0" xfId="0"/>
    <xf numFmtId="0" fontId="4" fillId="2" borderId="4" xfId="0" applyFont="1" applyFill="1" applyBorder="1"/>
    <xf numFmtId="0" fontId="4" fillId="2" borderId="0" xfId="0" applyFont="1" applyFill="1"/>
    <xf numFmtId="0" fontId="3" fillId="2" borderId="4" xfId="0" applyFont="1" applyFill="1" applyBorder="1"/>
    <xf numFmtId="0" fontId="9" fillId="0" borderId="0" xfId="0" applyFont="1"/>
    <xf numFmtId="0" fontId="10" fillId="0" borderId="0" xfId="0" applyFont="1"/>
    <xf numFmtId="0" fontId="10" fillId="5" borderId="0" xfId="0" applyFont="1" applyFill="1"/>
    <xf numFmtId="0" fontId="14" fillId="4" borderId="20" xfId="4" applyFont="1" applyFill="1" applyBorder="1" applyAlignment="1">
      <alignment horizontal="center" vertical="center" wrapText="1"/>
    </xf>
    <xf numFmtId="0" fontId="10" fillId="0" borderId="0" xfId="0" applyFont="1" applyAlignment="1">
      <alignment vertical="center"/>
    </xf>
    <xf numFmtId="164" fontId="12" fillId="6" borderId="0" xfId="4" applyNumberFormat="1" applyFont="1" applyFill="1" applyAlignment="1" applyProtection="1">
      <alignment horizontal="right" vertical="center"/>
      <protection locked="0"/>
    </xf>
    <xf numFmtId="0" fontId="14" fillId="4" borderId="26" xfId="4" applyFont="1" applyFill="1" applyBorder="1" applyAlignment="1">
      <alignment horizontal="center" vertical="center" wrapText="1"/>
    </xf>
    <xf numFmtId="0" fontId="10" fillId="0" borderId="0" xfId="4" applyFont="1"/>
    <xf numFmtId="0" fontId="15" fillId="5" borderId="0" xfId="4" applyFont="1" applyFill="1" applyAlignment="1" applyProtection="1">
      <alignment vertical="center" wrapText="1"/>
      <protection hidden="1"/>
    </xf>
    <xf numFmtId="0" fontId="20" fillId="0" borderId="0" xfId="0" applyFont="1"/>
    <xf numFmtId="0" fontId="25" fillId="0" borderId="0" xfId="0" applyFont="1"/>
    <xf numFmtId="0" fontId="7" fillId="12" borderId="28" xfId="0" applyFont="1" applyFill="1" applyBorder="1"/>
    <xf numFmtId="0" fontId="7" fillId="0" borderId="28" xfId="0" applyFont="1" applyBorder="1"/>
    <xf numFmtId="0" fontId="7" fillId="0" borderId="0" xfId="0" applyFont="1"/>
    <xf numFmtId="0" fontId="7" fillId="0" borderId="0" xfId="0" applyFont="1" applyAlignment="1">
      <alignment vertical="center"/>
    </xf>
    <xf numFmtId="0" fontId="25" fillId="12" borderId="29" xfId="0" applyFont="1" applyFill="1" applyBorder="1"/>
    <xf numFmtId="0" fontId="25" fillId="0" borderId="29" xfId="0" applyFont="1" applyBorder="1"/>
    <xf numFmtId="0" fontId="25" fillId="0" borderId="30" xfId="0" applyFont="1" applyBorder="1"/>
    <xf numFmtId="0" fontId="25" fillId="0" borderId="0" xfId="0" applyFont="1" applyAlignment="1">
      <alignment vertical="center"/>
    </xf>
    <xf numFmtId="0" fontId="15" fillId="5" borderId="26" xfId="4" applyFont="1" applyFill="1" applyBorder="1" applyAlignment="1" applyProtection="1">
      <alignment horizontal="left" vertical="center" wrapText="1"/>
      <protection hidden="1"/>
    </xf>
    <xf numFmtId="0" fontId="7" fillId="12" borderId="31" xfId="0" applyFont="1" applyFill="1" applyBorder="1"/>
    <xf numFmtId="0" fontId="7" fillId="0" borderId="31" xfId="0" applyFont="1" applyBorder="1"/>
    <xf numFmtId="0" fontId="26" fillId="5" borderId="26" xfId="4" applyFont="1" applyFill="1" applyBorder="1" applyAlignment="1" applyProtection="1">
      <alignment horizontal="left" vertical="center" wrapText="1"/>
      <protection hidden="1"/>
    </xf>
    <xf numFmtId="0" fontId="26" fillId="0" borderId="26" xfId="4" applyFont="1" applyBorder="1" applyAlignment="1" applyProtection="1">
      <alignment horizontal="left" vertical="center" wrapText="1"/>
      <protection hidden="1"/>
    </xf>
    <xf numFmtId="0" fontId="29" fillId="0" borderId="0" xfId="4" applyFont="1" applyAlignment="1" applyProtection="1">
      <alignment horizontal="left" vertical="center" wrapText="1"/>
      <protection hidden="1"/>
    </xf>
    <xf numFmtId="0" fontId="12" fillId="7" borderId="26" xfId="2" applyNumberFormat="1" applyFont="1" applyFill="1" applyBorder="1" applyAlignment="1" applyProtection="1">
      <alignment horizontal="left" vertical="center"/>
      <protection locked="0"/>
    </xf>
    <xf numFmtId="0" fontId="12" fillId="0" borderId="0" xfId="4" applyFont="1" applyAlignment="1" applyProtection="1">
      <alignment horizontal="left" vertical="center" wrapText="1"/>
      <protection hidden="1"/>
    </xf>
    <xf numFmtId="0" fontId="37" fillId="0" borderId="0" xfId="0" applyFont="1"/>
    <xf numFmtId="0" fontId="15" fillId="5" borderId="0" xfId="4" applyFont="1" applyFill="1" applyAlignment="1" applyProtection="1">
      <alignment horizontal="left" vertical="center"/>
      <protection hidden="1"/>
    </xf>
    <xf numFmtId="0" fontId="14" fillId="4" borderId="20" xfId="4" applyFont="1" applyFill="1" applyBorder="1" applyAlignment="1">
      <alignment horizontal="left" vertical="center"/>
    </xf>
    <xf numFmtId="0" fontId="12" fillId="7" borderId="26" xfId="4" applyFont="1" applyFill="1" applyBorder="1" applyAlignment="1" applyProtection="1">
      <alignment horizontal="center" vertical="center" wrapText="1"/>
      <protection locked="0"/>
    </xf>
    <xf numFmtId="0" fontId="37" fillId="0" borderId="0" xfId="0" applyFont="1" applyAlignment="1">
      <alignment horizontal="center"/>
    </xf>
    <xf numFmtId="44" fontId="12" fillId="5" borderId="0" xfId="2" applyFont="1" applyFill="1" applyBorder="1" applyAlignment="1" applyProtection="1">
      <alignment horizontal="center" vertical="center" wrapText="1"/>
    </xf>
    <xf numFmtId="0" fontId="12" fillId="0" borderId="0" xfId="0" applyFont="1" applyAlignment="1" applyProtection="1">
      <alignment horizontal="left" vertical="center" wrapText="1"/>
      <protection hidden="1"/>
    </xf>
    <xf numFmtId="0" fontId="29" fillId="0" borderId="0" xfId="0" applyFont="1" applyAlignment="1" applyProtection="1">
      <alignment horizontal="left" vertical="center"/>
      <protection hidden="1"/>
    </xf>
    <xf numFmtId="0" fontId="0" fillId="0" borderId="0" xfId="0" applyProtection="1">
      <protection hidden="1"/>
    </xf>
    <xf numFmtId="0" fontId="10" fillId="0" borderId="0" xfId="4" applyFont="1" applyProtection="1">
      <protection hidden="1"/>
    </xf>
    <xf numFmtId="0" fontId="16" fillId="0" borderId="0" xfId="4" applyFont="1" applyProtection="1">
      <protection hidden="1"/>
    </xf>
    <xf numFmtId="0" fontId="12" fillId="0" borderId="0" xfId="0" applyFont="1" applyAlignment="1" applyProtection="1">
      <alignment vertical="center" wrapText="1"/>
      <protection hidden="1"/>
    </xf>
    <xf numFmtId="164" fontId="15" fillId="6" borderId="19" xfId="4" applyNumberFormat="1" applyFont="1" applyFill="1" applyBorder="1" applyAlignment="1">
      <alignment vertical="center"/>
    </xf>
    <xf numFmtId="164" fontId="15" fillId="6" borderId="17" xfId="4" applyNumberFormat="1" applyFont="1" applyFill="1" applyBorder="1" applyAlignment="1">
      <alignment vertical="center"/>
    </xf>
    <xf numFmtId="164" fontId="15" fillId="6" borderId="25" xfId="4" applyNumberFormat="1" applyFont="1" applyFill="1" applyBorder="1" applyAlignment="1">
      <alignment vertical="center"/>
    </xf>
    <xf numFmtId="164" fontId="15" fillId="6" borderId="18" xfId="4" applyNumberFormat="1" applyFont="1" applyFill="1" applyBorder="1" applyAlignment="1">
      <alignment vertical="center"/>
    </xf>
    <xf numFmtId="164" fontId="12" fillId="6" borderId="11" xfId="4" applyNumberFormat="1" applyFont="1" applyFill="1" applyBorder="1" applyAlignment="1">
      <alignment horizontal="right" vertical="center"/>
    </xf>
    <xf numFmtId="164" fontId="12" fillId="6" borderId="0" xfId="4" applyNumberFormat="1" applyFont="1" applyFill="1" applyAlignment="1">
      <alignment horizontal="right" vertical="center"/>
    </xf>
    <xf numFmtId="164" fontId="12" fillId="6" borderId="15" xfId="4" applyNumberFormat="1" applyFont="1" applyFill="1" applyBorder="1" applyAlignment="1">
      <alignment horizontal="right" vertical="center"/>
    </xf>
    <xf numFmtId="164" fontId="12" fillId="6" borderId="21" xfId="4" applyNumberFormat="1" applyFont="1" applyFill="1" applyBorder="1" applyAlignment="1">
      <alignment horizontal="right" vertical="center"/>
    </xf>
    <xf numFmtId="165" fontId="12" fillId="11" borderId="26" xfId="4" applyNumberFormat="1" applyFont="1" applyFill="1" applyBorder="1" applyAlignment="1">
      <alignment horizontal="center" vertical="center"/>
    </xf>
    <xf numFmtId="0" fontId="4" fillId="5" borderId="8" xfId="0" applyFont="1" applyFill="1" applyBorder="1"/>
    <xf numFmtId="0" fontId="5" fillId="5" borderId="0" xfId="0" applyFont="1" applyFill="1"/>
    <xf numFmtId="0" fontId="5" fillId="5" borderId="5" xfId="0" applyFont="1" applyFill="1" applyBorder="1"/>
    <xf numFmtId="0" fontId="5" fillId="5" borderId="7" xfId="0" applyFont="1" applyFill="1" applyBorder="1"/>
    <xf numFmtId="0" fontId="5" fillId="5" borderId="8" xfId="0" applyFont="1" applyFill="1" applyBorder="1"/>
    <xf numFmtId="0" fontId="1" fillId="5" borderId="0" xfId="0" applyFont="1" applyFill="1"/>
    <xf numFmtId="0" fontId="1" fillId="5" borderId="5" xfId="0" applyFont="1" applyFill="1" applyBorder="1"/>
    <xf numFmtId="0" fontId="1" fillId="5" borderId="4" xfId="0" applyFont="1" applyFill="1" applyBorder="1"/>
    <xf numFmtId="0" fontId="5" fillId="5" borderId="4" xfId="0" applyFont="1" applyFill="1" applyBorder="1"/>
    <xf numFmtId="0" fontId="5" fillId="5" borderId="6" xfId="0" applyFont="1" applyFill="1" applyBorder="1"/>
    <xf numFmtId="0" fontId="28" fillId="15" borderId="4" xfId="0" applyFont="1" applyFill="1" applyBorder="1"/>
    <xf numFmtId="0" fontId="5" fillId="15" borderId="0" xfId="0" applyFont="1" applyFill="1"/>
    <xf numFmtId="0" fontId="5" fillId="5" borderId="25" xfId="0" applyFont="1" applyFill="1" applyBorder="1"/>
    <xf numFmtId="0" fontId="5" fillId="5" borderId="35" xfId="0" applyFont="1" applyFill="1" applyBorder="1"/>
    <xf numFmtId="0" fontId="5" fillId="5" borderId="4" xfId="0" applyFont="1" applyFill="1" applyBorder="1" applyAlignment="1">
      <alignment horizontal="left" indent="3"/>
    </xf>
    <xf numFmtId="0" fontId="1" fillId="5" borderId="8" xfId="0" applyFont="1" applyFill="1" applyBorder="1"/>
    <xf numFmtId="0" fontId="5" fillId="2" borderId="6" xfId="0" applyFont="1" applyFill="1" applyBorder="1"/>
    <xf numFmtId="0" fontId="1" fillId="2" borderId="0" xfId="0" applyFont="1" applyFill="1"/>
    <xf numFmtId="0" fontId="1" fillId="2" borderId="5" xfId="0" applyFont="1" applyFill="1" applyBorder="1"/>
    <xf numFmtId="0" fontId="5" fillId="15" borderId="5" xfId="0" applyFont="1" applyFill="1" applyBorder="1"/>
    <xf numFmtId="0" fontId="3" fillId="2" borderId="34" xfId="0" applyFont="1" applyFill="1" applyBorder="1"/>
    <xf numFmtId="0" fontId="28" fillId="2" borderId="6" xfId="0" applyFont="1" applyFill="1" applyBorder="1"/>
    <xf numFmtId="0" fontId="0" fillId="5" borderId="0" xfId="0" applyFill="1"/>
    <xf numFmtId="5" fontId="12" fillId="11" borderId="26" xfId="4" applyNumberFormat="1" applyFont="1" applyFill="1" applyBorder="1" applyAlignment="1">
      <alignment horizontal="center" vertical="center"/>
    </xf>
    <xf numFmtId="0" fontId="15" fillId="4" borderId="26" xfId="4" applyFont="1" applyFill="1" applyBorder="1" applyAlignment="1">
      <alignment horizontal="center" vertical="center" wrapText="1"/>
    </xf>
    <xf numFmtId="164" fontId="12" fillId="7" borderId="26" xfId="2" applyNumberFormat="1" applyFont="1" applyFill="1" applyBorder="1" applyAlignment="1" applyProtection="1">
      <alignment horizontal="right" vertical="center" wrapText="1"/>
      <protection locked="0"/>
    </xf>
    <xf numFmtId="164" fontId="12" fillId="14" borderId="26" xfId="2" applyNumberFormat="1" applyFont="1" applyFill="1" applyBorder="1" applyAlignment="1" applyProtection="1">
      <alignment horizontal="right" vertical="center" wrapText="1"/>
      <protection locked="0"/>
    </xf>
    <xf numFmtId="164" fontId="15" fillId="4" borderId="16" xfId="2" applyNumberFormat="1" applyFont="1" applyFill="1" applyBorder="1" applyAlignment="1" applyProtection="1">
      <alignment horizontal="right" vertical="center"/>
    </xf>
    <xf numFmtId="164" fontId="12" fillId="7" borderId="17" xfId="2" applyNumberFormat="1" applyFont="1" applyFill="1" applyBorder="1" applyAlignment="1" applyProtection="1">
      <alignment horizontal="right" vertical="center"/>
      <protection locked="0"/>
    </xf>
    <xf numFmtId="164" fontId="12" fillId="7" borderId="16" xfId="2" applyNumberFormat="1" applyFont="1" applyFill="1" applyBorder="1" applyAlignment="1" applyProtection="1">
      <alignment horizontal="right" vertical="center"/>
      <protection locked="0"/>
    </xf>
    <xf numFmtId="164" fontId="12" fillId="7" borderId="25" xfId="2" applyNumberFormat="1" applyFont="1" applyFill="1" applyBorder="1" applyAlignment="1" applyProtection="1">
      <alignment horizontal="right" vertical="center"/>
      <protection locked="0"/>
    </xf>
    <xf numFmtId="0" fontId="15" fillId="4" borderId="20" xfId="4" applyFont="1" applyFill="1" applyBorder="1" applyAlignment="1">
      <alignment horizontal="center" vertical="center" wrapText="1"/>
    </xf>
    <xf numFmtId="164" fontId="7" fillId="5" borderId="26" xfId="2" applyNumberFormat="1" applyFont="1" applyFill="1" applyBorder="1" applyAlignment="1" applyProtection="1">
      <alignment horizontal="right" vertical="center"/>
    </xf>
    <xf numFmtId="164" fontId="23" fillId="5" borderId="26" xfId="2" applyNumberFormat="1" applyFont="1" applyFill="1" applyBorder="1" applyAlignment="1" applyProtection="1">
      <alignment horizontal="right" vertical="center"/>
    </xf>
    <xf numFmtId="164" fontId="23" fillId="16" borderId="26" xfId="2" applyNumberFormat="1" applyFont="1" applyFill="1" applyBorder="1" applyAlignment="1" applyProtection="1">
      <alignment horizontal="right" vertical="center"/>
    </xf>
    <xf numFmtId="0" fontId="41" fillId="5" borderId="0" xfId="0" applyFont="1" applyFill="1"/>
    <xf numFmtId="0" fontId="42" fillId="13" borderId="31" xfId="0" applyFont="1" applyFill="1" applyBorder="1" applyAlignment="1">
      <alignment vertical="center"/>
    </xf>
    <xf numFmtId="0" fontId="43" fillId="0" borderId="0" xfId="0" applyFont="1" applyAlignment="1">
      <alignment vertical="center"/>
    </xf>
    <xf numFmtId="0" fontId="42" fillId="13" borderId="28" xfId="0" applyFont="1" applyFill="1" applyBorder="1"/>
    <xf numFmtId="0" fontId="14" fillId="0" borderId="0" xfId="0" applyFont="1" applyAlignment="1">
      <alignment horizontal="right" vertical="center"/>
    </xf>
    <xf numFmtId="0" fontId="14" fillId="9" borderId="26" xfId="0" applyFont="1" applyFill="1" applyBorder="1" applyAlignment="1">
      <alignment horizontal="center" vertical="center" wrapText="1"/>
    </xf>
    <xf numFmtId="0" fontId="16" fillId="0" borderId="0" xfId="0" applyFont="1" applyAlignment="1">
      <alignment horizontal="center" vertical="center"/>
    </xf>
    <xf numFmtId="0" fontId="16" fillId="5" borderId="0" xfId="0" applyFont="1" applyFill="1" applyAlignment="1">
      <alignment vertical="center"/>
    </xf>
    <xf numFmtId="0" fontId="20" fillId="0" borderId="39" xfId="0" applyFont="1" applyBorder="1" applyAlignment="1">
      <alignment horizontal="center" vertical="center"/>
    </xf>
    <xf numFmtId="0" fontId="10" fillId="5" borderId="0" xfId="0" applyFont="1" applyFill="1" applyAlignment="1">
      <alignment vertical="center"/>
    </xf>
    <xf numFmtId="0" fontId="16" fillId="5" borderId="0" xfId="0" applyFont="1" applyFill="1" applyAlignment="1">
      <alignment horizontal="center" vertical="center"/>
    </xf>
    <xf numFmtId="0" fontId="10" fillId="5" borderId="0" xfId="0" applyFont="1" applyFill="1" applyAlignment="1">
      <alignment horizontal="center" vertical="center"/>
    </xf>
    <xf numFmtId="0" fontId="14" fillId="5" borderId="0" xfId="0" applyFont="1" applyFill="1" applyAlignment="1">
      <alignment horizontal="center" vertical="center"/>
    </xf>
    <xf numFmtId="0" fontId="20" fillId="5" borderId="0" xfId="0" applyFont="1" applyFill="1" applyAlignment="1">
      <alignment horizontal="center" vertical="center"/>
    </xf>
    <xf numFmtId="0" fontId="14" fillId="5" borderId="0" xfId="0" applyFont="1" applyFill="1" applyAlignment="1">
      <alignment horizontal="left" vertical="center"/>
    </xf>
    <xf numFmtId="0" fontId="20" fillId="9" borderId="17" xfId="0" applyFont="1" applyFill="1" applyBorder="1" applyAlignment="1">
      <alignment horizontal="center" vertical="center"/>
    </xf>
    <xf numFmtId="0" fontId="16" fillId="0" borderId="0" xfId="0" applyFont="1"/>
    <xf numFmtId="0" fontId="16" fillId="9" borderId="26" xfId="0" applyFont="1" applyFill="1" applyBorder="1" applyAlignment="1">
      <alignment horizontal="center" vertical="center"/>
    </xf>
    <xf numFmtId="0" fontId="14" fillId="5" borderId="0" xfId="0" applyFont="1" applyFill="1" applyAlignment="1">
      <alignment horizontal="right" vertical="center"/>
    </xf>
    <xf numFmtId="1" fontId="14" fillId="9" borderId="20" xfId="0" applyNumberFormat="1" applyFont="1" applyFill="1" applyBorder="1" applyAlignment="1">
      <alignment horizontal="center" vertical="center"/>
    </xf>
    <xf numFmtId="1" fontId="20" fillId="5" borderId="0" xfId="0" applyNumberFormat="1" applyFont="1" applyFill="1" applyAlignment="1">
      <alignment vertical="center"/>
    </xf>
    <xf numFmtId="164" fontId="16" fillId="9" borderId="26" xfId="0" applyNumberFormat="1" applyFont="1" applyFill="1" applyBorder="1" applyAlignment="1">
      <alignment horizontal="center" vertical="center"/>
    </xf>
    <xf numFmtId="164" fontId="16" fillId="14" borderId="26" xfId="0" applyNumberFormat="1" applyFont="1" applyFill="1" applyBorder="1" applyAlignment="1" applyProtection="1">
      <alignment horizontal="right" vertical="center"/>
      <protection locked="0"/>
    </xf>
    <xf numFmtId="9" fontId="14" fillId="9" borderId="26" xfId="0" applyNumberFormat="1" applyFont="1" applyFill="1" applyBorder="1" applyAlignment="1">
      <alignment horizontal="center" vertical="center"/>
    </xf>
    <xf numFmtId="9" fontId="16" fillId="9" borderId="26" xfId="3" applyFont="1" applyFill="1" applyBorder="1" applyAlignment="1">
      <alignment horizontal="center" vertical="center"/>
    </xf>
    <xf numFmtId="0" fontId="14" fillId="0" borderId="0" xfId="0" applyFont="1" applyAlignment="1">
      <alignment vertical="center"/>
    </xf>
    <xf numFmtId="0" fontId="12" fillId="0" borderId="0" xfId="0" applyFont="1"/>
    <xf numFmtId="0" fontId="14" fillId="5" borderId="0" xfId="0" applyFont="1" applyFill="1" applyAlignment="1">
      <alignment vertical="center"/>
    </xf>
    <xf numFmtId="0" fontId="32" fillId="5" borderId="0" xfId="0" applyFont="1" applyFill="1" applyAlignment="1">
      <alignment horizontal="right" vertical="center"/>
    </xf>
    <xf numFmtId="164" fontId="14" fillId="5" borderId="0" xfId="0" applyNumberFormat="1" applyFont="1" applyFill="1" applyAlignment="1">
      <alignment horizontal="right" vertical="center"/>
    </xf>
    <xf numFmtId="0" fontId="14" fillId="17" borderId="20" xfId="0" applyFont="1" applyFill="1" applyBorder="1" applyAlignment="1">
      <alignment vertical="center"/>
    </xf>
    <xf numFmtId="0" fontId="14" fillId="17" borderId="23" xfId="0" applyFont="1" applyFill="1" applyBorder="1" applyAlignment="1">
      <alignment vertical="center"/>
    </xf>
    <xf numFmtId="0" fontId="23" fillId="9" borderId="17" xfId="0" applyFont="1" applyFill="1" applyBorder="1" applyAlignment="1">
      <alignment horizontal="left" vertical="center"/>
    </xf>
    <xf numFmtId="0" fontId="16" fillId="3" borderId="26" xfId="0" applyFont="1" applyFill="1" applyBorder="1" applyAlignment="1" applyProtection="1">
      <alignment horizontal="center"/>
      <protection locked="0"/>
    </xf>
    <xf numFmtId="0" fontId="23" fillId="9" borderId="25" xfId="0" applyFont="1" applyFill="1" applyBorder="1" applyAlignment="1">
      <alignment horizontal="left" vertical="center"/>
    </xf>
    <xf numFmtId="14" fontId="32" fillId="3" borderId="26" xfId="0" applyNumberFormat="1" applyFont="1" applyFill="1" applyBorder="1" applyAlignment="1" applyProtection="1">
      <alignment horizontal="center" vertical="center" wrapText="1"/>
      <protection locked="0"/>
    </xf>
    <xf numFmtId="1" fontId="20" fillId="17" borderId="23" xfId="0" applyNumberFormat="1" applyFont="1" applyFill="1" applyBorder="1" applyAlignment="1">
      <alignment vertical="center"/>
    </xf>
    <xf numFmtId="0" fontId="16" fillId="17" borderId="27" xfId="0" applyFont="1" applyFill="1" applyBorder="1" applyAlignment="1">
      <alignment vertical="center"/>
    </xf>
    <xf numFmtId="0" fontId="10" fillId="17" borderId="27" xfId="0" applyFont="1" applyFill="1" applyBorder="1" applyAlignment="1">
      <alignment vertical="center"/>
    </xf>
    <xf numFmtId="0" fontId="20" fillId="17" borderId="27" xfId="0" applyFont="1" applyFill="1" applyBorder="1" applyAlignment="1">
      <alignment horizontal="left" vertical="center"/>
    </xf>
    <xf numFmtId="0" fontId="14" fillId="17" borderId="27" xfId="0" applyFont="1" applyFill="1" applyBorder="1" applyAlignment="1">
      <alignment horizontal="center" vertical="center" wrapText="1"/>
    </xf>
    <xf numFmtId="0" fontId="16" fillId="17" borderId="27" xfId="0" applyFont="1" applyFill="1" applyBorder="1" applyAlignment="1">
      <alignment horizontal="center" vertical="center"/>
    </xf>
    <xf numFmtId="0" fontId="14" fillId="17" borderId="27" xfId="0" applyFont="1" applyFill="1" applyBorder="1" applyAlignment="1">
      <alignment vertical="center"/>
    </xf>
    <xf numFmtId="0" fontId="10" fillId="17" borderId="27" xfId="0" applyFont="1" applyFill="1" applyBorder="1"/>
    <xf numFmtId="0" fontId="20" fillId="17" borderId="27" xfId="0" applyFont="1" applyFill="1" applyBorder="1" applyAlignment="1">
      <alignment vertical="center"/>
    </xf>
    <xf numFmtId="0" fontId="16" fillId="17" borderId="20" xfId="0" applyFont="1" applyFill="1" applyBorder="1" applyAlignment="1">
      <alignment vertical="center"/>
    </xf>
    <xf numFmtId="0" fontId="20" fillId="17" borderId="27" xfId="0" applyFont="1" applyFill="1" applyBorder="1" applyAlignment="1">
      <alignment horizontal="center" vertical="center"/>
    </xf>
    <xf numFmtId="0" fontId="14" fillId="17" borderId="39" xfId="0" applyFont="1" applyFill="1" applyBorder="1" applyAlignment="1">
      <alignment vertical="center"/>
    </xf>
    <xf numFmtId="0" fontId="15" fillId="5" borderId="39" xfId="0" applyFont="1" applyFill="1" applyBorder="1" applyAlignment="1">
      <alignment vertical="top" wrapText="1"/>
    </xf>
    <xf numFmtId="0" fontId="15" fillId="5" borderId="0" xfId="0" applyFont="1" applyFill="1" applyAlignment="1">
      <alignment vertical="top" wrapText="1"/>
    </xf>
    <xf numFmtId="0" fontId="23" fillId="5" borderId="0" xfId="0" applyFont="1" applyFill="1" applyAlignment="1">
      <alignment horizontal="right" vertical="center"/>
    </xf>
    <xf numFmtId="14" fontId="12" fillId="5" borderId="0" xfId="0" applyNumberFormat="1" applyFont="1" applyFill="1" applyAlignment="1">
      <alignment horizontal="center" vertical="center"/>
    </xf>
    <xf numFmtId="0" fontId="14" fillId="17" borderId="9" xfId="0" applyFont="1" applyFill="1" applyBorder="1" applyAlignment="1">
      <alignment vertical="center"/>
    </xf>
    <xf numFmtId="0" fontId="14" fillId="17" borderId="40" xfId="0" applyFont="1" applyFill="1" applyBorder="1" applyAlignment="1">
      <alignment vertical="center"/>
    </xf>
    <xf numFmtId="0" fontId="14" fillId="17" borderId="10" xfId="0" applyFont="1" applyFill="1" applyBorder="1" applyAlignment="1">
      <alignment vertical="center"/>
    </xf>
    <xf numFmtId="49" fontId="21" fillId="9" borderId="19" xfId="0" applyNumberFormat="1" applyFont="1" applyFill="1" applyBorder="1" applyAlignment="1">
      <alignment horizontal="left" vertical="center"/>
    </xf>
    <xf numFmtId="0" fontId="12" fillId="0" borderId="0" xfId="0" quotePrefix="1" applyFont="1"/>
    <xf numFmtId="0" fontId="10" fillId="9" borderId="26" xfId="0" applyFont="1" applyFill="1" applyBorder="1"/>
    <xf numFmtId="0" fontId="16" fillId="9" borderId="26" xfId="0" applyFont="1" applyFill="1" applyBorder="1" applyAlignment="1">
      <alignment vertical="center"/>
    </xf>
    <xf numFmtId="164" fontId="16" fillId="14" borderId="26" xfId="0" applyNumberFormat="1" applyFont="1" applyFill="1" applyBorder="1" applyAlignment="1" applyProtection="1">
      <alignment horizontal="right" vertical="center" wrapText="1"/>
      <protection locked="0"/>
    </xf>
    <xf numFmtId="0" fontId="12" fillId="0" borderId="26" xfId="4" applyFont="1" applyBorder="1" applyAlignment="1" applyProtection="1">
      <alignment horizontal="center" vertical="center" wrapText="1"/>
      <protection hidden="1"/>
    </xf>
    <xf numFmtId="0" fontId="23" fillId="5" borderId="26" xfId="4" applyFont="1" applyFill="1" applyBorder="1" applyAlignment="1">
      <alignment horizontal="right" vertical="center" wrapText="1"/>
    </xf>
    <xf numFmtId="0" fontId="0" fillId="5" borderId="0" xfId="0" applyFill="1" applyAlignment="1">
      <alignment wrapText="1"/>
    </xf>
    <xf numFmtId="0" fontId="23" fillId="5" borderId="0" xfId="0" applyFont="1" applyFill="1" applyAlignment="1">
      <alignment horizontal="right" vertical="center" wrapText="1"/>
    </xf>
    <xf numFmtId="0" fontId="23" fillId="5" borderId="0" xfId="4" applyFont="1" applyFill="1" applyAlignment="1">
      <alignment horizontal="right" vertical="center" wrapText="1"/>
    </xf>
    <xf numFmtId="0" fontId="36" fillId="5" borderId="0" xfId="0" applyFont="1" applyFill="1" applyAlignment="1">
      <alignment horizontal="right" vertical="center" wrapText="1"/>
    </xf>
    <xf numFmtId="9" fontId="23" fillId="5" borderId="0" xfId="4" applyNumberFormat="1" applyFont="1" applyFill="1" applyAlignment="1">
      <alignment horizontal="center" vertical="center" wrapText="1"/>
    </xf>
    <xf numFmtId="0" fontId="38" fillId="5" borderId="0" xfId="0" applyFont="1" applyFill="1" applyAlignment="1">
      <alignment vertical="center"/>
    </xf>
    <xf numFmtId="1" fontId="15" fillId="3" borderId="26" xfId="4" applyNumberFormat="1" applyFont="1" applyFill="1" applyBorder="1" applyAlignment="1" applyProtection="1">
      <alignment horizontal="center" vertical="center"/>
      <protection locked="0"/>
    </xf>
    <xf numFmtId="0" fontId="20" fillId="5" borderId="0" xfId="0" applyFont="1" applyFill="1" applyAlignment="1">
      <alignment vertical="center" wrapText="1"/>
    </xf>
    <xf numFmtId="9" fontId="15" fillId="4" borderId="26" xfId="2" applyNumberFormat="1" applyFont="1" applyFill="1" applyBorder="1" applyAlignment="1" applyProtection="1">
      <alignment horizontal="center" vertical="center" wrapText="1"/>
    </xf>
    <xf numFmtId="9" fontId="23" fillId="5" borderId="26" xfId="4" applyNumberFormat="1" applyFont="1" applyFill="1" applyBorder="1" applyAlignment="1">
      <alignment horizontal="center" vertical="center" wrapText="1"/>
    </xf>
    <xf numFmtId="9" fontId="23" fillId="5" borderId="26" xfId="2" applyNumberFormat="1" applyFont="1" applyFill="1" applyBorder="1" applyAlignment="1" applyProtection="1">
      <alignment horizontal="center" vertical="center"/>
    </xf>
    <xf numFmtId="0" fontId="24" fillId="4" borderId="18" xfId="0" applyFont="1" applyFill="1" applyBorder="1" applyAlignment="1">
      <alignment horizontal="center" vertical="center" wrapText="1"/>
    </xf>
    <xf numFmtId="164" fontId="23" fillId="5" borderId="0" xfId="2" applyNumberFormat="1" applyFont="1" applyFill="1" applyBorder="1" applyAlignment="1" applyProtection="1">
      <alignment horizontal="right" vertical="center"/>
    </xf>
    <xf numFmtId="0" fontId="24" fillId="4" borderId="25" xfId="0" applyFont="1" applyFill="1" applyBorder="1" applyAlignment="1">
      <alignment horizontal="center" vertical="center" wrapText="1"/>
    </xf>
    <xf numFmtId="164" fontId="7" fillId="5" borderId="14" xfId="2" applyNumberFormat="1" applyFont="1" applyFill="1" applyBorder="1" applyAlignment="1" applyProtection="1">
      <alignment vertical="center"/>
    </xf>
    <xf numFmtId="164" fontId="7" fillId="5" borderId="32" xfId="2" applyNumberFormat="1" applyFont="1" applyFill="1" applyBorder="1" applyAlignment="1" applyProtection="1">
      <alignment horizontal="right" vertical="center"/>
    </xf>
    <xf numFmtId="164" fontId="7" fillId="5" borderId="16" xfId="2" applyNumberFormat="1" applyFont="1" applyFill="1" applyBorder="1" applyAlignment="1" applyProtection="1">
      <alignment horizontal="right" vertical="center"/>
    </xf>
    <xf numFmtId="164" fontId="23" fillId="5" borderId="16" xfId="2" applyNumberFormat="1" applyFont="1" applyFill="1" applyBorder="1" applyAlignment="1" applyProtection="1">
      <alignment horizontal="right" vertical="center"/>
    </xf>
    <xf numFmtId="0" fontId="24" fillId="4" borderId="26" xfId="0" applyFont="1" applyFill="1" applyBorder="1" applyAlignment="1">
      <alignment horizontal="center" vertical="center" wrapText="1"/>
    </xf>
    <xf numFmtId="164" fontId="7" fillId="5" borderId="26" xfId="2" applyNumberFormat="1" applyFont="1" applyFill="1" applyBorder="1" applyAlignment="1" applyProtection="1">
      <alignment vertical="center"/>
    </xf>
    <xf numFmtId="9" fontId="23" fillId="5" borderId="16" xfId="2" applyNumberFormat="1" applyFont="1" applyFill="1" applyBorder="1" applyAlignment="1" applyProtection="1">
      <alignment horizontal="center" vertical="center"/>
    </xf>
    <xf numFmtId="9" fontId="23" fillId="16" borderId="26" xfId="2" applyNumberFormat="1" applyFont="1" applyFill="1" applyBorder="1" applyAlignment="1" applyProtection="1">
      <alignment horizontal="center" vertical="center"/>
    </xf>
    <xf numFmtId="9" fontId="15" fillId="3" borderId="26" xfId="2" applyNumberFormat="1" applyFont="1" applyFill="1" applyBorder="1" applyAlignment="1" applyProtection="1">
      <alignment horizontal="center" vertical="center"/>
      <protection locked="0"/>
    </xf>
    <xf numFmtId="164" fontId="16" fillId="9" borderId="26" xfId="0" applyNumberFormat="1" applyFont="1" applyFill="1" applyBorder="1" applyAlignment="1">
      <alignment horizontal="right" vertical="center"/>
    </xf>
    <xf numFmtId="164" fontId="14" fillId="9" borderId="26" xfId="0" applyNumberFormat="1" applyFont="1" applyFill="1" applyBorder="1" applyAlignment="1">
      <alignment vertical="center"/>
    </xf>
    <xf numFmtId="164" fontId="12" fillId="7" borderId="26" xfId="2" applyNumberFormat="1" applyFont="1" applyFill="1" applyBorder="1" applyAlignment="1" applyProtection="1">
      <alignment horizontal="right" vertical="center"/>
      <protection locked="0"/>
    </xf>
    <xf numFmtId="2" fontId="16" fillId="7" borderId="26" xfId="4" applyNumberFormat="1" applyFont="1" applyFill="1" applyBorder="1" applyAlignment="1" applyProtection="1">
      <alignment horizontal="center" vertical="center"/>
      <protection locked="0"/>
    </xf>
    <xf numFmtId="164" fontId="12" fillId="9" borderId="16" xfId="2" applyNumberFormat="1" applyFont="1" applyFill="1" applyBorder="1" applyAlignment="1" applyProtection="1">
      <alignment horizontal="right" vertical="center"/>
    </xf>
    <xf numFmtId="164" fontId="15" fillId="4" borderId="26" xfId="2" applyNumberFormat="1" applyFont="1" applyFill="1" applyBorder="1" applyAlignment="1" applyProtection="1">
      <alignment horizontal="right" vertical="center"/>
    </xf>
    <xf numFmtId="164" fontId="16" fillId="9" borderId="26" xfId="0" applyNumberFormat="1" applyFont="1" applyFill="1" applyBorder="1" applyAlignment="1">
      <alignment vertical="center"/>
    </xf>
    <xf numFmtId="0" fontId="14" fillId="17" borderId="19" xfId="0" applyFont="1" applyFill="1" applyBorder="1" applyAlignment="1">
      <alignment vertical="center"/>
    </xf>
    <xf numFmtId="164" fontId="16" fillId="3" borderId="26" xfId="0" applyNumberFormat="1" applyFont="1" applyFill="1" applyBorder="1" applyAlignment="1" applyProtection="1">
      <alignment horizontal="right" vertical="center" wrapText="1"/>
      <protection locked="0"/>
    </xf>
    <xf numFmtId="0" fontId="7" fillId="0" borderId="0" xfId="5"/>
    <xf numFmtId="0" fontId="7" fillId="5" borderId="0" xfId="5" applyFill="1"/>
    <xf numFmtId="0" fontId="53" fillId="5" borderId="24" xfId="5" applyFont="1" applyFill="1" applyBorder="1"/>
    <xf numFmtId="0" fontId="53" fillId="5" borderId="0" xfId="5" applyFont="1" applyFill="1"/>
    <xf numFmtId="0" fontId="53" fillId="5" borderId="0" xfId="5" applyFont="1" applyFill="1" applyAlignment="1">
      <alignment horizontal="center"/>
    </xf>
    <xf numFmtId="0" fontId="53" fillId="5" borderId="39" xfId="5" applyFont="1" applyFill="1" applyBorder="1"/>
    <xf numFmtId="0" fontId="21" fillId="5" borderId="39" xfId="5" applyFont="1" applyFill="1" applyBorder="1"/>
    <xf numFmtId="0" fontId="24" fillId="0" borderId="26" xfId="5" applyFont="1" applyBorder="1" applyAlignment="1">
      <alignment horizontal="right" vertical="center" wrapText="1"/>
    </xf>
    <xf numFmtId="0" fontId="25" fillId="0" borderId="26" xfId="5" applyFont="1" applyBorder="1" applyAlignment="1">
      <alignment horizontal="right" vertical="center" wrapText="1"/>
    </xf>
    <xf numFmtId="10" fontId="7" fillId="5" borderId="0" xfId="5" applyNumberFormat="1" applyFill="1"/>
    <xf numFmtId="0" fontId="24" fillId="0" borderId="26" xfId="5" applyFont="1" applyBorder="1" applyAlignment="1">
      <alignment horizontal="center" vertical="center" wrapText="1"/>
    </xf>
    <xf numFmtId="0" fontId="53" fillId="5" borderId="24" xfId="5" applyFont="1" applyFill="1" applyBorder="1" applyAlignment="1">
      <alignment horizontal="left" vertical="center" wrapText="1"/>
    </xf>
    <xf numFmtId="0" fontId="53" fillId="5" borderId="0" xfId="5" applyFont="1" applyFill="1" applyAlignment="1">
      <alignment horizontal="left" vertical="center" wrapText="1"/>
    </xf>
    <xf numFmtId="0" fontId="53" fillId="5" borderId="39" xfId="5" applyFont="1" applyFill="1" applyBorder="1" applyAlignment="1">
      <alignment horizontal="left" vertical="center" wrapText="1"/>
    </xf>
    <xf numFmtId="0" fontId="53" fillId="5" borderId="0" xfId="5" applyFont="1" applyFill="1" applyAlignment="1">
      <alignment vertical="top" wrapText="1"/>
    </xf>
    <xf numFmtId="0" fontId="53" fillId="5" borderId="24" xfId="5" applyFont="1" applyFill="1" applyBorder="1" applyAlignment="1">
      <alignment vertical="top" wrapText="1"/>
    </xf>
    <xf numFmtId="0" fontId="53" fillId="5" borderId="39" xfId="5" applyFont="1" applyFill="1" applyBorder="1" applyAlignment="1">
      <alignment vertical="top" wrapText="1"/>
    </xf>
    <xf numFmtId="0" fontId="53" fillId="5" borderId="24" xfId="5" applyFont="1" applyFill="1" applyBorder="1" applyAlignment="1">
      <alignment horizontal="center"/>
    </xf>
    <xf numFmtId="0" fontId="53" fillId="5" borderId="39" xfId="5" applyFont="1" applyFill="1" applyBorder="1" applyAlignment="1">
      <alignment horizontal="center"/>
    </xf>
    <xf numFmtId="0" fontId="55" fillId="5" borderId="25" xfId="5" applyFont="1" applyFill="1" applyBorder="1" applyAlignment="1">
      <alignment vertical="center"/>
    </xf>
    <xf numFmtId="0" fontId="7" fillId="5" borderId="0" xfId="5" applyFill="1" applyAlignment="1">
      <alignment vertical="center"/>
    </xf>
    <xf numFmtId="0" fontId="7" fillId="0" borderId="0" xfId="5" applyAlignment="1">
      <alignment vertical="center"/>
    </xf>
    <xf numFmtId="0" fontId="55" fillId="5" borderId="0" xfId="5" applyFont="1" applyFill="1" applyAlignment="1">
      <alignment horizontal="center" vertical="center"/>
    </xf>
    <xf numFmtId="0" fontId="55" fillId="5" borderId="0" xfId="5" applyFont="1" applyFill="1" applyAlignment="1">
      <alignment vertical="center"/>
    </xf>
    <xf numFmtId="0" fontId="26" fillId="5" borderId="0" xfId="5" applyFont="1" applyFill="1" applyAlignment="1">
      <alignment horizontal="center" vertical="center"/>
    </xf>
    <xf numFmtId="0" fontId="53" fillId="5" borderId="39" xfId="5" applyFont="1" applyFill="1" applyBorder="1" applyAlignment="1">
      <alignment horizontal="left" vertical="center" indent="2"/>
    </xf>
    <xf numFmtId="0" fontId="0" fillId="5" borderId="24" xfId="0" applyFill="1" applyBorder="1" applyAlignment="1">
      <alignment wrapText="1"/>
    </xf>
    <xf numFmtId="0" fontId="0" fillId="5" borderId="24" xfId="0" applyFill="1" applyBorder="1" applyAlignment="1">
      <alignment horizontal="left" vertical="center" wrapText="1"/>
    </xf>
    <xf numFmtId="0" fontId="15" fillId="9" borderId="16" xfId="0" applyFont="1" applyFill="1" applyBorder="1" applyAlignment="1">
      <alignment vertical="center" wrapText="1"/>
    </xf>
    <xf numFmtId="0" fontId="0" fillId="5" borderId="39" xfId="0" applyFill="1" applyBorder="1" applyAlignment="1">
      <alignment horizontal="left" vertical="top" wrapText="1"/>
    </xf>
    <xf numFmtId="0" fontId="0" fillId="5" borderId="0" xfId="0" applyFill="1" applyAlignment="1">
      <alignment horizontal="left" vertical="top" wrapText="1"/>
    </xf>
    <xf numFmtId="0" fontId="0" fillId="5" borderId="24" xfId="0" applyFill="1" applyBorder="1" applyAlignment="1">
      <alignment horizontal="left" vertical="top" wrapText="1"/>
    </xf>
    <xf numFmtId="0" fontId="53" fillId="5" borderId="39" xfId="5" applyFont="1" applyFill="1" applyBorder="1" applyAlignment="1">
      <alignment wrapText="1"/>
    </xf>
    <xf numFmtId="0" fontId="21" fillId="5" borderId="0" xfId="5" applyFont="1" applyFill="1" applyAlignment="1">
      <alignment horizontal="center" vertical="center"/>
    </xf>
    <xf numFmtId="0" fontId="21" fillId="5" borderId="24" xfId="5" applyFont="1" applyFill="1" applyBorder="1" applyAlignment="1">
      <alignment horizontal="center" vertical="center"/>
    </xf>
    <xf numFmtId="0" fontId="53" fillId="0" borderId="0" xfId="5" applyFont="1"/>
    <xf numFmtId="0" fontId="53" fillId="5" borderId="0" xfId="0" applyFont="1" applyFill="1"/>
    <xf numFmtId="0" fontId="58" fillId="5" borderId="0" xfId="0" applyFont="1" applyFill="1"/>
    <xf numFmtId="0" fontId="58" fillId="5" borderId="0" xfId="0" applyFont="1" applyFill="1" applyAlignment="1">
      <alignment horizontal="right"/>
    </xf>
    <xf numFmtId="0" fontId="1" fillId="2" borderId="24" xfId="0" applyFont="1" applyFill="1" applyBorder="1"/>
    <xf numFmtId="0" fontId="3" fillId="2" borderId="39" xfId="0" applyFont="1" applyFill="1" applyBorder="1"/>
    <xf numFmtId="0" fontId="14" fillId="17" borderId="0" xfId="0" applyFont="1" applyFill="1" applyAlignment="1">
      <alignment vertical="center"/>
    </xf>
    <xf numFmtId="0" fontId="14" fillId="17" borderId="21" xfId="0" applyFont="1" applyFill="1" applyBorder="1" applyAlignment="1">
      <alignment vertical="center"/>
    </xf>
    <xf numFmtId="0" fontId="53" fillId="5" borderId="24" xfId="0" applyFont="1" applyFill="1" applyBorder="1" applyAlignment="1">
      <alignment vertical="center"/>
    </xf>
    <xf numFmtId="0" fontId="14" fillId="0" borderId="26" xfId="0" applyFont="1" applyBorder="1" applyAlignment="1">
      <alignment horizontal="right" vertical="center"/>
    </xf>
    <xf numFmtId="0" fontId="28" fillId="5" borderId="0" xfId="0" applyFont="1" applyFill="1" applyAlignment="1" applyProtection="1">
      <alignment horizontal="center" vertical="center" wrapText="1"/>
      <protection hidden="1"/>
    </xf>
    <xf numFmtId="0" fontId="0" fillId="0" borderId="22" xfId="0" applyBorder="1" applyAlignment="1">
      <alignment horizontal="left" wrapText="1"/>
    </xf>
    <xf numFmtId="49" fontId="12" fillId="14" borderId="26" xfId="4" applyNumberFormat="1" applyFont="1" applyFill="1" applyBorder="1" applyAlignment="1" applyProtection="1">
      <alignment horizontal="center" vertical="center" wrapText="1"/>
      <protection locked="0"/>
    </xf>
    <xf numFmtId="0" fontId="61" fillId="0" borderId="0" xfId="0" applyFont="1" applyAlignment="1">
      <alignment horizontal="left" vertical="center"/>
    </xf>
    <xf numFmtId="164" fontId="15" fillId="9" borderId="26" xfId="2" applyNumberFormat="1" applyFont="1" applyFill="1" applyBorder="1" applyAlignment="1" applyProtection="1">
      <alignment horizontal="right" vertical="center"/>
    </xf>
    <xf numFmtId="164" fontId="15" fillId="20" borderId="26" xfId="2" applyNumberFormat="1" applyFont="1" applyFill="1" applyBorder="1" applyAlignment="1" applyProtection="1">
      <alignment horizontal="left" vertical="center"/>
    </xf>
    <xf numFmtId="164" fontId="15" fillId="21" borderId="26" xfId="2" applyNumberFormat="1" applyFont="1" applyFill="1" applyBorder="1" applyAlignment="1" applyProtection="1">
      <alignment horizontal="left" vertical="center"/>
    </xf>
    <xf numFmtId="0" fontId="40" fillId="0" borderId="26" xfId="0" applyFont="1" applyBorder="1" applyAlignment="1" applyProtection="1">
      <alignment vertical="center" wrapText="1"/>
      <protection hidden="1"/>
    </xf>
    <xf numFmtId="164" fontId="66" fillId="11" borderId="26" xfId="4" applyNumberFormat="1" applyFont="1" applyFill="1" applyBorder="1" applyAlignment="1">
      <alignment horizontal="center" vertical="center" wrapText="1"/>
    </xf>
    <xf numFmtId="164" fontId="66" fillId="11" borderId="16" xfId="4" applyNumberFormat="1" applyFont="1" applyFill="1" applyBorder="1" applyAlignment="1">
      <alignment horizontal="center" vertical="center" wrapText="1"/>
    </xf>
    <xf numFmtId="164" fontId="66" fillId="11" borderId="23" xfId="4" applyNumberFormat="1" applyFont="1" applyFill="1" applyBorder="1" applyAlignment="1">
      <alignment horizontal="center" vertical="center" wrapText="1"/>
    </xf>
    <xf numFmtId="0" fontId="66" fillId="11" borderId="20" xfId="4" applyFont="1" applyFill="1" applyBorder="1" applyAlignment="1">
      <alignment horizontal="left" vertical="center" wrapText="1"/>
    </xf>
    <xf numFmtId="164" fontId="66" fillId="11" borderId="32" xfId="4" applyNumberFormat="1" applyFont="1" applyFill="1" applyBorder="1" applyAlignment="1">
      <alignment horizontal="center" vertical="center" wrapText="1"/>
    </xf>
    <xf numFmtId="2" fontId="66" fillId="11" borderId="20" xfId="4" applyNumberFormat="1" applyFont="1" applyFill="1" applyBorder="1" applyAlignment="1">
      <alignment horizontal="center" vertical="center" wrapText="1"/>
    </xf>
    <xf numFmtId="164" fontId="66" fillId="11" borderId="16" xfId="2" applyNumberFormat="1" applyFont="1" applyFill="1" applyBorder="1" applyAlignment="1" applyProtection="1">
      <alignment horizontal="right" vertical="center"/>
    </xf>
    <xf numFmtId="164" fontId="66" fillId="11" borderId="27" xfId="4" applyNumberFormat="1" applyFont="1" applyFill="1" applyBorder="1" applyAlignment="1">
      <alignment horizontal="center" vertical="center" wrapText="1"/>
    </xf>
    <xf numFmtId="0" fontId="66" fillId="11" borderId="20" xfId="4" applyFont="1" applyFill="1" applyBorder="1" applyAlignment="1">
      <alignment horizontal="left" vertical="center"/>
    </xf>
    <xf numFmtId="164" fontId="66" fillId="11" borderId="17" xfId="4" applyNumberFormat="1" applyFont="1" applyFill="1" applyBorder="1" applyAlignment="1">
      <alignment horizontal="center" vertical="center" wrapText="1"/>
    </xf>
    <xf numFmtId="0" fontId="63" fillId="11" borderId="15" xfId="1" applyFont="1" applyFill="1" applyBorder="1" applyAlignment="1" applyProtection="1">
      <alignment horizontal="center" vertical="center" wrapText="1"/>
      <protection hidden="1"/>
    </xf>
    <xf numFmtId="0" fontId="0" fillId="5" borderId="39" xfId="0" applyFill="1" applyBorder="1" applyAlignment="1">
      <alignment horizontal="center"/>
    </xf>
    <xf numFmtId="0" fontId="0" fillId="5" borderId="0" xfId="0" applyFill="1" applyAlignment="1">
      <alignment horizontal="center"/>
    </xf>
    <xf numFmtId="0" fontId="0" fillId="5" borderId="24" xfId="0" applyFill="1" applyBorder="1" applyAlignment="1">
      <alignment horizontal="center"/>
    </xf>
    <xf numFmtId="0" fontId="12" fillId="7" borderId="26" xfId="2" applyNumberFormat="1" applyFont="1" applyFill="1" applyBorder="1" applyAlignment="1" applyProtection="1">
      <alignment horizontal="left" vertical="center" wrapText="1"/>
      <protection locked="0"/>
    </xf>
    <xf numFmtId="164" fontId="12" fillId="7" borderId="16" xfId="2" applyNumberFormat="1" applyFont="1" applyFill="1" applyBorder="1" applyAlignment="1" applyProtection="1">
      <alignment horizontal="center" vertical="center"/>
      <protection locked="0"/>
    </xf>
    <xf numFmtId="164" fontId="16" fillId="10" borderId="0" xfId="4" applyNumberFormat="1" applyFont="1" applyFill="1" applyAlignment="1" applyProtection="1">
      <alignment horizontal="center" vertical="center"/>
      <protection locked="0"/>
    </xf>
    <xf numFmtId="164" fontId="12" fillId="10" borderId="16" xfId="2" applyNumberFormat="1" applyFont="1" applyFill="1" applyBorder="1" applyAlignment="1" applyProtection="1">
      <alignment horizontal="center" vertical="center"/>
      <protection locked="0"/>
    </xf>
    <xf numFmtId="164" fontId="14" fillId="21" borderId="20" xfId="0" applyNumberFormat="1" applyFont="1" applyFill="1" applyBorder="1" applyAlignment="1">
      <alignment horizontal="center" vertical="center"/>
    </xf>
    <xf numFmtId="0" fontId="16" fillId="3" borderId="26" xfId="0" applyFont="1" applyFill="1" applyBorder="1" applyAlignment="1" applyProtection="1">
      <alignment horizontal="center" vertical="center"/>
      <protection locked="0"/>
    </xf>
    <xf numFmtId="0" fontId="26" fillId="5" borderId="0" xfId="5" applyFont="1" applyFill="1" applyAlignment="1">
      <alignment vertical="center"/>
    </xf>
    <xf numFmtId="0" fontId="55" fillId="5" borderId="25" xfId="5" applyFont="1" applyFill="1" applyBorder="1" applyAlignment="1">
      <alignment horizontal="center" vertical="center"/>
    </xf>
    <xf numFmtId="0" fontId="55" fillId="5" borderId="25" xfId="5" applyFont="1" applyFill="1" applyBorder="1" applyAlignment="1">
      <alignment horizontal="left"/>
    </xf>
    <xf numFmtId="0" fontId="21" fillId="4" borderId="26" xfId="0" applyFont="1" applyFill="1" applyBorder="1" applyAlignment="1">
      <alignment horizontal="center"/>
    </xf>
    <xf numFmtId="7" fontId="15" fillId="11" borderId="26" xfId="2" applyNumberFormat="1" applyFont="1" applyFill="1" applyBorder="1" applyAlignment="1" applyProtection="1">
      <alignment horizontal="center" vertical="center"/>
      <protection hidden="1"/>
    </xf>
    <xf numFmtId="9" fontId="12" fillId="5" borderId="26" xfId="3" applyFont="1" applyFill="1" applyBorder="1" applyAlignment="1" applyProtection="1">
      <alignment horizontal="center" vertical="center" wrapText="1"/>
      <protection hidden="1"/>
    </xf>
    <xf numFmtId="0" fontId="16" fillId="0" borderId="26" xfId="0" applyFont="1" applyBorder="1" applyAlignment="1" applyProtection="1">
      <alignment horizontal="center" vertical="center"/>
      <protection hidden="1"/>
    </xf>
    <xf numFmtId="0" fontId="19" fillId="5" borderId="0" xfId="0" applyFont="1" applyFill="1" applyProtection="1">
      <protection hidden="1"/>
    </xf>
    <xf numFmtId="0" fontId="19" fillId="5" borderId="0" xfId="0" applyFont="1" applyFill="1" applyAlignment="1" applyProtection="1">
      <alignment horizontal="left" vertical="center"/>
      <protection hidden="1"/>
    </xf>
    <xf numFmtId="164" fontId="14" fillId="9" borderId="26" xfId="0" applyNumberFormat="1" applyFont="1" applyFill="1" applyBorder="1" applyAlignment="1" applyProtection="1">
      <alignment horizontal="right" vertical="center"/>
      <protection hidden="1"/>
    </xf>
    <xf numFmtId="44" fontId="14" fillId="9" borderId="26" xfId="0" applyNumberFormat="1" applyFont="1" applyFill="1" applyBorder="1" applyAlignment="1" applyProtection="1">
      <alignment horizontal="right" vertical="center"/>
      <protection hidden="1"/>
    </xf>
    <xf numFmtId="49" fontId="14" fillId="9" borderId="26" xfId="0" applyNumberFormat="1" applyFont="1" applyFill="1" applyBorder="1" applyAlignment="1" applyProtection="1">
      <alignment vertical="center"/>
      <protection hidden="1"/>
    </xf>
    <xf numFmtId="164" fontId="12" fillId="14" borderId="26" xfId="0" applyNumberFormat="1" applyFont="1" applyFill="1" applyBorder="1" applyAlignment="1" applyProtection="1">
      <alignment horizontal="right" vertical="center" wrapText="1"/>
      <protection locked="0"/>
    </xf>
    <xf numFmtId="164" fontId="16" fillId="9" borderId="26" xfId="0" applyNumberFormat="1" applyFont="1" applyFill="1" applyBorder="1" applyAlignment="1">
      <alignment horizontal="right" vertical="center" wrapText="1"/>
    </xf>
    <xf numFmtId="49" fontId="14" fillId="9" borderId="26" xfId="0" applyNumberFormat="1" applyFont="1" applyFill="1" applyBorder="1" applyAlignment="1">
      <alignment horizontal="right" vertical="center"/>
    </xf>
    <xf numFmtId="49" fontId="24" fillId="9" borderId="26" xfId="0" applyNumberFormat="1" applyFont="1" applyFill="1" applyBorder="1"/>
    <xf numFmtId="49" fontId="24" fillId="9" borderId="20" xfId="0" applyNumberFormat="1" applyFont="1" applyFill="1" applyBorder="1"/>
    <xf numFmtId="49" fontId="16" fillId="9" borderId="26" xfId="0" applyNumberFormat="1" applyFont="1" applyFill="1" applyBorder="1"/>
    <xf numFmtId="49" fontId="16" fillId="9" borderId="16" xfId="0" applyNumberFormat="1" applyFont="1" applyFill="1" applyBorder="1" applyAlignment="1">
      <alignment horizontal="right" vertical="center"/>
    </xf>
    <xf numFmtId="49" fontId="14" fillId="9" borderId="26" xfId="0" applyNumberFormat="1" applyFont="1" applyFill="1" applyBorder="1"/>
    <xf numFmtId="164" fontId="14" fillId="9" borderId="26" xfId="0" applyNumberFormat="1" applyFont="1" applyFill="1" applyBorder="1" applyAlignment="1">
      <alignment horizontal="right" vertical="center"/>
    </xf>
    <xf numFmtId="164" fontId="14" fillId="9" borderId="26" xfId="0" applyNumberFormat="1" applyFont="1" applyFill="1" applyBorder="1"/>
    <xf numFmtId="164" fontId="12" fillId="9" borderId="26" xfId="0" applyNumberFormat="1" applyFont="1" applyFill="1" applyBorder="1" applyAlignment="1">
      <alignment horizontal="right" vertical="center" wrapText="1"/>
    </xf>
    <xf numFmtId="49" fontId="14" fillId="18" borderId="26" xfId="0" applyNumberFormat="1" applyFont="1" applyFill="1" applyBorder="1"/>
    <xf numFmtId="164" fontId="16" fillId="22" borderId="26" xfId="0" applyNumberFormat="1" applyFont="1" applyFill="1" applyBorder="1" applyAlignment="1">
      <alignment horizontal="right" vertical="center" wrapText="1"/>
    </xf>
    <xf numFmtId="49" fontId="16" fillId="14" borderId="26" xfId="0" applyNumberFormat="1" applyFont="1" applyFill="1" applyBorder="1" applyAlignment="1" applyProtection="1">
      <alignment vertical="center"/>
      <protection locked="0"/>
    </xf>
    <xf numFmtId="164" fontId="16" fillId="14" borderId="26" xfId="0" applyNumberFormat="1" applyFont="1" applyFill="1" applyBorder="1" applyAlignment="1" applyProtection="1">
      <alignment horizontal="center" vertical="center"/>
      <protection locked="0"/>
    </xf>
    <xf numFmtId="10" fontId="16" fillId="14" borderId="26" xfId="0" applyNumberFormat="1" applyFont="1" applyFill="1" applyBorder="1" applyAlignment="1" applyProtection="1">
      <alignment horizontal="center" vertical="center"/>
      <protection locked="0"/>
    </xf>
    <xf numFmtId="2" fontId="16" fillId="14" borderId="26" xfId="0" applyNumberFormat="1" applyFont="1" applyFill="1" applyBorder="1" applyAlignment="1" applyProtection="1">
      <alignment horizontal="center" vertical="center"/>
      <protection locked="0"/>
    </xf>
    <xf numFmtId="0" fontId="16" fillId="14" borderId="26" xfId="0" applyFont="1" applyFill="1" applyBorder="1" applyAlignment="1" applyProtection="1">
      <alignment horizontal="center" vertical="center" wrapText="1"/>
      <protection locked="0"/>
    </xf>
    <xf numFmtId="14" fontId="16" fillId="14" borderId="26" xfId="0" applyNumberFormat="1" applyFont="1" applyFill="1" applyBorder="1" applyAlignment="1" applyProtection="1">
      <alignment horizontal="center" vertical="center"/>
      <protection locked="0"/>
    </xf>
    <xf numFmtId="0" fontId="16" fillId="14" borderId="26" xfId="0" applyFont="1" applyFill="1" applyBorder="1" applyAlignment="1" applyProtection="1">
      <alignment horizontal="center" vertical="center"/>
      <protection locked="0"/>
    </xf>
    <xf numFmtId="0" fontId="16" fillId="14" borderId="16" xfId="0" applyFont="1" applyFill="1" applyBorder="1" applyAlignment="1" applyProtection="1">
      <alignment horizontal="center" vertical="center"/>
      <protection locked="0"/>
    </xf>
    <xf numFmtId="164" fontId="16" fillId="3" borderId="26" xfId="0" applyNumberFormat="1" applyFont="1" applyFill="1" applyBorder="1" applyAlignment="1" applyProtection="1">
      <alignment vertical="center"/>
      <protection locked="0"/>
    </xf>
    <xf numFmtId="0" fontId="53" fillId="5" borderId="39" xfId="5" applyFont="1" applyFill="1" applyBorder="1" applyAlignment="1">
      <alignment horizontal="left" indent="2"/>
    </xf>
    <xf numFmtId="0" fontId="14" fillId="5" borderId="26" xfId="0" applyFont="1" applyFill="1" applyBorder="1" applyAlignment="1">
      <alignment horizontal="right" vertical="center"/>
    </xf>
    <xf numFmtId="0" fontId="24" fillId="0" borderId="0" xfId="0" applyFont="1" applyAlignment="1">
      <alignment horizontal="right" vertical="center"/>
    </xf>
    <xf numFmtId="0" fontId="24" fillId="5" borderId="0" xfId="0" applyFont="1" applyFill="1" applyAlignment="1">
      <alignment horizontal="right" vertical="center"/>
    </xf>
    <xf numFmtId="44" fontId="16" fillId="3" borderId="26" xfId="0" applyNumberFormat="1" applyFont="1" applyFill="1" applyBorder="1" applyAlignment="1" applyProtection="1">
      <alignment horizontal="center" vertical="center"/>
      <protection locked="0"/>
    </xf>
    <xf numFmtId="0" fontId="20" fillId="9" borderId="26" xfId="0" applyFont="1" applyFill="1" applyBorder="1" applyAlignment="1">
      <alignment horizontal="center" vertical="center"/>
    </xf>
    <xf numFmtId="0" fontId="14" fillId="9" borderId="26" xfId="0" applyFont="1" applyFill="1" applyBorder="1" applyAlignment="1" applyProtection="1">
      <alignment vertical="center"/>
      <protection hidden="1"/>
    </xf>
    <xf numFmtId="0" fontId="0" fillId="9" borderId="15" xfId="0" applyFill="1" applyBorder="1" applyAlignment="1">
      <alignment vertical="center"/>
    </xf>
    <xf numFmtId="0" fontId="14" fillId="9" borderId="21" xfId="0" applyFont="1" applyFill="1" applyBorder="1" applyAlignment="1">
      <alignment horizontal="center" vertical="center" wrapText="1"/>
    </xf>
    <xf numFmtId="164" fontId="16" fillId="5" borderId="26" xfId="0" applyNumberFormat="1" applyFont="1" applyFill="1" applyBorder="1" applyAlignment="1">
      <alignment horizontal="right" vertical="center" wrapText="1"/>
    </xf>
    <xf numFmtId="0" fontId="14" fillId="9" borderId="20" xfId="0" applyFont="1" applyFill="1" applyBorder="1" applyAlignment="1">
      <alignment horizontal="center" vertical="center" wrapText="1"/>
    </xf>
    <xf numFmtId="0" fontId="10" fillId="9" borderId="25" xfId="0" applyFont="1" applyFill="1" applyBorder="1" applyAlignment="1">
      <alignment vertical="center"/>
    </xf>
    <xf numFmtId="0" fontId="10" fillId="9" borderId="18" xfId="0" applyFont="1" applyFill="1" applyBorder="1" applyAlignment="1">
      <alignment vertical="center"/>
    </xf>
    <xf numFmtId="0" fontId="14" fillId="9" borderId="39" xfId="0" applyFont="1" applyFill="1" applyBorder="1" applyAlignment="1">
      <alignment horizontal="right" vertical="center" wrapText="1"/>
    </xf>
    <xf numFmtId="0" fontId="10" fillId="9" borderId="0" xfId="0" applyFont="1" applyFill="1" applyAlignment="1">
      <alignment vertical="center"/>
    </xf>
    <xf numFmtId="0" fontId="10" fillId="9" borderId="24" xfId="0" applyFont="1" applyFill="1" applyBorder="1" applyAlignment="1">
      <alignment vertical="center"/>
    </xf>
    <xf numFmtId="0" fontId="10" fillId="9" borderId="32" xfId="0" applyFont="1" applyFill="1" applyBorder="1" applyAlignment="1">
      <alignment vertical="center"/>
    </xf>
    <xf numFmtId="0" fontId="10" fillId="9" borderId="22" xfId="0" applyFont="1" applyFill="1" applyBorder="1" applyAlignment="1">
      <alignment vertical="center"/>
    </xf>
    <xf numFmtId="0" fontId="14" fillId="9" borderId="15" xfId="0" applyFont="1" applyFill="1" applyBorder="1" applyAlignment="1">
      <alignment horizontal="center" vertical="center" wrapText="1"/>
    </xf>
    <xf numFmtId="0" fontId="14" fillId="9" borderId="15" xfId="0" applyFont="1" applyFill="1" applyBorder="1" applyAlignment="1">
      <alignment horizontal="right" vertical="center"/>
    </xf>
    <xf numFmtId="164" fontId="14" fillId="9" borderId="26" xfId="0" applyNumberFormat="1" applyFont="1" applyFill="1" applyBorder="1" applyAlignment="1">
      <alignment horizontal="center" vertical="center"/>
    </xf>
    <xf numFmtId="164" fontId="14" fillId="5" borderId="0" xfId="0" applyNumberFormat="1" applyFont="1" applyFill="1" applyAlignment="1">
      <alignment vertical="center"/>
    </xf>
    <xf numFmtId="9" fontId="14" fillId="5" borderId="0" xfId="0" applyNumberFormat="1" applyFont="1" applyFill="1" applyAlignment="1">
      <alignment horizontal="center" vertical="center"/>
    </xf>
    <xf numFmtId="164" fontId="14" fillId="5" borderId="0" xfId="0" applyNumberFormat="1" applyFont="1" applyFill="1" applyAlignment="1">
      <alignment horizontal="center" vertical="center"/>
    </xf>
    <xf numFmtId="0" fontId="14" fillId="9" borderId="26" xfId="0" applyFont="1" applyFill="1" applyBorder="1" applyAlignment="1">
      <alignment horizontal="right" vertical="center"/>
    </xf>
    <xf numFmtId="44" fontId="14" fillId="9" borderId="26" xfId="0" applyNumberFormat="1" applyFont="1" applyFill="1" applyBorder="1" applyAlignment="1">
      <alignment vertical="center"/>
    </xf>
    <xf numFmtId="44" fontId="14" fillId="9" borderId="26" xfId="0" applyNumberFormat="1" applyFont="1" applyFill="1" applyBorder="1" applyAlignment="1">
      <alignment horizontal="right"/>
    </xf>
    <xf numFmtId="44" fontId="16" fillId="9" borderId="26" xfId="0" applyNumberFormat="1" applyFont="1" applyFill="1" applyBorder="1" applyAlignment="1">
      <alignment horizontal="center" vertical="center"/>
    </xf>
    <xf numFmtId="44" fontId="14" fillId="9" borderId="26" xfId="0" applyNumberFormat="1" applyFont="1" applyFill="1" applyBorder="1" applyAlignment="1">
      <alignment horizontal="right" vertical="center"/>
    </xf>
    <xf numFmtId="44" fontId="16" fillId="0" borderId="26" xfId="0" applyNumberFormat="1" applyFont="1" applyBorder="1" applyAlignment="1">
      <alignment horizontal="right" vertical="center"/>
    </xf>
    <xf numFmtId="44" fontId="16" fillId="0" borderId="26" xfId="0" applyNumberFormat="1" applyFont="1" applyBorder="1" applyAlignment="1">
      <alignment horizontal="center" vertical="center"/>
    </xf>
    <xf numFmtId="0" fontId="16" fillId="11" borderId="26" xfId="0" applyFont="1" applyFill="1" applyBorder="1" applyAlignment="1">
      <alignment horizontal="center"/>
    </xf>
    <xf numFmtId="164" fontId="25" fillId="5" borderId="0" xfId="0" applyNumberFormat="1" applyFont="1" applyFill="1" applyAlignment="1">
      <alignment vertical="center"/>
    </xf>
    <xf numFmtId="164" fontId="16" fillId="0" borderId="26" xfId="0" applyNumberFormat="1" applyFont="1" applyBorder="1" applyAlignment="1">
      <alignment horizontal="right" vertical="center" wrapText="1"/>
    </xf>
    <xf numFmtId="164" fontId="16" fillId="5" borderId="26" xfId="0" applyNumberFormat="1" applyFont="1" applyFill="1" applyBorder="1" applyAlignment="1">
      <alignment horizontal="right" vertical="center"/>
    </xf>
    <xf numFmtId="0" fontId="15" fillId="5" borderId="0" xfId="0" applyFont="1" applyFill="1" applyAlignment="1">
      <alignment horizontal="right" wrapText="1"/>
    </xf>
    <xf numFmtId="0" fontId="16" fillId="5" borderId="0" xfId="0" applyFont="1" applyFill="1" applyAlignment="1">
      <alignment horizontal="right" wrapText="1"/>
    </xf>
    <xf numFmtId="164" fontId="16" fillId="5" borderId="0" xfId="0" applyNumberFormat="1" applyFont="1" applyFill="1"/>
    <xf numFmtId="0" fontId="14" fillId="0" borderId="26" xfId="0" applyFont="1" applyBorder="1" applyAlignment="1">
      <alignment horizontal="center" vertical="center" wrapText="1"/>
    </xf>
    <xf numFmtId="9" fontId="14" fillId="5" borderId="26" xfId="0" applyNumberFormat="1" applyFont="1" applyFill="1" applyBorder="1" applyAlignment="1">
      <alignment horizontal="center" vertical="center" wrapText="1"/>
    </xf>
    <xf numFmtId="0" fontId="15" fillId="5" borderId="0" xfId="0" applyFont="1" applyFill="1" applyAlignment="1">
      <alignment vertical="center" wrapText="1"/>
    </xf>
    <xf numFmtId="164" fontId="14" fillId="18" borderId="26" xfId="0" applyNumberFormat="1" applyFont="1" applyFill="1" applyBorder="1" applyAlignment="1">
      <alignment horizontal="right" vertical="center"/>
    </xf>
    <xf numFmtId="164" fontId="15" fillId="5" borderId="0" xfId="0" applyNumberFormat="1" applyFont="1" applyFill="1" applyAlignment="1">
      <alignment horizontal="right" vertical="center" wrapText="1"/>
    </xf>
    <xf numFmtId="164" fontId="14" fillId="5" borderId="0" xfId="0" applyNumberFormat="1" applyFont="1" applyFill="1" applyAlignment="1">
      <alignment horizontal="right" vertical="center" wrapText="1"/>
    </xf>
    <xf numFmtId="9" fontId="14" fillId="5" borderId="0" xfId="0" applyNumberFormat="1" applyFont="1" applyFill="1" applyAlignment="1">
      <alignment horizontal="center" vertical="center" wrapText="1"/>
    </xf>
    <xf numFmtId="0" fontId="16" fillId="5" borderId="0" xfId="0" applyFont="1" applyFill="1" applyAlignment="1">
      <alignment horizontal="left" vertical="center" wrapText="1"/>
    </xf>
    <xf numFmtId="44" fontId="16" fillId="9" borderId="26" xfId="0" applyNumberFormat="1" applyFont="1" applyFill="1" applyBorder="1" applyAlignment="1">
      <alignment vertical="center"/>
    </xf>
    <xf numFmtId="0" fontId="28" fillId="15" borderId="1" xfId="0" applyFont="1" applyFill="1" applyBorder="1"/>
    <xf numFmtId="0" fontId="28" fillId="15" borderId="2" xfId="0" applyFont="1" applyFill="1" applyBorder="1"/>
    <xf numFmtId="0" fontId="3" fillId="15" borderId="3" xfId="0" applyFont="1" applyFill="1" applyBorder="1"/>
    <xf numFmtId="0" fontId="53" fillId="5" borderId="0" xfId="0" applyFont="1" applyFill="1" applyAlignment="1">
      <alignment vertical="center"/>
    </xf>
    <xf numFmtId="0" fontId="0" fillId="5" borderId="0" xfId="0" applyFill="1" applyAlignment="1">
      <alignment vertical="center"/>
    </xf>
    <xf numFmtId="0" fontId="20" fillId="0" borderId="0" xfId="0" applyFont="1" applyAlignment="1">
      <alignment vertical="center"/>
    </xf>
    <xf numFmtId="0" fontId="3" fillId="15" borderId="5" xfId="0" applyFont="1" applyFill="1" applyBorder="1"/>
    <xf numFmtId="0" fontId="28" fillId="15" borderId="0" xfId="0" applyFont="1" applyFill="1"/>
    <xf numFmtId="0" fontId="0" fillId="5" borderId="39" xfId="0" applyFill="1" applyBorder="1" applyAlignment="1">
      <alignment wrapText="1"/>
    </xf>
    <xf numFmtId="164" fontId="12" fillId="11" borderId="26" xfId="4" applyNumberFormat="1" applyFont="1" applyFill="1" applyBorder="1" applyAlignment="1" applyProtection="1">
      <alignment horizontal="center" vertical="center"/>
      <protection hidden="1"/>
    </xf>
    <xf numFmtId="164" fontId="12" fillId="14" borderId="26" xfId="4" applyNumberFormat="1" applyFont="1" applyFill="1" applyBorder="1" applyAlignment="1" applyProtection="1">
      <alignment horizontal="center" vertical="center"/>
      <protection locked="0"/>
    </xf>
    <xf numFmtId="167" fontId="12" fillId="5" borderId="26" xfId="3" applyNumberFormat="1" applyFont="1" applyFill="1" applyBorder="1" applyAlignment="1" applyProtection="1">
      <alignment horizontal="right" vertical="center" wrapText="1"/>
      <protection hidden="1"/>
    </xf>
    <xf numFmtId="167" fontId="12" fillId="5" borderId="26" xfId="3" applyNumberFormat="1" applyFont="1" applyFill="1" applyBorder="1" applyAlignment="1" applyProtection="1">
      <alignment horizontal="right" vertical="center" wrapText="1"/>
    </xf>
    <xf numFmtId="0" fontId="57" fillId="5" borderId="0" xfId="0" applyFont="1" applyFill="1" applyAlignment="1">
      <alignment vertical="center"/>
    </xf>
    <xf numFmtId="164" fontId="15" fillId="3" borderId="26" xfId="2" applyNumberFormat="1" applyFont="1" applyFill="1" applyBorder="1" applyAlignment="1" applyProtection="1">
      <alignment horizontal="center" vertical="center"/>
      <protection locked="0"/>
    </xf>
    <xf numFmtId="0" fontId="67" fillId="5" borderId="0" xfId="0" applyFont="1" applyFill="1" applyAlignment="1">
      <alignment horizontal="right" vertical="center"/>
    </xf>
    <xf numFmtId="164" fontId="16" fillId="9" borderId="26" xfId="3" applyNumberFormat="1" applyFont="1" applyFill="1" applyBorder="1" applyAlignment="1">
      <alignment horizontal="center" vertical="center"/>
    </xf>
    <xf numFmtId="0" fontId="14" fillId="9" borderId="0" xfId="0" applyFont="1" applyFill="1" applyAlignment="1">
      <alignment horizontal="right" vertical="center" wrapText="1"/>
    </xf>
    <xf numFmtId="0" fontId="14" fillId="9" borderId="0" xfId="0" applyFont="1" applyFill="1" applyAlignment="1" applyProtection="1">
      <alignment horizontal="center" vertical="center" wrapText="1"/>
      <protection locked="0"/>
    </xf>
    <xf numFmtId="0" fontId="0" fillId="9" borderId="0" xfId="0" applyFill="1" applyAlignment="1" applyProtection="1">
      <alignment horizontal="center" vertical="center" wrapText="1"/>
      <protection locked="0"/>
    </xf>
    <xf numFmtId="0" fontId="72" fillId="5" borderId="0" xfId="0" applyFont="1" applyFill="1" applyAlignment="1">
      <alignment vertical="center"/>
    </xf>
    <xf numFmtId="1" fontId="14" fillId="5" borderId="0" xfId="0" applyNumberFormat="1" applyFont="1" applyFill="1" applyAlignment="1">
      <alignment horizontal="center" vertical="center"/>
    </xf>
    <xf numFmtId="0" fontId="16" fillId="5" borderId="0" xfId="0" applyFont="1" applyFill="1" applyAlignment="1" applyProtection="1">
      <alignment horizontal="center" vertical="center"/>
      <protection locked="0"/>
    </xf>
    <xf numFmtId="44" fontId="62" fillId="14" borderId="26" xfId="0" applyNumberFormat="1" applyFont="1" applyFill="1" applyBorder="1" applyAlignment="1" applyProtection="1">
      <alignment horizontal="center" vertical="center"/>
      <protection locked="0" hidden="1"/>
    </xf>
    <xf numFmtId="164" fontId="15" fillId="4" borderId="16" xfId="2" applyNumberFormat="1" applyFont="1" applyFill="1" applyBorder="1" applyAlignment="1" applyProtection="1">
      <alignment vertical="center"/>
    </xf>
    <xf numFmtId="164" fontId="12" fillId="9" borderId="26" xfId="4" applyNumberFormat="1" applyFont="1" applyFill="1" applyBorder="1" applyAlignment="1">
      <alignment horizontal="right" vertical="center" wrapText="1"/>
    </xf>
    <xf numFmtId="0" fontId="16" fillId="18" borderId="26" xfId="0" applyFont="1" applyFill="1" applyBorder="1" applyAlignment="1">
      <alignment horizontal="center" vertical="center"/>
    </xf>
    <xf numFmtId="0" fontId="14" fillId="9" borderId="26" xfId="0" applyFont="1" applyFill="1" applyBorder="1" applyAlignment="1">
      <alignment vertical="center"/>
    </xf>
    <xf numFmtId="164" fontId="12" fillId="9" borderId="26" xfId="0" applyNumberFormat="1" applyFont="1" applyFill="1" applyBorder="1" applyAlignment="1" applyProtection="1">
      <alignment horizontal="right" vertical="center" wrapText="1"/>
      <protection hidden="1"/>
    </xf>
    <xf numFmtId="0" fontId="53" fillId="5" borderId="0" xfId="5" applyFont="1" applyFill="1" applyAlignment="1">
      <alignment horizontal="left" indent="2"/>
    </xf>
    <xf numFmtId="0" fontId="53" fillId="0" borderId="0" xfId="5" applyFont="1" applyAlignment="1">
      <alignment horizontal="left" indent="2"/>
    </xf>
    <xf numFmtId="9" fontId="73" fillId="5" borderId="39" xfId="0" applyNumberFormat="1" applyFont="1" applyFill="1" applyBorder="1" applyAlignment="1">
      <alignment horizontal="left" vertical="top" wrapText="1"/>
    </xf>
    <xf numFmtId="9" fontId="73" fillId="5" borderId="0" xfId="0" applyNumberFormat="1" applyFont="1" applyFill="1" applyAlignment="1">
      <alignment horizontal="left" vertical="top"/>
    </xf>
    <xf numFmtId="0" fontId="74" fillId="0" borderId="0" xfId="0" applyFont="1" applyAlignment="1">
      <alignment horizontal="left" vertical="top"/>
    </xf>
    <xf numFmtId="0" fontId="74" fillId="0" borderId="39" xfId="0" applyFont="1" applyBorder="1" applyAlignment="1">
      <alignment horizontal="left" vertical="top"/>
    </xf>
    <xf numFmtId="164" fontId="23" fillId="24" borderId="26" xfId="2" applyNumberFormat="1" applyFont="1" applyFill="1" applyBorder="1" applyAlignment="1" applyProtection="1">
      <alignment horizontal="right" vertical="center"/>
    </xf>
    <xf numFmtId="164" fontId="15" fillId="9" borderId="26" xfId="0" applyNumberFormat="1" applyFont="1" applyFill="1" applyBorder="1" applyAlignment="1">
      <alignment horizontal="right" vertical="center" wrapText="1"/>
    </xf>
    <xf numFmtId="164" fontId="15" fillId="9" borderId="26" xfId="4" applyNumberFormat="1" applyFont="1" applyFill="1" applyBorder="1" applyAlignment="1">
      <alignment horizontal="center" vertical="center" wrapText="1"/>
    </xf>
    <xf numFmtId="164" fontId="12" fillId="14" borderId="26" xfId="4" applyNumberFormat="1" applyFont="1" applyFill="1" applyBorder="1" applyAlignment="1" applyProtection="1">
      <alignment horizontal="right" vertical="center" wrapText="1"/>
      <protection locked="0"/>
    </xf>
    <xf numFmtId="0" fontId="76" fillId="0" borderId="39" xfId="4" applyFont="1" applyBorder="1"/>
    <xf numFmtId="0" fontId="50" fillId="0" borderId="0" xfId="0" applyFont="1"/>
    <xf numFmtId="0" fontId="50" fillId="0" borderId="39" xfId="0" applyFont="1" applyBorder="1"/>
    <xf numFmtId="164" fontId="76" fillId="5" borderId="39" xfId="4" applyNumberFormat="1" applyFont="1" applyFill="1" applyBorder="1" applyAlignment="1">
      <alignment vertical="center"/>
    </xf>
    <xf numFmtId="0" fontId="76" fillId="0" borderId="0" xfId="0" applyFont="1"/>
    <xf numFmtId="0" fontId="76" fillId="0" borderId="39" xfId="0" applyFont="1" applyBorder="1" applyAlignment="1">
      <alignment vertical="top"/>
    </xf>
    <xf numFmtId="0" fontId="0" fillId="0" borderId="0" xfId="0" applyAlignment="1">
      <alignment vertical="top"/>
    </xf>
    <xf numFmtId="0" fontId="0" fillId="0" borderId="39" xfId="0" applyBorder="1" applyAlignment="1">
      <alignment vertical="top"/>
    </xf>
    <xf numFmtId="164" fontId="23" fillId="0" borderId="26" xfId="4" applyNumberFormat="1" applyFont="1" applyBorder="1" applyAlignment="1">
      <alignment horizontal="center" vertical="center" wrapText="1"/>
    </xf>
    <xf numFmtId="167" fontId="15" fillId="4" borderId="26" xfId="2" applyNumberFormat="1" applyFont="1" applyFill="1" applyBorder="1" applyAlignment="1" applyProtection="1">
      <alignment vertical="center" wrapText="1"/>
    </xf>
    <xf numFmtId="164" fontId="14" fillId="18" borderId="26" xfId="0" applyNumberFormat="1" applyFont="1" applyFill="1" applyBorder="1" applyAlignment="1">
      <alignment vertical="center"/>
    </xf>
    <xf numFmtId="164" fontId="14" fillId="9" borderId="26" xfId="0" applyNumberFormat="1" applyFont="1" applyFill="1" applyBorder="1" applyAlignment="1">
      <alignment horizontal="right" vertical="center" wrapText="1"/>
    </xf>
    <xf numFmtId="0" fontId="74" fillId="0" borderId="0" xfId="0" applyFont="1" applyAlignment="1">
      <alignment vertical="top"/>
    </xf>
    <xf numFmtId="0" fontId="12" fillId="0" borderId="39" xfId="0" applyFont="1" applyBorder="1" applyAlignment="1">
      <alignment vertical="top"/>
    </xf>
    <xf numFmtId="0" fontId="78" fillId="0" borderId="39" xfId="0" applyFont="1" applyBorder="1" applyAlignment="1">
      <alignment vertical="top"/>
    </xf>
    <xf numFmtId="0" fontId="12" fillId="0" borderId="0" xfId="0" applyFont="1" applyAlignment="1">
      <alignment vertical="center"/>
    </xf>
    <xf numFmtId="0" fontId="53" fillId="0" borderId="0" xfId="0" applyFont="1" applyAlignment="1">
      <alignment vertical="center"/>
    </xf>
    <xf numFmtId="0" fontId="21" fillId="0" borderId="0" xfId="0" applyFont="1"/>
    <xf numFmtId="0" fontId="53" fillId="0" borderId="0" xfId="0" applyFont="1"/>
    <xf numFmtId="0" fontId="12" fillId="0" borderId="0" xfId="0" applyFont="1" applyAlignment="1">
      <alignment horizontal="center" vertical="center"/>
    </xf>
    <xf numFmtId="0" fontId="15" fillId="0" borderId="0" xfId="0" applyFont="1" applyAlignment="1">
      <alignment vertical="center"/>
    </xf>
    <xf numFmtId="0" fontId="15" fillId="5" borderId="0" xfId="0" applyFont="1" applyFill="1" applyAlignment="1">
      <alignment vertical="center"/>
    </xf>
    <xf numFmtId="0" fontId="12" fillId="0" borderId="0" xfId="0" applyFont="1" applyAlignment="1">
      <alignment vertical="top"/>
    </xf>
    <xf numFmtId="0" fontId="30" fillId="0" borderId="0" xfId="0" applyFont="1" applyAlignment="1">
      <alignment vertical="top"/>
    </xf>
    <xf numFmtId="0" fontId="30" fillId="0" borderId="0" xfId="0" applyFont="1"/>
    <xf numFmtId="164" fontId="14" fillId="14" borderId="26" xfId="0" applyNumberFormat="1" applyFont="1" applyFill="1" applyBorder="1" applyAlignment="1" applyProtection="1">
      <alignment horizontal="right" vertical="center"/>
      <protection locked="0"/>
    </xf>
    <xf numFmtId="164" fontId="25" fillId="5" borderId="26" xfId="0" applyNumberFormat="1" applyFont="1" applyFill="1" applyBorder="1" applyAlignment="1">
      <alignment vertical="center"/>
    </xf>
    <xf numFmtId="164" fontId="24" fillId="5" borderId="26" xfId="0" applyNumberFormat="1" applyFont="1" applyFill="1" applyBorder="1" applyAlignment="1">
      <alignment vertical="center"/>
    </xf>
    <xf numFmtId="0" fontId="81" fillId="5" borderId="0" xfId="0" applyFont="1" applyFill="1" applyAlignment="1" applyProtection="1">
      <alignment horizontal="right" wrapText="1"/>
      <protection hidden="1"/>
    </xf>
    <xf numFmtId="0" fontId="82" fillId="5" borderId="0" xfId="5" applyFont="1" applyFill="1" applyAlignment="1">
      <alignment horizontal="right" vertical="center"/>
    </xf>
    <xf numFmtId="0" fontId="82" fillId="5" borderId="25" xfId="5" applyFont="1" applyFill="1" applyBorder="1" applyAlignment="1">
      <alignment horizontal="right" vertical="center"/>
    </xf>
    <xf numFmtId="0" fontId="53" fillId="0" borderId="0" xfId="0" applyFont="1" applyAlignment="1">
      <alignment horizontal="left" vertical="top"/>
    </xf>
    <xf numFmtId="0" fontId="30" fillId="0" borderId="0" xfId="0" applyFont="1" applyAlignment="1">
      <alignment horizontal="left" vertical="top"/>
    </xf>
    <xf numFmtId="0" fontId="16" fillId="0" borderId="15" xfId="0" applyFont="1" applyBorder="1" applyAlignment="1" applyProtection="1">
      <alignment vertical="center"/>
      <protection hidden="1"/>
    </xf>
    <xf numFmtId="0" fontId="16" fillId="5" borderId="15" xfId="0" applyFont="1" applyFill="1" applyBorder="1" applyAlignment="1" applyProtection="1">
      <alignment vertical="center"/>
      <protection hidden="1"/>
    </xf>
    <xf numFmtId="164" fontId="16" fillId="0" borderId="26" xfId="0" applyNumberFormat="1" applyFont="1" applyBorder="1" applyAlignment="1" applyProtection="1">
      <alignment vertical="center"/>
      <protection hidden="1"/>
    </xf>
    <xf numFmtId="164" fontId="16" fillId="5" borderId="26" xfId="0" applyNumberFormat="1" applyFont="1" applyFill="1" applyBorder="1" applyAlignment="1" applyProtection="1">
      <alignment vertical="center"/>
      <protection hidden="1"/>
    </xf>
    <xf numFmtId="9" fontId="16" fillId="0" borderId="26" xfId="0" applyNumberFormat="1" applyFont="1" applyBorder="1" applyAlignment="1" applyProtection="1">
      <alignment horizontal="center" vertical="center"/>
      <protection hidden="1"/>
    </xf>
    <xf numFmtId="164" fontId="14" fillId="18" borderId="26" xfId="0" applyNumberFormat="1" applyFont="1" applyFill="1" applyBorder="1" applyAlignment="1" applyProtection="1">
      <alignment horizontal="right" vertical="center"/>
      <protection hidden="1"/>
    </xf>
    <xf numFmtId="0" fontId="83" fillId="0" borderId="0" xfId="0" applyFont="1" applyAlignment="1">
      <alignment horizontal="right"/>
    </xf>
    <xf numFmtId="0" fontId="21" fillId="0" borderId="0" xfId="0" applyFont="1" applyAlignment="1">
      <alignment vertical="center"/>
    </xf>
    <xf numFmtId="0" fontId="16" fillId="0" borderId="33" xfId="0" applyFont="1" applyBorder="1" applyAlignment="1">
      <alignment horizontal="center" vertical="center" wrapText="1"/>
    </xf>
    <xf numFmtId="0" fontId="83" fillId="5" borderId="0" xfId="0" applyFont="1" applyFill="1" applyAlignment="1" applyProtection="1">
      <alignment horizontal="right"/>
      <protection hidden="1"/>
    </xf>
    <xf numFmtId="0" fontId="12" fillId="0" borderId="33" xfId="0" applyFont="1" applyBorder="1" applyAlignment="1">
      <alignment horizontal="center" vertical="center" wrapText="1"/>
    </xf>
    <xf numFmtId="0" fontId="84" fillId="0" borderId="0" xfId="0" applyFont="1" applyAlignment="1">
      <alignment vertical="top"/>
    </xf>
    <xf numFmtId="0" fontId="46" fillId="0" borderId="0" xfId="0" applyFont="1" applyAlignment="1">
      <alignment vertical="top"/>
    </xf>
    <xf numFmtId="0" fontId="85" fillId="0" borderId="39" xfId="0" applyFont="1" applyBorder="1" applyAlignment="1">
      <alignment vertical="top"/>
    </xf>
    <xf numFmtId="0" fontId="25" fillId="0" borderId="23" xfId="5" applyFont="1" applyBorder="1" applyAlignment="1">
      <alignment horizontal="right" vertical="center" wrapText="1"/>
    </xf>
    <xf numFmtId="0" fontId="25" fillId="0" borderId="27" xfId="5" applyFont="1" applyBorder="1" applyAlignment="1">
      <alignment horizontal="right" vertical="center" wrapText="1"/>
    </xf>
    <xf numFmtId="0" fontId="25" fillId="0" borderId="20" xfId="5" applyFont="1" applyBorder="1" applyAlignment="1">
      <alignment horizontal="right" vertical="center" wrapText="1"/>
    </xf>
    <xf numFmtId="0" fontId="53" fillId="5" borderId="16" xfId="0" applyFont="1" applyFill="1" applyBorder="1" applyAlignment="1">
      <alignment vertical="center"/>
    </xf>
    <xf numFmtId="0" fontId="0" fillId="0" borderId="17" xfId="0" applyBorder="1" applyAlignment="1">
      <alignment vertical="center"/>
    </xf>
    <xf numFmtId="0" fontId="0" fillId="0" borderId="15" xfId="0" applyBorder="1" applyAlignment="1">
      <alignment vertical="center"/>
    </xf>
    <xf numFmtId="0" fontId="21" fillId="4" borderId="16" xfId="0" applyFont="1" applyFill="1" applyBorder="1" applyAlignment="1">
      <alignment horizontal="center" vertical="center"/>
    </xf>
    <xf numFmtId="0" fontId="32" fillId="4" borderId="17" xfId="0" applyFont="1" applyFill="1" applyBorder="1" applyAlignment="1">
      <alignment horizontal="center" vertical="center"/>
    </xf>
    <xf numFmtId="0" fontId="32" fillId="4" borderId="15" xfId="0" applyFont="1" applyFill="1" applyBorder="1" applyAlignment="1">
      <alignment horizontal="center" vertical="center"/>
    </xf>
    <xf numFmtId="0" fontId="21" fillId="5" borderId="16" xfId="0" applyFont="1" applyFill="1" applyBorder="1" applyAlignment="1">
      <alignment vertical="center"/>
    </xf>
    <xf numFmtId="0" fontId="32" fillId="0" borderId="17" xfId="0" applyFont="1" applyBorder="1" applyAlignment="1">
      <alignment vertical="center"/>
    </xf>
    <xf numFmtId="0" fontId="32" fillId="0" borderId="15" xfId="0" applyFont="1" applyBorder="1" applyAlignment="1">
      <alignment vertical="center"/>
    </xf>
    <xf numFmtId="0" fontId="2" fillId="2" borderId="25" xfId="5" applyFont="1" applyFill="1" applyBorder="1" applyAlignment="1">
      <alignment horizontal="left"/>
    </xf>
    <xf numFmtId="0" fontId="7" fillId="5" borderId="25" xfId="5" applyFill="1" applyBorder="1"/>
    <xf numFmtId="0" fontId="0" fillId="0" borderId="25" xfId="0" applyBorder="1"/>
    <xf numFmtId="0" fontId="0" fillId="0" borderId="0" xfId="0"/>
    <xf numFmtId="0" fontId="53" fillId="5" borderId="19" xfId="0" applyFont="1" applyFill="1" applyBorder="1" applyAlignment="1">
      <alignment vertical="center" wrapText="1"/>
    </xf>
    <xf numFmtId="0" fontId="0" fillId="0" borderId="25" xfId="0" applyBorder="1" applyAlignment="1">
      <alignment vertical="center"/>
    </xf>
    <xf numFmtId="0" fontId="0" fillId="0" borderId="18" xfId="0" applyBorder="1" applyAlignment="1">
      <alignment vertical="center"/>
    </xf>
    <xf numFmtId="0" fontId="0" fillId="0" borderId="39" xfId="0" applyBorder="1" applyAlignment="1">
      <alignment vertical="center"/>
    </xf>
    <xf numFmtId="0" fontId="0" fillId="0" borderId="0" xfId="0" applyAlignment="1">
      <alignment vertical="center"/>
    </xf>
    <xf numFmtId="0" fontId="0" fillId="0" borderId="24" xfId="0" applyBorder="1" applyAlignment="1">
      <alignment vertical="center"/>
    </xf>
    <xf numFmtId="0" fontId="0" fillId="0" borderId="32" xfId="0" applyBorder="1" applyAlignment="1">
      <alignment vertical="center"/>
    </xf>
    <xf numFmtId="0" fontId="0" fillId="0" borderId="22" xfId="0" applyBorder="1" applyAlignment="1">
      <alignment vertical="center"/>
    </xf>
    <xf numFmtId="0" fontId="0" fillId="0" borderId="21" xfId="0" applyBorder="1" applyAlignment="1">
      <alignment vertical="center"/>
    </xf>
    <xf numFmtId="49" fontId="12" fillId="3" borderId="26" xfId="2" applyNumberFormat="1" applyFont="1" applyFill="1"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49" fontId="12" fillId="3" borderId="16" xfId="2" applyNumberFormat="1" applyFont="1" applyFill="1" applyBorder="1" applyAlignment="1" applyProtection="1">
      <alignment horizontal="left" vertical="center"/>
      <protection locked="0"/>
    </xf>
    <xf numFmtId="49" fontId="12" fillId="3" borderId="17" xfId="2" applyNumberFormat="1" applyFont="1" applyFill="1" applyBorder="1" applyAlignment="1" applyProtection="1">
      <alignment horizontal="left" vertical="center"/>
      <protection locked="0"/>
    </xf>
    <xf numFmtId="49" fontId="12" fillId="3" borderId="15" xfId="2" applyNumberFormat="1" applyFont="1" applyFill="1" applyBorder="1" applyAlignment="1" applyProtection="1">
      <alignment horizontal="left" vertical="center"/>
      <protection locked="0"/>
    </xf>
    <xf numFmtId="167" fontId="15" fillId="4" borderId="26" xfId="2" applyNumberFormat="1" applyFont="1" applyFill="1" applyBorder="1" applyAlignment="1" applyProtection="1">
      <alignment horizontal="right" vertical="center" wrapText="1"/>
    </xf>
    <xf numFmtId="0" fontId="12" fillId="7" borderId="26" xfId="4" applyFont="1" applyFill="1" applyBorder="1" applyAlignment="1" applyProtection="1">
      <alignment horizontal="center" vertical="center" wrapText="1"/>
      <protection locked="0"/>
    </xf>
    <xf numFmtId="167" fontId="12" fillId="14" borderId="26" xfId="2" applyNumberFormat="1" applyFont="1" applyFill="1" applyBorder="1" applyAlignment="1" applyProtection="1">
      <alignment horizontal="right" vertical="center" wrapText="1"/>
      <protection locked="0"/>
    </xf>
    <xf numFmtId="0" fontId="12" fillId="7" borderId="26" xfId="4" applyFont="1" applyFill="1" applyBorder="1" applyAlignment="1" applyProtection="1">
      <alignment horizontal="left" vertical="center" wrapText="1"/>
      <protection locked="0"/>
    </xf>
    <xf numFmtId="0" fontId="12" fillId="7" borderId="16" xfId="4" applyFont="1" applyFill="1"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7" fillId="3" borderId="19" xfId="4" applyFont="1" applyFill="1" applyBorder="1" applyAlignment="1" applyProtection="1">
      <alignment horizontal="left" vertical="center" wrapText="1"/>
      <protection locked="0"/>
    </xf>
    <xf numFmtId="0" fontId="7" fillId="3" borderId="25" xfId="4" applyFont="1" applyFill="1" applyBorder="1" applyAlignment="1" applyProtection="1">
      <alignment horizontal="left" vertical="center" wrapText="1"/>
      <protection locked="0"/>
    </xf>
    <xf numFmtId="0" fontId="7" fillId="3" borderId="18" xfId="4" applyFont="1" applyFill="1" applyBorder="1" applyAlignment="1" applyProtection="1">
      <alignment horizontal="left" vertical="center" wrapText="1"/>
      <protection locked="0"/>
    </xf>
    <xf numFmtId="0" fontId="7" fillId="3" borderId="32" xfId="4" applyFont="1" applyFill="1" applyBorder="1" applyAlignment="1" applyProtection="1">
      <alignment horizontal="left" vertical="center" wrapText="1"/>
      <protection locked="0"/>
    </xf>
    <xf numFmtId="0" fontId="7" fillId="3" borderId="22" xfId="4" applyFont="1" applyFill="1" applyBorder="1" applyAlignment="1" applyProtection="1">
      <alignment horizontal="left" vertical="center" wrapText="1"/>
      <protection locked="0"/>
    </xf>
    <xf numFmtId="0" fontId="7" fillId="3" borderId="21" xfId="4" applyFont="1" applyFill="1" applyBorder="1" applyAlignment="1" applyProtection="1">
      <alignment horizontal="left" vertical="center" wrapText="1"/>
      <protection locked="0"/>
    </xf>
    <xf numFmtId="0" fontId="15" fillId="4" borderId="26" xfId="4" applyFont="1" applyFill="1" applyBorder="1" applyAlignment="1">
      <alignment horizontal="center" vertical="center" wrapText="1"/>
    </xf>
    <xf numFmtId="0" fontId="0" fillId="0" borderId="26" xfId="0" applyBorder="1" applyAlignment="1">
      <alignment horizontal="center" vertical="center" wrapText="1"/>
    </xf>
    <xf numFmtId="0" fontId="12" fillId="5" borderId="0" xfId="4" applyFont="1" applyFill="1" applyAlignment="1" applyProtection="1">
      <alignment horizontal="left" vertical="top" wrapText="1"/>
      <protection hidden="1"/>
    </xf>
    <xf numFmtId="0" fontId="0" fillId="0" borderId="0" xfId="0" applyAlignment="1">
      <alignment horizontal="left" vertical="top" wrapText="1"/>
    </xf>
    <xf numFmtId="0" fontId="12" fillId="11" borderId="26" xfId="4" applyFont="1" applyFill="1" applyBorder="1" applyAlignment="1" applyProtection="1">
      <alignment horizontal="center" vertical="center" wrapText="1"/>
      <protection hidden="1"/>
    </xf>
    <xf numFmtId="0" fontId="64" fillId="11" borderId="26" xfId="1" applyFont="1" applyFill="1" applyBorder="1" applyAlignment="1" applyProtection="1">
      <alignment horizontal="center" vertical="center" wrapText="1"/>
      <protection hidden="1"/>
    </xf>
    <xf numFmtId="0" fontId="26" fillId="0" borderId="26" xfId="4" applyFont="1" applyBorder="1" applyAlignment="1" applyProtection="1">
      <alignment horizontal="left" vertical="center" wrapText="1"/>
      <protection hidden="1"/>
    </xf>
    <xf numFmtId="0" fontId="35" fillId="0" borderId="26" xfId="0" applyFont="1" applyBorder="1" applyAlignment="1">
      <alignment horizontal="left" vertical="center" wrapText="1"/>
    </xf>
    <xf numFmtId="49" fontId="16" fillId="7" borderId="16" xfId="0" applyNumberFormat="1" applyFont="1" applyFill="1" applyBorder="1" applyAlignment="1" applyProtection="1">
      <alignment horizontal="left" vertical="center" wrapText="1"/>
      <protection locked="0"/>
    </xf>
    <xf numFmtId="49" fontId="16" fillId="7" borderId="17" xfId="0" applyNumberFormat="1" applyFont="1" applyFill="1" applyBorder="1" applyAlignment="1" applyProtection="1">
      <alignment horizontal="left" vertical="center" wrapText="1"/>
      <protection locked="0"/>
    </xf>
    <xf numFmtId="49" fontId="16" fillId="7" borderId="15" xfId="0" applyNumberFormat="1" applyFont="1" applyFill="1" applyBorder="1" applyAlignment="1" applyProtection="1">
      <alignment horizontal="left" vertical="center" wrapText="1"/>
      <protection locked="0"/>
    </xf>
    <xf numFmtId="0" fontId="38" fillId="5" borderId="39" xfId="0" applyFont="1" applyFill="1" applyBorder="1" applyAlignment="1" applyProtection="1">
      <alignment horizontal="center" vertical="center" wrapText="1"/>
      <protection hidden="1"/>
    </xf>
    <xf numFmtId="0" fontId="38" fillId="5" borderId="0" xfId="0" applyFont="1" applyFill="1" applyAlignment="1" applyProtection="1">
      <alignment horizontal="center" vertical="center" wrapText="1"/>
      <protection hidden="1"/>
    </xf>
    <xf numFmtId="0" fontId="14" fillId="4" borderId="26" xfId="4" applyFont="1" applyFill="1" applyBorder="1" applyAlignment="1">
      <alignment horizontal="center" vertical="center" wrapText="1"/>
    </xf>
    <xf numFmtId="0" fontId="12" fillId="7" borderId="17" xfId="4" applyFont="1" applyFill="1" applyBorder="1" applyAlignment="1" applyProtection="1">
      <alignment horizontal="left" vertical="center"/>
      <protection locked="0"/>
    </xf>
    <xf numFmtId="0" fontId="12" fillId="7" borderId="15" xfId="4" applyFont="1" applyFill="1" applyBorder="1" applyAlignment="1" applyProtection="1">
      <alignment horizontal="left" vertical="center"/>
      <protection locked="0"/>
    </xf>
    <xf numFmtId="164" fontId="15" fillId="9" borderId="27" xfId="2" applyNumberFormat="1" applyFont="1" applyFill="1" applyBorder="1" applyAlignment="1" applyProtection="1">
      <alignment horizontal="center" vertical="center"/>
    </xf>
    <xf numFmtId="164" fontId="32" fillId="9" borderId="27" xfId="0" applyNumberFormat="1" applyFont="1" applyFill="1" applyBorder="1" applyAlignment="1">
      <alignment horizontal="center" vertical="center"/>
    </xf>
    <xf numFmtId="164" fontId="32" fillId="9" borderId="20" xfId="0" applyNumberFormat="1" applyFont="1" applyFill="1" applyBorder="1" applyAlignment="1">
      <alignment horizontal="center" vertical="center"/>
    </xf>
    <xf numFmtId="164" fontId="66" fillId="9" borderId="33" xfId="4" applyNumberFormat="1" applyFont="1" applyFill="1" applyBorder="1" applyAlignment="1">
      <alignment horizontal="center" vertical="center" wrapText="1"/>
    </xf>
    <xf numFmtId="0" fontId="0" fillId="9" borderId="33" xfId="0" applyFill="1" applyBorder="1" applyAlignment="1">
      <alignment vertical="center" wrapText="1"/>
    </xf>
    <xf numFmtId="0" fontId="14" fillId="4" borderId="16"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15" xfId="0" applyFont="1" applyFill="1" applyBorder="1" applyAlignment="1">
      <alignment horizontal="center" vertical="center" wrapText="1"/>
    </xf>
    <xf numFmtId="10" fontId="12" fillId="7" borderId="16" xfId="2" applyNumberFormat="1" applyFont="1" applyFill="1" applyBorder="1" applyAlignment="1" applyProtection="1">
      <alignment horizontal="center" vertical="center"/>
      <protection locked="0"/>
    </xf>
    <xf numFmtId="10" fontId="12" fillId="7" borderId="15" xfId="2" applyNumberFormat="1" applyFont="1" applyFill="1" applyBorder="1" applyAlignment="1" applyProtection="1">
      <alignment horizontal="center" vertical="center"/>
      <protection locked="0"/>
    </xf>
    <xf numFmtId="164" fontId="15" fillId="4" borderId="26" xfId="4" applyNumberFormat="1" applyFont="1" applyFill="1" applyBorder="1" applyAlignment="1">
      <alignment horizontal="right" vertical="center"/>
    </xf>
    <xf numFmtId="0" fontId="0" fillId="0" borderId="26" xfId="0" applyBorder="1" applyAlignment="1">
      <alignment horizontal="right" vertical="center"/>
    </xf>
    <xf numFmtId="0" fontId="55" fillId="8" borderId="16" xfId="0" applyFont="1" applyFill="1" applyBorder="1" applyAlignment="1">
      <alignment horizontal="left" vertical="center" wrapText="1"/>
    </xf>
    <xf numFmtId="0" fontId="23" fillId="8" borderId="17" xfId="0" applyFont="1" applyFill="1" applyBorder="1" applyAlignment="1">
      <alignment horizontal="left" vertical="center" wrapText="1"/>
    </xf>
    <xf numFmtId="0" fontId="23" fillId="8" borderId="15" xfId="0" applyFont="1" applyFill="1" applyBorder="1" applyAlignment="1">
      <alignment horizontal="left" vertical="center" wrapText="1"/>
    </xf>
    <xf numFmtId="164" fontId="15" fillId="4" borderId="16" xfId="4" applyNumberFormat="1" applyFont="1" applyFill="1" applyBorder="1" applyAlignment="1">
      <alignment horizontal="right" vertical="center"/>
    </xf>
    <xf numFmtId="164" fontId="15" fillId="4" borderId="17" xfId="4" applyNumberFormat="1" applyFont="1" applyFill="1" applyBorder="1" applyAlignment="1">
      <alignment horizontal="right" vertical="center"/>
    </xf>
    <xf numFmtId="0" fontId="55" fillId="4" borderId="16" xfId="4" applyFont="1" applyFill="1" applyBorder="1" applyAlignment="1">
      <alignment horizontal="left" vertical="center" wrapText="1"/>
    </xf>
    <xf numFmtId="0" fontId="23" fillId="4" borderId="17" xfId="4" applyFont="1" applyFill="1" applyBorder="1" applyAlignment="1">
      <alignment horizontal="left" vertical="center" wrapText="1"/>
    </xf>
    <xf numFmtId="0" fontId="23" fillId="4" borderId="15" xfId="4" applyFont="1" applyFill="1" applyBorder="1" applyAlignment="1">
      <alignment horizontal="left" vertical="center" wrapText="1"/>
    </xf>
    <xf numFmtId="164" fontId="15" fillId="9" borderId="23" xfId="2" applyNumberFormat="1" applyFont="1" applyFill="1" applyBorder="1" applyAlignment="1" applyProtection="1">
      <alignment horizontal="center" vertical="center"/>
    </xf>
    <xf numFmtId="0" fontId="28" fillId="5" borderId="0" xfId="0" applyFont="1" applyFill="1" applyAlignment="1" applyProtection="1">
      <alignment horizontal="center" vertical="center" wrapText="1"/>
      <protection hidden="1"/>
    </xf>
    <xf numFmtId="0" fontId="26" fillId="5" borderId="26" xfId="4" applyFont="1" applyFill="1" applyBorder="1" applyAlignment="1" applyProtection="1">
      <alignment horizontal="left" vertical="center" wrapText="1"/>
      <protection hidden="1"/>
    </xf>
    <xf numFmtId="0" fontId="0" fillId="0" borderId="26" xfId="0" applyBorder="1"/>
    <xf numFmtId="9" fontId="12" fillId="11" borderId="26" xfId="4" applyNumberFormat="1" applyFont="1" applyFill="1" applyBorder="1" applyAlignment="1">
      <alignment horizontal="center" vertical="center" wrapText="1"/>
    </xf>
    <xf numFmtId="0" fontId="27" fillId="4" borderId="16" xfId="0" applyFont="1" applyFill="1" applyBorder="1" applyAlignment="1">
      <alignment horizontal="center" vertical="center"/>
    </xf>
    <xf numFmtId="0" fontId="0" fillId="0" borderId="17" xfId="0" applyBorder="1" applyAlignment="1">
      <alignment horizontal="center" vertical="center"/>
    </xf>
    <xf numFmtId="0" fontId="0" fillId="0" borderId="15" xfId="0" applyBorder="1" applyAlignment="1">
      <alignment horizontal="center" vertical="center"/>
    </xf>
    <xf numFmtId="0" fontId="24" fillId="4" borderId="16" xfId="4" applyFont="1" applyFill="1" applyBorder="1" applyAlignment="1" applyProtection="1">
      <alignment horizontal="left" vertical="center" wrapText="1"/>
      <protection hidden="1"/>
    </xf>
    <xf numFmtId="0" fontId="24" fillId="4" borderId="17" xfId="4" applyFont="1" applyFill="1" applyBorder="1" applyAlignment="1" applyProtection="1">
      <alignment horizontal="left" vertical="center" wrapText="1"/>
      <protection hidden="1"/>
    </xf>
    <xf numFmtId="0" fontId="24" fillId="4" borderId="15" xfId="4" applyFont="1" applyFill="1" applyBorder="1" applyAlignment="1" applyProtection="1">
      <alignment horizontal="left" vertical="center" wrapText="1"/>
      <protection hidden="1"/>
    </xf>
    <xf numFmtId="49" fontId="16" fillId="7" borderId="26" xfId="0" applyNumberFormat="1" applyFont="1" applyFill="1" applyBorder="1" applyAlignment="1" applyProtection="1">
      <alignment horizontal="left" vertical="center" wrapText="1"/>
      <protection locked="0"/>
    </xf>
    <xf numFmtId="0" fontId="15" fillId="5" borderId="26" xfId="4" applyFont="1" applyFill="1" applyBorder="1" applyAlignment="1" applyProtection="1">
      <alignment horizontal="left" vertical="center" wrapText="1"/>
      <protection hidden="1"/>
    </xf>
    <xf numFmtId="0" fontId="12" fillId="14" borderId="16" xfId="4" applyFont="1" applyFill="1" applyBorder="1" applyAlignment="1" applyProtection="1">
      <alignment horizontal="left" vertical="center"/>
      <protection locked="0"/>
    </xf>
    <xf numFmtId="0" fontId="12" fillId="14" borderId="17" xfId="4" applyFont="1" applyFill="1" applyBorder="1" applyAlignment="1" applyProtection="1">
      <alignment horizontal="left" vertical="center"/>
      <protection locked="0"/>
    </xf>
    <xf numFmtId="0" fontId="12" fillId="14" borderId="15" xfId="4" applyFont="1" applyFill="1" applyBorder="1" applyAlignment="1" applyProtection="1">
      <alignment horizontal="left" vertical="center"/>
      <protection locked="0"/>
    </xf>
    <xf numFmtId="0" fontId="20" fillId="11" borderId="26" xfId="0" applyFont="1" applyFill="1" applyBorder="1" applyAlignment="1">
      <alignment horizontal="left" vertical="center" wrapText="1"/>
    </xf>
    <xf numFmtId="0" fontId="0" fillId="11" borderId="26" xfId="0" applyFill="1" applyBorder="1" applyAlignment="1">
      <alignment horizontal="left" vertical="center" wrapText="1"/>
    </xf>
    <xf numFmtId="0" fontId="67" fillId="11" borderId="26" xfId="0" applyFont="1" applyFill="1" applyBorder="1" applyAlignment="1">
      <alignment horizontal="left" vertical="center" wrapText="1"/>
    </xf>
    <xf numFmtId="0" fontId="68" fillId="11" borderId="26" xfId="0" applyFont="1" applyFill="1" applyBorder="1" applyAlignment="1">
      <alignment horizontal="left" vertical="center" wrapText="1"/>
    </xf>
    <xf numFmtId="0" fontId="0" fillId="11" borderId="26" xfId="0" applyFill="1" applyBorder="1" applyAlignment="1">
      <alignment horizontal="left" vertical="center"/>
    </xf>
    <xf numFmtId="0" fontId="23" fillId="4" borderId="16" xfId="4" applyFont="1" applyFill="1" applyBorder="1" applyAlignment="1" applyProtection="1">
      <alignment horizontal="left" vertical="center" wrapText="1"/>
      <protection hidden="1"/>
    </xf>
    <xf numFmtId="0" fontId="23" fillId="4" borderId="17" xfId="4" applyFont="1" applyFill="1" applyBorder="1" applyAlignment="1" applyProtection="1">
      <alignment horizontal="left" vertical="center" wrapText="1"/>
      <protection hidden="1"/>
    </xf>
    <xf numFmtId="0" fontId="23" fillId="4" borderId="26" xfId="4" applyFont="1" applyFill="1" applyBorder="1" applyAlignment="1" applyProtection="1">
      <alignment horizontal="left" vertical="center" wrapText="1"/>
      <protection hidden="1"/>
    </xf>
    <xf numFmtId="0" fontId="30" fillId="4" borderId="26" xfId="0" applyFont="1" applyFill="1" applyBorder="1" applyAlignment="1">
      <alignment wrapText="1"/>
    </xf>
    <xf numFmtId="0" fontId="6" fillId="0" borderId="26" xfId="0" applyFont="1" applyBorder="1" applyAlignment="1">
      <alignment horizontal="left" vertical="center" wrapText="1"/>
    </xf>
    <xf numFmtId="0" fontId="32" fillId="4" borderId="16" xfId="0" applyFont="1" applyFill="1" applyBorder="1" applyAlignment="1">
      <alignment horizontal="center" vertical="center" wrapText="1"/>
    </xf>
    <xf numFmtId="0" fontId="32" fillId="4" borderId="17" xfId="0" applyFont="1" applyFill="1" applyBorder="1" applyAlignment="1">
      <alignment horizontal="center" vertical="center" wrapText="1"/>
    </xf>
    <xf numFmtId="0" fontId="32" fillId="4" borderId="15" xfId="0" applyFont="1" applyFill="1" applyBorder="1" applyAlignment="1">
      <alignment horizontal="center" vertical="center" wrapText="1"/>
    </xf>
    <xf numFmtId="9" fontId="15" fillId="4" borderId="16" xfId="3" applyFont="1" applyFill="1" applyBorder="1" applyAlignment="1">
      <alignment horizontal="left" vertical="center" wrapText="1"/>
    </xf>
    <xf numFmtId="9" fontId="15" fillId="4" borderId="17" xfId="3" applyFont="1" applyFill="1" applyBorder="1" applyAlignment="1">
      <alignment horizontal="left" vertical="center" wrapText="1"/>
    </xf>
    <xf numFmtId="9" fontId="15" fillId="4" borderId="15" xfId="3" applyFont="1" applyFill="1" applyBorder="1" applyAlignment="1">
      <alignment horizontal="left" vertical="center" wrapText="1"/>
    </xf>
    <xf numFmtId="0" fontId="15" fillId="4" borderId="16" xfId="4" applyFont="1" applyFill="1" applyBorder="1" applyAlignment="1">
      <alignment horizontal="right" vertical="center" wrapText="1"/>
    </xf>
    <xf numFmtId="0" fontId="15" fillId="4" borderId="17" xfId="4" applyFont="1" applyFill="1" applyBorder="1" applyAlignment="1">
      <alignment horizontal="right" vertical="center" wrapText="1"/>
    </xf>
    <xf numFmtId="0" fontId="15" fillId="4" borderId="15" xfId="4" applyFont="1" applyFill="1" applyBorder="1" applyAlignment="1">
      <alignment horizontal="right" vertical="center" wrapText="1"/>
    </xf>
    <xf numFmtId="0" fontId="66" fillId="11" borderId="16" xfId="4" applyFont="1" applyFill="1" applyBorder="1" applyAlignment="1" applyProtection="1">
      <alignment horizontal="left" vertical="center" wrapText="1"/>
      <protection hidden="1"/>
    </xf>
    <xf numFmtId="0" fontId="66" fillId="11" borderId="17" xfId="4" applyFont="1" applyFill="1" applyBorder="1" applyAlignment="1" applyProtection="1">
      <alignment horizontal="left" vertical="center" wrapText="1"/>
      <protection hidden="1"/>
    </xf>
    <xf numFmtId="0" fontId="66" fillId="11" borderId="15" xfId="4" applyFont="1" applyFill="1" applyBorder="1" applyAlignment="1" applyProtection="1">
      <alignment horizontal="left" vertical="center" wrapText="1"/>
      <protection hidden="1"/>
    </xf>
    <xf numFmtId="0" fontId="65" fillId="9" borderId="41" xfId="4" applyFont="1" applyFill="1" applyBorder="1" applyAlignment="1">
      <alignment horizontal="center" vertical="center" wrapText="1"/>
    </xf>
    <xf numFmtId="0" fontId="65" fillId="9" borderId="42" xfId="4" applyFont="1" applyFill="1" applyBorder="1" applyAlignment="1">
      <alignment horizontal="center" vertical="center" wrapText="1"/>
    </xf>
    <xf numFmtId="0" fontId="65" fillId="9" borderId="43" xfId="4" applyFont="1" applyFill="1" applyBorder="1" applyAlignment="1">
      <alignment horizontal="center" vertical="center" wrapText="1"/>
    </xf>
    <xf numFmtId="10" fontId="66" fillId="11" borderId="16" xfId="4" applyNumberFormat="1" applyFont="1" applyFill="1" applyBorder="1" applyAlignment="1">
      <alignment horizontal="center" vertical="center" wrapText="1"/>
    </xf>
    <xf numFmtId="10" fontId="66" fillId="11" borderId="15" xfId="4" applyNumberFormat="1" applyFont="1" applyFill="1" applyBorder="1" applyAlignment="1">
      <alignment horizontal="center" vertical="center" wrapText="1"/>
    </xf>
    <xf numFmtId="0" fontId="66" fillId="11" borderId="16" xfId="4" applyFont="1" applyFill="1" applyBorder="1" applyAlignment="1">
      <alignment horizontal="left" vertical="center" wrapText="1"/>
    </xf>
    <xf numFmtId="0" fontId="66" fillId="11" borderId="17" xfId="4" applyFont="1" applyFill="1" applyBorder="1" applyAlignment="1">
      <alignment horizontal="left" vertical="center" wrapText="1"/>
    </xf>
    <xf numFmtId="0" fontId="66" fillId="11" borderId="15" xfId="4" applyFont="1" applyFill="1" applyBorder="1" applyAlignment="1">
      <alignment horizontal="left" vertical="center" wrapText="1"/>
    </xf>
    <xf numFmtId="0" fontId="14" fillId="4" borderId="32" xfId="4" applyFont="1" applyFill="1" applyBorder="1" applyAlignment="1">
      <alignment horizontal="center" vertical="center" wrapText="1"/>
    </xf>
    <xf numFmtId="0" fontId="14" fillId="4" borderId="21" xfId="4" applyFont="1" applyFill="1" applyBorder="1" applyAlignment="1">
      <alignment horizontal="center" vertical="center" wrapText="1"/>
    </xf>
    <xf numFmtId="49" fontId="15" fillId="4" borderId="19" xfId="4" applyNumberFormat="1" applyFont="1" applyFill="1" applyBorder="1" applyAlignment="1">
      <alignment horizontal="center" vertical="center"/>
    </xf>
    <xf numFmtId="49" fontId="15" fillId="4" borderId="25" xfId="4" applyNumberFormat="1" applyFont="1" applyFill="1" applyBorder="1" applyAlignment="1">
      <alignment horizontal="center" vertical="center"/>
    </xf>
    <xf numFmtId="49" fontId="15" fillId="4" borderId="18" xfId="4" applyNumberFormat="1" applyFont="1" applyFill="1" applyBorder="1" applyAlignment="1">
      <alignment horizontal="center" vertical="center"/>
    </xf>
    <xf numFmtId="164" fontId="15" fillId="6" borderId="17" xfId="4" applyNumberFormat="1" applyFont="1" applyFill="1" applyBorder="1" applyAlignment="1">
      <alignment horizontal="center" vertical="center"/>
    </xf>
    <xf numFmtId="0" fontId="14" fillId="4" borderId="16" xfId="4" applyFont="1" applyFill="1" applyBorder="1" applyAlignment="1">
      <alignment horizontal="center" vertical="center" wrapText="1"/>
    </xf>
    <xf numFmtId="0" fontId="14" fillId="4" borderId="17" xfId="4" applyFont="1" applyFill="1" applyBorder="1" applyAlignment="1">
      <alignment horizontal="center" vertical="center" wrapText="1"/>
    </xf>
    <xf numFmtId="0" fontId="14" fillId="4" borderId="15" xfId="4" applyFont="1" applyFill="1" applyBorder="1" applyAlignment="1">
      <alignment horizontal="center" vertical="center" wrapText="1"/>
    </xf>
    <xf numFmtId="0" fontId="20" fillId="4" borderId="26" xfId="0" applyFont="1" applyFill="1" applyBorder="1" applyAlignment="1">
      <alignment horizontal="left" vertical="center" wrapText="1"/>
    </xf>
    <xf numFmtId="164" fontId="12" fillId="6" borderId="0" xfId="4" applyNumberFormat="1" applyFont="1" applyFill="1" applyAlignment="1" applyProtection="1">
      <alignment horizontal="center" vertical="center"/>
      <protection locked="0"/>
    </xf>
    <xf numFmtId="164" fontId="12" fillId="6" borderId="24" xfId="4" applyNumberFormat="1" applyFont="1" applyFill="1" applyBorder="1" applyAlignment="1" applyProtection="1">
      <alignment horizontal="center" vertical="center"/>
      <protection locked="0"/>
    </xf>
    <xf numFmtId="164" fontId="15" fillId="4" borderId="15" xfId="4" applyNumberFormat="1" applyFont="1" applyFill="1" applyBorder="1" applyAlignment="1">
      <alignment horizontal="right" vertical="center"/>
    </xf>
    <xf numFmtId="0" fontId="10" fillId="6" borderId="26" xfId="0" applyFont="1" applyFill="1" applyBorder="1" applyAlignment="1">
      <alignment horizontal="center"/>
    </xf>
    <xf numFmtId="0" fontId="15" fillId="5" borderId="0" xfId="4" applyFont="1" applyFill="1" applyAlignment="1">
      <alignment horizontal="center" vertical="center" wrapText="1"/>
    </xf>
    <xf numFmtId="0" fontId="30" fillId="5" borderId="0" xfId="0" applyFont="1" applyFill="1" applyAlignment="1">
      <alignment horizontal="center" vertical="center" wrapText="1"/>
    </xf>
    <xf numFmtId="0" fontId="30" fillId="0" borderId="26" xfId="0" applyFont="1" applyBorder="1" applyAlignment="1">
      <alignment horizontal="center" vertical="center" wrapText="1"/>
    </xf>
    <xf numFmtId="0" fontId="12" fillId="0" borderId="26" xfId="4" applyFont="1" applyBorder="1" applyAlignment="1" applyProtection="1">
      <alignment horizontal="center" vertical="center" wrapText="1"/>
      <protection hidden="1"/>
    </xf>
    <xf numFmtId="0" fontId="12" fillId="5" borderId="26" xfId="4" applyFont="1" applyFill="1" applyBorder="1" applyAlignment="1" applyProtection="1">
      <alignment horizontal="center" vertical="center" wrapText="1"/>
      <protection hidden="1"/>
    </xf>
    <xf numFmtId="167" fontId="12" fillId="0" borderId="26" xfId="2" applyNumberFormat="1" applyFont="1" applyFill="1" applyBorder="1" applyAlignment="1" applyProtection="1">
      <alignment horizontal="right" vertical="center" wrapText="1"/>
      <protection hidden="1"/>
    </xf>
    <xf numFmtId="0" fontId="24" fillId="4" borderId="14" xfId="0" applyFont="1" applyFill="1" applyBorder="1" applyAlignment="1">
      <alignment horizontal="center" vertical="center" wrapText="1"/>
    </xf>
    <xf numFmtId="0" fontId="24" fillId="4" borderId="13" xfId="0" applyFont="1" applyFill="1" applyBorder="1" applyAlignment="1">
      <alignment horizontal="center" vertical="center" wrapText="1"/>
    </xf>
    <xf numFmtId="0" fontId="24" fillId="4" borderId="12" xfId="0" applyFont="1" applyFill="1" applyBorder="1" applyAlignment="1">
      <alignment horizontal="center" vertical="center" wrapText="1"/>
    </xf>
    <xf numFmtId="0" fontId="7" fillId="5" borderId="16" xfId="4" applyFont="1" applyFill="1" applyBorder="1" applyAlignment="1" applyProtection="1">
      <alignment horizontal="right" vertical="center" wrapText="1"/>
      <protection hidden="1"/>
    </xf>
    <xf numFmtId="0" fontId="7" fillId="5" borderId="17" xfId="4" applyFont="1" applyFill="1" applyBorder="1" applyAlignment="1" applyProtection="1">
      <alignment horizontal="right" vertical="center" wrapText="1"/>
      <protection hidden="1"/>
    </xf>
    <xf numFmtId="0" fontId="7" fillId="5" borderId="15" xfId="4" applyFont="1" applyFill="1" applyBorder="1" applyAlignment="1" applyProtection="1">
      <alignment horizontal="right" vertical="center" wrapText="1"/>
      <protection hidden="1"/>
    </xf>
    <xf numFmtId="0" fontId="7" fillId="5" borderId="16" xfId="4" applyFont="1" applyFill="1" applyBorder="1" applyAlignment="1" applyProtection="1">
      <alignment horizontal="left" vertical="center" wrapText="1"/>
      <protection hidden="1"/>
    </xf>
    <xf numFmtId="0" fontId="7" fillId="5" borderId="17" xfId="4" applyFont="1" applyFill="1" applyBorder="1" applyAlignment="1" applyProtection="1">
      <alignment horizontal="left" vertical="center" wrapText="1"/>
      <protection hidden="1"/>
    </xf>
    <xf numFmtId="0" fontId="7" fillId="5" borderId="15" xfId="4" applyFont="1" applyFill="1" applyBorder="1" applyAlignment="1" applyProtection="1">
      <alignment horizontal="left" vertical="center" wrapText="1"/>
      <protection hidden="1"/>
    </xf>
    <xf numFmtId="0" fontId="25" fillId="5" borderId="16" xfId="4" applyFont="1" applyFill="1" applyBorder="1" applyAlignment="1" applyProtection="1">
      <alignment horizontal="left" vertical="center" wrapText="1"/>
      <protection hidden="1"/>
    </xf>
    <xf numFmtId="0" fontId="25" fillId="5" borderId="17" xfId="4" applyFont="1" applyFill="1" applyBorder="1" applyAlignment="1" applyProtection="1">
      <alignment horizontal="left" vertical="center" wrapText="1"/>
      <protection hidden="1"/>
    </xf>
    <xf numFmtId="0" fontId="25" fillId="5" borderId="15" xfId="4" applyFont="1" applyFill="1" applyBorder="1" applyAlignment="1" applyProtection="1">
      <alignment horizontal="left" vertical="center" wrapText="1"/>
      <protection hidden="1"/>
    </xf>
    <xf numFmtId="0" fontId="23" fillId="5" borderId="16" xfId="4" applyFont="1" applyFill="1" applyBorder="1" applyAlignment="1" applyProtection="1">
      <alignment horizontal="right" vertical="center" wrapText="1"/>
      <protection hidden="1"/>
    </xf>
    <xf numFmtId="0" fontId="23" fillId="5" borderId="17" xfId="4" applyFont="1" applyFill="1" applyBorder="1" applyAlignment="1" applyProtection="1">
      <alignment horizontal="right" vertical="center" wrapText="1"/>
      <protection hidden="1"/>
    </xf>
    <xf numFmtId="0" fontId="23" fillId="5" borderId="15" xfId="4" applyFont="1" applyFill="1" applyBorder="1" applyAlignment="1" applyProtection="1">
      <alignment horizontal="right" vertical="center" wrapText="1"/>
      <protection hidden="1"/>
    </xf>
    <xf numFmtId="166" fontId="25" fillId="5" borderId="26" xfId="4" applyNumberFormat="1" applyFont="1" applyFill="1" applyBorder="1" applyAlignment="1" applyProtection="1">
      <alignment horizontal="left" vertical="center" wrapText="1"/>
      <protection hidden="1"/>
    </xf>
    <xf numFmtId="0" fontId="23" fillId="5" borderId="26" xfId="4" applyFont="1" applyFill="1" applyBorder="1" applyAlignment="1">
      <alignment horizontal="right" vertical="center" wrapText="1"/>
    </xf>
    <xf numFmtId="0" fontId="23" fillId="5" borderId="16" xfId="0" applyFont="1" applyFill="1" applyBorder="1" applyAlignment="1">
      <alignment horizontal="right" vertical="center" wrapText="1"/>
    </xf>
    <xf numFmtId="0" fontId="23" fillId="5" borderId="17" xfId="0" applyFont="1" applyFill="1" applyBorder="1" applyAlignment="1">
      <alignment horizontal="right" vertical="center" wrapText="1"/>
    </xf>
    <xf numFmtId="0" fontId="23" fillId="5" borderId="15" xfId="0" applyFont="1" applyFill="1" applyBorder="1" applyAlignment="1">
      <alignment horizontal="right" vertical="center" wrapText="1"/>
    </xf>
    <xf numFmtId="0" fontId="23" fillId="5" borderId="16" xfId="4" applyFont="1" applyFill="1" applyBorder="1" applyAlignment="1">
      <alignment horizontal="right" vertical="center" wrapText="1"/>
    </xf>
    <xf numFmtId="0" fontId="23" fillId="5" borderId="17" xfId="4" applyFont="1" applyFill="1" applyBorder="1" applyAlignment="1">
      <alignment horizontal="right" vertical="center" wrapText="1"/>
    </xf>
    <xf numFmtId="0" fontId="23" fillId="5" borderId="15" xfId="4" applyFont="1" applyFill="1" applyBorder="1" applyAlignment="1">
      <alignment horizontal="right" vertical="center" wrapText="1"/>
    </xf>
    <xf numFmtId="0" fontId="24" fillId="4" borderId="36" xfId="0" applyFont="1" applyFill="1" applyBorder="1" applyAlignment="1">
      <alignment horizontal="center" vertical="center" wrapText="1"/>
    </xf>
    <xf numFmtId="0" fontId="24" fillId="4" borderId="37" xfId="0" applyFont="1" applyFill="1" applyBorder="1" applyAlignment="1">
      <alignment horizontal="center" vertical="center" wrapText="1"/>
    </xf>
    <xf numFmtId="0" fontId="24" fillId="4" borderId="38" xfId="0" applyFont="1" applyFill="1" applyBorder="1" applyAlignment="1">
      <alignment horizontal="center" vertical="center" wrapText="1"/>
    </xf>
    <xf numFmtId="0" fontId="24" fillId="5" borderId="26" xfId="4" applyFont="1" applyFill="1" applyBorder="1" applyAlignment="1" applyProtection="1">
      <alignment horizontal="right" vertical="center" wrapText="1"/>
      <protection hidden="1"/>
    </xf>
    <xf numFmtId="0" fontId="53" fillId="5" borderId="39" xfId="5" applyFont="1" applyFill="1" applyBorder="1" applyAlignment="1">
      <alignment horizontal="justify" vertical="top" wrapText="1"/>
    </xf>
    <xf numFmtId="0" fontId="53" fillId="5" borderId="0" xfId="5" applyFont="1" applyFill="1" applyAlignment="1">
      <alignment horizontal="justify" vertical="top" wrapText="1"/>
    </xf>
    <xf numFmtId="0" fontId="53" fillId="5" borderId="24" xfId="5" applyFont="1" applyFill="1" applyBorder="1" applyAlignment="1">
      <alignment horizontal="justify" vertical="top" wrapText="1"/>
    </xf>
    <xf numFmtId="0" fontId="53" fillId="5" borderId="32" xfId="5" applyFont="1" applyFill="1" applyBorder="1" applyAlignment="1">
      <alignment horizontal="justify" vertical="top" wrapText="1"/>
    </xf>
    <xf numFmtId="0" fontId="53" fillId="5" borderId="22" xfId="5" applyFont="1" applyFill="1" applyBorder="1" applyAlignment="1">
      <alignment horizontal="justify" vertical="top" wrapText="1"/>
    </xf>
    <xf numFmtId="0" fontId="53" fillId="5" borderId="21" xfId="5" applyFont="1" applyFill="1" applyBorder="1" applyAlignment="1">
      <alignment horizontal="justify" vertical="top" wrapText="1"/>
    </xf>
    <xf numFmtId="0" fontId="7" fillId="5" borderId="26" xfId="5" applyFill="1" applyBorder="1" applyAlignment="1">
      <alignment horizontal="left"/>
    </xf>
    <xf numFmtId="0" fontId="7" fillId="5" borderId="26" xfId="5" applyFill="1" applyBorder="1" applyAlignment="1">
      <alignment horizontal="left" wrapText="1"/>
    </xf>
    <xf numFmtId="0" fontId="23" fillId="5" borderId="26" xfId="5" applyFont="1" applyFill="1" applyBorder="1" applyAlignment="1">
      <alignment horizontal="left"/>
    </xf>
    <xf numFmtId="0" fontId="23" fillId="5" borderId="26" xfId="5" applyFont="1" applyFill="1" applyBorder="1" applyAlignment="1">
      <alignment horizontal="center"/>
    </xf>
    <xf numFmtId="0" fontId="53" fillId="5" borderId="39" xfId="5" applyFont="1" applyFill="1" applyBorder="1" applyAlignment="1">
      <alignment horizontal="left" wrapText="1"/>
    </xf>
    <xf numFmtId="0" fontId="53" fillId="5" borderId="0" xfId="5" applyFont="1" applyFill="1" applyAlignment="1">
      <alignment horizontal="left" wrapText="1"/>
    </xf>
    <xf numFmtId="0" fontId="53" fillId="5" borderId="24" xfId="5" applyFont="1" applyFill="1" applyBorder="1" applyAlignment="1">
      <alignment horizontal="left" wrapText="1"/>
    </xf>
    <xf numFmtId="0" fontId="53" fillId="5" borderId="0" xfId="5" applyFont="1" applyFill="1"/>
    <xf numFmtId="0" fontId="53" fillId="5" borderId="24" xfId="5" applyFont="1" applyFill="1" applyBorder="1"/>
    <xf numFmtId="0" fontId="53" fillId="5" borderId="39" xfId="5" applyFont="1" applyFill="1" applyBorder="1" applyAlignment="1">
      <alignment horizontal="left" vertical="center" wrapText="1" indent="2"/>
    </xf>
    <xf numFmtId="0" fontId="53" fillId="5" borderId="0" xfId="5" applyFont="1" applyFill="1" applyAlignment="1">
      <alignment horizontal="left" vertical="center" wrapText="1" indent="2"/>
    </xf>
    <xf numFmtId="0" fontId="53" fillId="5" borderId="24" xfId="5" applyFont="1" applyFill="1" applyBorder="1" applyAlignment="1">
      <alignment horizontal="left" vertical="center" wrapText="1" indent="2"/>
    </xf>
    <xf numFmtId="0" fontId="21" fillId="5" borderId="39" xfId="5" applyFont="1" applyFill="1" applyBorder="1" applyAlignment="1">
      <alignment horizontal="left" vertical="top" wrapText="1"/>
    </xf>
    <xf numFmtId="0" fontId="21" fillId="5" borderId="0" xfId="5" applyFont="1" applyFill="1" applyAlignment="1">
      <alignment horizontal="left" vertical="top" wrapText="1"/>
    </xf>
    <xf numFmtId="0" fontId="21" fillId="5" borderId="24" xfId="5" applyFont="1" applyFill="1" applyBorder="1" applyAlignment="1">
      <alignment horizontal="left" vertical="top" wrapText="1"/>
    </xf>
    <xf numFmtId="0" fontId="53" fillId="5" borderId="39" xfId="5" applyFont="1" applyFill="1" applyBorder="1" applyAlignment="1">
      <alignment horizontal="left" wrapText="1" indent="2"/>
    </xf>
    <xf numFmtId="0" fontId="53" fillId="5" borderId="0" xfId="5" applyFont="1" applyFill="1" applyAlignment="1">
      <alignment horizontal="left" wrapText="1" indent="2"/>
    </xf>
    <xf numFmtId="0" fontId="53" fillId="5" borderId="24" xfId="5" applyFont="1" applyFill="1" applyBorder="1" applyAlignment="1">
      <alignment horizontal="left" wrapText="1" indent="2"/>
    </xf>
    <xf numFmtId="0" fontId="53" fillId="5" borderId="39" xfId="5" applyFont="1" applyFill="1" applyBorder="1" applyAlignment="1">
      <alignment horizontal="left" vertical="top" wrapText="1" indent="2"/>
    </xf>
    <xf numFmtId="0" fontId="53" fillId="5" borderId="0" xfId="5" applyFont="1" applyFill="1" applyAlignment="1">
      <alignment horizontal="left" vertical="top" wrapText="1" indent="2"/>
    </xf>
    <xf numFmtId="0" fontId="53" fillId="5" borderId="24" xfId="5" applyFont="1" applyFill="1" applyBorder="1" applyAlignment="1">
      <alignment horizontal="left" vertical="top" wrapText="1" indent="2"/>
    </xf>
    <xf numFmtId="49" fontId="57" fillId="2" borderId="39" xfId="5" applyNumberFormat="1" applyFont="1" applyFill="1" applyBorder="1" applyAlignment="1">
      <alignment horizontal="left" wrapText="1"/>
    </xf>
    <xf numFmtId="49" fontId="57" fillId="2" borderId="0" xfId="5" applyNumberFormat="1" applyFont="1" applyFill="1" applyAlignment="1">
      <alignment horizontal="left" wrapText="1"/>
    </xf>
    <xf numFmtId="49" fontId="57" fillId="2" borderId="24" xfId="5" applyNumberFormat="1" applyFont="1" applyFill="1" applyBorder="1" applyAlignment="1">
      <alignment horizontal="left" wrapText="1"/>
    </xf>
    <xf numFmtId="0" fontId="7" fillId="5" borderId="19" xfId="5" applyFill="1" applyBorder="1"/>
    <xf numFmtId="0" fontId="0" fillId="0" borderId="39" xfId="0" applyBorder="1"/>
    <xf numFmtId="0" fontId="21" fillId="5" borderId="39" xfId="5" applyFont="1" applyFill="1" applyBorder="1" applyAlignment="1">
      <alignment horizontal="left" vertical="center" wrapText="1"/>
    </xf>
    <xf numFmtId="0" fontId="53" fillId="5" borderId="0" xfId="5" applyFont="1" applyFill="1" applyAlignment="1">
      <alignment horizontal="left" vertical="center" wrapText="1"/>
    </xf>
    <xf numFmtId="0" fontId="53" fillId="5" borderId="24" xfId="5" applyFont="1" applyFill="1" applyBorder="1" applyAlignment="1">
      <alignment horizontal="left" vertical="center" wrapText="1"/>
    </xf>
    <xf numFmtId="0" fontId="0" fillId="5" borderId="39" xfId="0" applyFill="1" applyBorder="1" applyAlignment="1">
      <alignment horizontal="center" wrapText="1"/>
    </xf>
    <xf numFmtId="0" fontId="0" fillId="5" borderId="0" xfId="0" applyFill="1" applyAlignment="1">
      <alignment horizontal="center" wrapText="1"/>
    </xf>
    <xf numFmtId="0" fontId="0" fillId="5" borderId="24" xfId="0" applyFill="1" applyBorder="1" applyAlignment="1">
      <alignment horizontal="center" wrapText="1"/>
    </xf>
    <xf numFmtId="0" fontId="53" fillId="5" borderId="39" xfId="5" applyFont="1" applyFill="1" applyBorder="1" applyAlignment="1">
      <alignment horizontal="left" vertical="center" wrapText="1"/>
    </xf>
    <xf numFmtId="0" fontId="53" fillId="0" borderId="39" xfId="5" applyFont="1" applyBorder="1" applyAlignment="1">
      <alignment horizontal="center"/>
    </xf>
    <xf numFmtId="0" fontId="53" fillId="0" borderId="0" xfId="5" applyFont="1" applyAlignment="1">
      <alignment horizontal="center"/>
    </xf>
    <xf numFmtId="0" fontId="53" fillId="0" borderId="24" xfId="5" applyFont="1" applyBorder="1" applyAlignment="1">
      <alignment horizontal="center"/>
    </xf>
    <xf numFmtId="0" fontId="0" fillId="0" borderId="0" xfId="0" applyAlignment="1">
      <alignment horizontal="left" wrapText="1" indent="2"/>
    </xf>
    <xf numFmtId="0" fontId="0" fillId="0" borderId="24" xfId="0" applyBorder="1" applyAlignment="1">
      <alignment horizontal="left" wrapText="1" indent="2"/>
    </xf>
    <xf numFmtId="0" fontId="0" fillId="0" borderId="39" xfId="0" applyBorder="1" applyAlignment="1">
      <alignment horizontal="center"/>
    </xf>
    <xf numFmtId="0" fontId="0" fillId="0" borderId="0" xfId="0" applyAlignment="1">
      <alignment horizontal="center"/>
    </xf>
    <xf numFmtId="0" fontId="0" fillId="0" borderId="24" xfId="0" applyBorder="1" applyAlignment="1">
      <alignment horizontal="center"/>
    </xf>
    <xf numFmtId="0" fontId="53" fillId="5" borderId="39" xfId="5" applyFont="1" applyFill="1" applyBorder="1" applyAlignment="1">
      <alignment horizontal="left" vertical="top" wrapText="1"/>
    </xf>
    <xf numFmtId="0" fontId="53" fillId="5" borderId="0" xfId="5" applyFont="1" applyFill="1" applyAlignment="1">
      <alignment horizontal="left" vertical="top" wrapText="1"/>
    </xf>
    <xf numFmtId="0" fontId="53" fillId="5" borderId="24" xfId="5" applyFont="1" applyFill="1" applyBorder="1" applyAlignment="1">
      <alignment horizontal="left" vertical="top" wrapText="1"/>
    </xf>
    <xf numFmtId="0" fontId="53" fillId="0" borderId="39" xfId="5" applyFont="1" applyBorder="1" applyAlignment="1">
      <alignment horizontal="center" wrapText="1"/>
    </xf>
    <xf numFmtId="0" fontId="53" fillId="0" borderId="0" xfId="5" applyFont="1" applyAlignment="1">
      <alignment horizontal="center" wrapText="1"/>
    </xf>
    <xf numFmtId="0" fontId="53" fillId="0" borderId="24" xfId="5" applyFont="1" applyBorder="1" applyAlignment="1">
      <alignment horizontal="center" wrapText="1"/>
    </xf>
    <xf numFmtId="0" fontId="0" fillId="0" borderId="24" xfId="0" applyBorder="1" applyAlignment="1">
      <alignment horizontal="left" vertical="top" wrapText="1"/>
    </xf>
    <xf numFmtId="0" fontId="0" fillId="0" borderId="39" xfId="0" applyBorder="1" applyAlignment="1">
      <alignment horizontal="left" vertical="top" wrapText="1"/>
    </xf>
    <xf numFmtId="0" fontId="53" fillId="5" borderId="19" xfId="5" quotePrefix="1" applyFont="1" applyFill="1" applyBorder="1" applyAlignment="1">
      <alignment horizontal="left" vertical="center" wrapText="1"/>
    </xf>
    <xf numFmtId="0" fontId="0" fillId="5" borderId="25" xfId="0" applyFill="1" applyBorder="1" applyAlignment="1">
      <alignment wrapText="1"/>
    </xf>
    <xf numFmtId="0" fontId="0" fillId="5" borderId="18" xfId="0" applyFill="1" applyBorder="1" applyAlignment="1">
      <alignment wrapText="1"/>
    </xf>
    <xf numFmtId="0" fontId="0" fillId="5" borderId="39" xfId="0" applyFill="1" applyBorder="1" applyAlignment="1">
      <alignment wrapText="1"/>
    </xf>
    <xf numFmtId="0" fontId="0" fillId="5" borderId="0" xfId="0" applyFill="1" applyAlignment="1">
      <alignment wrapText="1"/>
    </xf>
    <xf numFmtId="0" fontId="0" fillId="5" borderId="24" xfId="0" applyFill="1" applyBorder="1" applyAlignment="1">
      <alignment wrapText="1"/>
    </xf>
    <xf numFmtId="0" fontId="0" fillId="5" borderId="32" xfId="0" applyFill="1" applyBorder="1" applyAlignment="1">
      <alignment wrapText="1"/>
    </xf>
    <xf numFmtId="0" fontId="0" fillId="5" borderId="22" xfId="0" applyFill="1" applyBorder="1" applyAlignment="1">
      <alignment wrapText="1"/>
    </xf>
    <xf numFmtId="0" fontId="0" fillId="5" borderId="21" xfId="0" applyFill="1" applyBorder="1" applyAlignment="1">
      <alignment wrapText="1"/>
    </xf>
    <xf numFmtId="0" fontId="53" fillId="5" borderId="25" xfId="5" quotePrefix="1" applyFont="1" applyFill="1" applyBorder="1" applyAlignment="1">
      <alignment horizontal="left" vertical="center" wrapText="1"/>
    </xf>
    <xf numFmtId="0" fontId="53" fillId="5" borderId="18" xfId="5" quotePrefix="1" applyFont="1" applyFill="1" applyBorder="1" applyAlignment="1">
      <alignment horizontal="left" vertical="center" wrapText="1"/>
    </xf>
    <xf numFmtId="0" fontId="53" fillId="5" borderId="39" xfId="5" quotePrefix="1" applyFont="1" applyFill="1" applyBorder="1" applyAlignment="1">
      <alignment horizontal="left" vertical="center" wrapText="1"/>
    </xf>
    <xf numFmtId="0" fontId="53" fillId="5" borderId="0" xfId="5" quotePrefix="1" applyFont="1" applyFill="1" applyAlignment="1">
      <alignment horizontal="left" vertical="center" wrapText="1"/>
    </xf>
    <xf numFmtId="0" fontId="53" fillId="5" borderId="24" xfId="5" quotePrefix="1" applyFont="1" applyFill="1" applyBorder="1" applyAlignment="1">
      <alignment horizontal="left" vertical="center" wrapText="1"/>
    </xf>
    <xf numFmtId="0" fontId="53" fillId="5" borderId="32" xfId="5" quotePrefix="1" applyFont="1" applyFill="1" applyBorder="1" applyAlignment="1">
      <alignment horizontal="left" vertical="center" wrapText="1"/>
    </xf>
    <xf numFmtId="0" fontId="53" fillId="5" borderId="22" xfId="5" quotePrefix="1" applyFont="1" applyFill="1" applyBorder="1" applyAlignment="1">
      <alignment horizontal="left" vertical="center" wrapText="1"/>
    </xf>
    <xf numFmtId="0" fontId="53" fillId="5" borderId="21" xfId="5" quotePrefix="1" applyFont="1" applyFill="1" applyBorder="1" applyAlignment="1">
      <alignment horizontal="left" vertical="center" wrapText="1"/>
    </xf>
    <xf numFmtId="0" fontId="10" fillId="5" borderId="39" xfId="0" applyFont="1" applyFill="1" applyBorder="1" applyAlignment="1">
      <alignment horizontal="left" vertical="center" wrapText="1"/>
    </xf>
    <xf numFmtId="0" fontId="10" fillId="5" borderId="0" xfId="0" applyFont="1" applyFill="1" applyAlignment="1">
      <alignment horizontal="left" vertical="center" wrapText="1"/>
    </xf>
    <xf numFmtId="0" fontId="10" fillId="5" borderId="24" xfId="0" applyFont="1" applyFill="1" applyBorder="1" applyAlignment="1">
      <alignment horizontal="left" vertical="center" wrapText="1"/>
    </xf>
    <xf numFmtId="0" fontId="53" fillId="5" borderId="19" xfId="0" applyFont="1" applyFill="1" applyBorder="1" applyAlignment="1">
      <alignment horizontal="center" vertical="center"/>
    </xf>
    <xf numFmtId="0" fontId="53" fillId="5" borderId="25" xfId="0" applyFont="1" applyFill="1" applyBorder="1" applyAlignment="1">
      <alignment horizontal="center" vertical="center"/>
    </xf>
    <xf numFmtId="0" fontId="53" fillId="5" borderId="18" xfId="0" applyFont="1" applyFill="1" applyBorder="1" applyAlignment="1">
      <alignment horizontal="center" vertical="center"/>
    </xf>
    <xf numFmtId="0" fontId="53" fillId="5" borderId="32" xfId="0" applyFont="1" applyFill="1" applyBorder="1" applyAlignment="1">
      <alignment horizontal="center" vertical="center"/>
    </xf>
    <xf numFmtId="0" fontId="53" fillId="5" borderId="22" xfId="0" applyFont="1" applyFill="1" applyBorder="1" applyAlignment="1">
      <alignment horizontal="center" vertical="center"/>
    </xf>
    <xf numFmtId="0" fontId="53" fillId="5" borderId="21" xfId="0" applyFont="1" applyFill="1" applyBorder="1" applyAlignment="1">
      <alignment horizontal="center" vertical="center"/>
    </xf>
    <xf numFmtId="0" fontId="24" fillId="9" borderId="26" xfId="0" applyFont="1" applyFill="1" applyBorder="1" applyAlignment="1">
      <alignment horizontal="center" vertical="center"/>
    </xf>
    <xf numFmtId="0" fontId="36" fillId="9" borderId="26" xfId="0" applyFont="1" applyFill="1" applyBorder="1" applyAlignment="1">
      <alignment horizontal="center" vertical="center"/>
    </xf>
    <xf numFmtId="164" fontId="16" fillId="3" borderId="16" xfId="0" applyNumberFormat="1" applyFont="1" applyFill="1" applyBorder="1" applyAlignment="1" applyProtection="1">
      <alignment horizontal="right" vertical="center"/>
      <protection locked="0"/>
    </xf>
    <xf numFmtId="0" fontId="0" fillId="0" borderId="15" xfId="0" applyBorder="1" applyAlignment="1" applyProtection="1">
      <alignment horizontal="right" vertical="center"/>
      <protection locked="0"/>
    </xf>
    <xf numFmtId="164" fontId="14" fillId="9" borderId="16" xfId="0" applyNumberFormat="1" applyFont="1" applyFill="1" applyBorder="1"/>
    <xf numFmtId="0" fontId="32" fillId="0" borderId="15" xfId="0" applyFont="1" applyBorder="1"/>
    <xf numFmtId="0" fontId="0" fillId="0" borderId="15" xfId="0" applyBorder="1"/>
    <xf numFmtId="164" fontId="0" fillId="3" borderId="15" xfId="0" applyNumberFormat="1" applyFill="1" applyBorder="1" applyAlignment="1" applyProtection="1">
      <alignment horizontal="right" vertical="center"/>
      <protection locked="0"/>
    </xf>
    <xf numFmtId="164" fontId="14" fillId="9" borderId="16" xfId="0" applyNumberFormat="1" applyFont="1" applyFill="1" applyBorder="1" applyAlignment="1">
      <alignment horizontal="right" vertical="center"/>
    </xf>
    <xf numFmtId="0" fontId="0" fillId="9" borderId="15" xfId="0" applyFill="1" applyBorder="1" applyAlignment="1">
      <alignment horizontal="right" vertical="center"/>
    </xf>
    <xf numFmtId="164" fontId="0" fillId="0" borderId="15" xfId="0" applyNumberFormat="1" applyBorder="1" applyAlignment="1">
      <alignment horizontal="right" vertical="center"/>
    </xf>
    <xf numFmtId="9" fontId="14" fillId="9" borderId="16" xfId="0" applyNumberFormat="1" applyFont="1" applyFill="1" applyBorder="1" applyAlignment="1">
      <alignment horizontal="center" vertical="center" wrapText="1"/>
    </xf>
    <xf numFmtId="0" fontId="0" fillId="0" borderId="15" xfId="0" applyBorder="1" applyAlignment="1">
      <alignment horizontal="center" vertical="center" wrapText="1"/>
    </xf>
    <xf numFmtId="164" fontId="16" fillId="3" borderId="16" xfId="3" applyNumberFormat="1" applyFont="1" applyFill="1" applyBorder="1" applyAlignment="1" applyProtection="1">
      <alignment horizontal="right" vertical="center"/>
      <protection locked="0"/>
    </xf>
    <xf numFmtId="0" fontId="16" fillId="14" borderId="26" xfId="0" applyFont="1" applyFill="1" applyBorder="1" applyAlignment="1" applyProtection="1">
      <alignment horizontal="left" vertical="center" wrapText="1"/>
      <protection locked="0"/>
    </xf>
    <xf numFmtId="0" fontId="0" fillId="14" borderId="26" xfId="0" applyFill="1" applyBorder="1" applyAlignment="1" applyProtection="1">
      <alignment horizontal="left" vertical="center" wrapText="1"/>
      <protection locked="0"/>
    </xf>
    <xf numFmtId="0" fontId="16" fillId="14" borderId="16" xfId="0" applyFont="1" applyFill="1" applyBorder="1" applyAlignment="1" applyProtection="1">
      <alignment horizontal="left" vertical="center" wrapText="1"/>
      <protection locked="0"/>
    </xf>
    <xf numFmtId="0" fontId="16" fillId="0" borderId="17" xfId="0" applyFont="1" applyBorder="1" applyAlignment="1" applyProtection="1">
      <alignment horizontal="left" vertical="center" wrapText="1"/>
      <protection locked="0"/>
    </xf>
    <xf numFmtId="0" fontId="16" fillId="0" borderId="15" xfId="0" applyFont="1" applyBorder="1" applyAlignment="1" applyProtection="1">
      <alignment horizontal="left" vertical="center" wrapText="1"/>
      <protection locked="0"/>
    </xf>
    <xf numFmtId="0" fontId="14" fillId="9" borderId="26" xfId="0" applyFont="1" applyFill="1" applyBorder="1" applyAlignment="1" applyProtection="1">
      <alignment horizontal="right" vertical="center" wrapText="1"/>
      <protection hidden="1"/>
    </xf>
    <xf numFmtId="0" fontId="16" fillId="9" borderId="26" xfId="0" applyFont="1" applyFill="1" applyBorder="1" applyAlignment="1" applyProtection="1">
      <alignment horizontal="right" vertical="center" wrapText="1"/>
      <protection hidden="1"/>
    </xf>
    <xf numFmtId="0" fontId="14" fillId="9" borderId="26" xfId="0" applyFont="1" applyFill="1" applyBorder="1" applyAlignment="1">
      <alignment vertical="center" wrapText="1"/>
    </xf>
    <xf numFmtId="0" fontId="0" fillId="9" borderId="26" xfId="0" applyFill="1" applyBorder="1" applyAlignment="1">
      <alignment vertical="center" wrapText="1"/>
    </xf>
    <xf numFmtId="164" fontId="16" fillId="5" borderId="26" xfId="0" applyNumberFormat="1" applyFont="1" applyFill="1" applyBorder="1" applyAlignment="1">
      <alignment horizontal="left" vertical="center" wrapText="1"/>
    </xf>
    <xf numFmtId="0" fontId="0" fillId="5" borderId="26" xfId="0" applyFill="1" applyBorder="1" applyAlignment="1">
      <alignment horizontal="left" vertical="center" wrapText="1"/>
    </xf>
    <xf numFmtId="0" fontId="15" fillId="9" borderId="26" xfId="0" applyFont="1" applyFill="1" applyBorder="1" applyAlignment="1">
      <alignment horizontal="center" vertical="center" wrapText="1"/>
    </xf>
    <xf numFmtId="0" fontId="16" fillId="3" borderId="26" xfId="0" applyFont="1" applyFill="1" applyBorder="1" applyAlignment="1" applyProtection="1">
      <alignment horizontal="left" vertical="center" wrapText="1"/>
      <protection locked="0"/>
    </xf>
    <xf numFmtId="0" fontId="48" fillId="0" borderId="26" xfId="0" applyFont="1" applyBorder="1" applyAlignment="1" applyProtection="1">
      <alignment vertical="center" wrapText="1"/>
      <protection locked="0"/>
    </xf>
    <xf numFmtId="0" fontId="12" fillId="14" borderId="16" xfId="0" applyFont="1" applyFill="1" applyBorder="1" applyAlignment="1" applyProtection="1">
      <alignment horizontal="left" vertical="center" wrapText="1"/>
      <protection locked="0"/>
    </xf>
    <xf numFmtId="0" fontId="12" fillId="14" borderId="17" xfId="0" applyFont="1" applyFill="1" applyBorder="1" applyAlignment="1" applyProtection="1">
      <alignment horizontal="left" vertical="center" wrapText="1"/>
      <protection locked="0"/>
    </xf>
    <xf numFmtId="0" fontId="12" fillId="14" borderId="15" xfId="0" applyFont="1" applyFill="1" applyBorder="1" applyAlignment="1" applyProtection="1">
      <alignment horizontal="left" vertical="center" wrapText="1"/>
      <protection locked="0"/>
    </xf>
    <xf numFmtId="49" fontId="21" fillId="9" borderId="26" xfId="0" applyNumberFormat="1" applyFont="1" applyFill="1" applyBorder="1" applyAlignment="1">
      <alignment horizontal="left" vertical="center"/>
    </xf>
    <xf numFmtId="0" fontId="0" fillId="0" borderId="15" xfId="0" applyBorder="1" applyAlignment="1" applyProtection="1">
      <alignment horizontal="left" vertical="center" wrapText="1"/>
      <protection locked="0"/>
    </xf>
    <xf numFmtId="0" fontId="14" fillId="5" borderId="26" xfId="0" applyFont="1" applyFill="1" applyBorder="1" applyAlignment="1">
      <alignment horizontal="right" vertical="center" wrapText="1"/>
    </xf>
    <xf numFmtId="0" fontId="0" fillId="0" borderId="26" xfId="0" applyBorder="1" applyAlignment="1">
      <alignment horizontal="right" vertical="center" wrapText="1"/>
    </xf>
    <xf numFmtId="0" fontId="45" fillId="5" borderId="26" xfId="0" applyFont="1" applyFill="1" applyBorder="1" applyAlignment="1">
      <alignment horizontal="right" vertical="center" wrapText="1"/>
    </xf>
    <xf numFmtId="0" fontId="16" fillId="14" borderId="17" xfId="0" applyFont="1" applyFill="1" applyBorder="1" applyAlignment="1" applyProtection="1">
      <alignment horizontal="left" vertical="center" wrapText="1"/>
      <protection locked="0"/>
    </xf>
    <xf numFmtId="0" fontId="16" fillId="14" borderId="15" xfId="0" applyFont="1" applyFill="1" applyBorder="1" applyAlignment="1" applyProtection="1">
      <alignment horizontal="left" vertical="center" wrapText="1"/>
      <protection locked="0"/>
    </xf>
    <xf numFmtId="0" fontId="14" fillId="9" borderId="26" xfId="0" applyFont="1" applyFill="1" applyBorder="1" applyAlignment="1">
      <alignment horizontal="right" wrapText="1"/>
    </xf>
    <xf numFmtId="0" fontId="32" fillId="9" borderId="26" xfId="0" applyFont="1" applyFill="1" applyBorder="1" applyAlignment="1">
      <alignment horizontal="right" wrapText="1"/>
    </xf>
    <xf numFmtId="0" fontId="14" fillId="9" borderId="16" xfId="0" applyFont="1" applyFill="1" applyBorder="1" applyAlignment="1">
      <alignment horizontal="right"/>
    </xf>
    <xf numFmtId="0" fontId="0" fillId="0" borderId="17" xfId="0" applyBorder="1" applyAlignment="1">
      <alignment horizontal="right"/>
    </xf>
    <xf numFmtId="0" fontId="0" fillId="0" borderId="15" xfId="0" applyBorder="1" applyAlignment="1">
      <alignment horizontal="right"/>
    </xf>
    <xf numFmtId="14" fontId="14" fillId="9" borderId="16" xfId="0" applyNumberFormat="1" applyFont="1" applyFill="1" applyBorder="1" applyAlignment="1">
      <alignment horizontal="right" vertical="center" wrapText="1"/>
    </xf>
    <xf numFmtId="0" fontId="0" fillId="9" borderId="17" xfId="0" applyFill="1" applyBorder="1" applyAlignment="1">
      <alignment horizontal="right" vertical="center"/>
    </xf>
    <xf numFmtId="14" fontId="14" fillId="18" borderId="16" xfId="0" applyNumberFormat="1" applyFont="1" applyFill="1" applyBorder="1" applyAlignment="1">
      <alignment horizontal="right" vertical="center"/>
    </xf>
    <xf numFmtId="0" fontId="0" fillId="18" borderId="17" xfId="0" applyFill="1" applyBorder="1" applyAlignment="1">
      <alignment horizontal="right" vertical="center"/>
    </xf>
    <xf numFmtId="0" fontId="0" fillId="18" borderId="15" xfId="0" applyFill="1" applyBorder="1" applyAlignment="1">
      <alignment horizontal="right" vertical="center"/>
    </xf>
    <xf numFmtId="164" fontId="16" fillId="14" borderId="26" xfId="0" applyNumberFormat="1" applyFont="1" applyFill="1" applyBorder="1" applyAlignment="1" applyProtection="1">
      <alignment horizontal="right" vertical="center" wrapText="1"/>
      <protection locked="0"/>
    </xf>
    <xf numFmtId="164" fontId="14" fillId="5" borderId="26" xfId="0" applyNumberFormat="1" applyFont="1" applyFill="1" applyBorder="1" applyAlignment="1">
      <alignment horizontal="right" vertical="center" wrapText="1"/>
    </xf>
    <xf numFmtId="0" fontId="32" fillId="0" borderId="26" xfId="0" applyFont="1" applyBorder="1" applyAlignment="1">
      <alignment horizontal="right" vertical="center" wrapText="1"/>
    </xf>
    <xf numFmtId="9" fontId="14" fillId="3" borderId="23" xfId="0" applyNumberFormat="1" applyFont="1" applyFill="1" applyBorder="1" applyAlignment="1" applyProtection="1">
      <alignment horizontal="center" vertical="center" wrapText="1"/>
      <protection locked="0"/>
    </xf>
    <xf numFmtId="9" fontId="32" fillId="3" borderId="20" xfId="0" applyNumberFormat="1" applyFont="1" applyFill="1" applyBorder="1" applyAlignment="1" applyProtection="1">
      <alignment horizontal="center" vertical="center" wrapText="1"/>
      <protection locked="0"/>
    </xf>
    <xf numFmtId="0" fontId="21" fillId="9" borderId="26" xfId="0" applyFont="1" applyFill="1" applyBorder="1" applyAlignment="1">
      <alignment horizontal="left" vertical="center"/>
    </xf>
    <xf numFmtId="0" fontId="0" fillId="0" borderId="26" xfId="0" applyBorder="1" applyAlignment="1">
      <alignment vertical="center"/>
    </xf>
    <xf numFmtId="0" fontId="15" fillId="9" borderId="26" xfId="0" applyFont="1" applyFill="1" applyBorder="1" applyAlignment="1">
      <alignment horizontal="center" vertical="center"/>
    </xf>
    <xf numFmtId="0" fontId="0" fillId="0" borderId="26" xfId="0" applyBorder="1" applyAlignment="1">
      <alignment horizontal="center" vertical="center"/>
    </xf>
    <xf numFmtId="0" fontId="66" fillId="11" borderId="16" xfId="0" applyFont="1" applyFill="1" applyBorder="1" applyAlignment="1">
      <alignment horizontal="left" vertical="center" wrapText="1"/>
    </xf>
    <xf numFmtId="0" fontId="66" fillId="11" borderId="17" xfId="0" applyFont="1" applyFill="1" applyBorder="1" applyAlignment="1">
      <alignment horizontal="left" vertical="center" wrapText="1"/>
    </xf>
    <xf numFmtId="0" fontId="70" fillId="11" borderId="15" xfId="0" applyFont="1" applyFill="1" applyBorder="1" applyAlignment="1">
      <alignment horizontal="left" vertical="center" wrapText="1"/>
    </xf>
    <xf numFmtId="0" fontId="14" fillId="9" borderId="23" xfId="0" applyFont="1" applyFill="1" applyBorder="1" applyAlignment="1">
      <alignment horizontal="center" vertical="center" wrapText="1"/>
    </xf>
    <xf numFmtId="0" fontId="0" fillId="0" borderId="27" xfId="0" applyBorder="1" applyAlignment="1">
      <alignment horizontal="center" vertical="center" wrapText="1"/>
    </xf>
    <xf numFmtId="0" fontId="0" fillId="0" borderId="20" xfId="0" applyBorder="1" applyAlignment="1">
      <alignment horizontal="center" vertical="center" wrapText="1"/>
    </xf>
    <xf numFmtId="0" fontId="14" fillId="3" borderId="19" xfId="0" applyFont="1" applyFill="1" applyBorder="1" applyAlignment="1" applyProtection="1">
      <alignment horizontal="left" vertical="center" wrapText="1"/>
      <protection locked="0"/>
    </xf>
    <xf numFmtId="0" fontId="0" fillId="0" borderId="25"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9"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24" xfId="0" applyBorder="1" applyAlignment="1" applyProtection="1">
      <alignment horizontal="left" wrapText="1"/>
      <protection locked="0"/>
    </xf>
    <xf numFmtId="0" fontId="0" fillId="0" borderId="32" xfId="0" applyBorder="1" applyAlignment="1" applyProtection="1">
      <alignment horizontal="left" wrapText="1"/>
      <protection locked="0"/>
    </xf>
    <xf numFmtId="0" fontId="0" fillId="0" borderId="22" xfId="0" applyBorder="1" applyAlignment="1" applyProtection="1">
      <alignment horizontal="left" wrapText="1"/>
      <protection locked="0"/>
    </xf>
    <xf numFmtId="0" fontId="0" fillId="0" borderId="21" xfId="0" applyBorder="1" applyAlignment="1" applyProtection="1">
      <alignment horizontal="left" wrapText="1"/>
      <protection locked="0"/>
    </xf>
    <xf numFmtId="0" fontId="66" fillId="11" borderId="15" xfId="0" applyFont="1" applyFill="1" applyBorder="1" applyAlignment="1">
      <alignment horizontal="left" vertical="center" wrapText="1"/>
    </xf>
    <xf numFmtId="14" fontId="12" fillId="19" borderId="16" xfId="0" applyNumberFormat="1" applyFont="1" applyFill="1" applyBorder="1" applyAlignment="1" applyProtection="1">
      <alignment horizontal="center" vertical="center" wrapText="1"/>
      <protection locked="0"/>
    </xf>
    <xf numFmtId="14" fontId="12" fillId="19" borderId="17" xfId="0" applyNumberFormat="1" applyFont="1" applyFill="1" applyBorder="1" applyAlignment="1" applyProtection="1">
      <alignment horizontal="center" vertical="center" wrapText="1"/>
      <protection locked="0"/>
    </xf>
    <xf numFmtId="14" fontId="12" fillId="19" borderId="15" xfId="0" applyNumberFormat="1" applyFont="1" applyFill="1" applyBorder="1" applyAlignment="1" applyProtection="1">
      <alignment horizontal="center" vertical="center" wrapText="1"/>
      <protection locked="0"/>
    </xf>
    <xf numFmtId="0" fontId="15" fillId="5" borderId="1" xfId="0" applyFont="1" applyFill="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15" fillId="5" borderId="4" xfId="0" applyFont="1" applyFill="1"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49" fontId="12" fillId="19" borderId="16" xfId="0" applyNumberFormat="1" applyFont="1" applyFill="1" applyBorder="1" applyAlignment="1" applyProtection="1">
      <alignment horizontal="left" vertical="center" wrapText="1"/>
      <protection locked="0"/>
    </xf>
    <xf numFmtId="49" fontId="12" fillId="19" borderId="17" xfId="0" applyNumberFormat="1" applyFont="1" applyFill="1" applyBorder="1" applyAlignment="1" applyProtection="1">
      <alignment horizontal="left" vertical="center" wrapText="1"/>
      <protection locked="0"/>
    </xf>
    <xf numFmtId="49" fontId="12" fillId="19" borderId="15" xfId="0" applyNumberFormat="1" applyFont="1" applyFill="1" applyBorder="1" applyAlignment="1" applyProtection="1">
      <alignment horizontal="left" vertical="center" wrapText="1"/>
      <protection locked="0"/>
    </xf>
    <xf numFmtId="0" fontId="15" fillId="5" borderId="26" xfId="0" quotePrefix="1" applyFont="1" applyFill="1" applyBorder="1" applyAlignment="1">
      <alignment horizontal="right" vertical="center" wrapText="1"/>
    </xf>
    <xf numFmtId="0" fontId="23" fillId="5" borderId="39" xfId="0" applyFont="1" applyFill="1" applyBorder="1" applyAlignment="1">
      <alignment horizontal="right" vertical="center" wrapText="1"/>
    </xf>
    <xf numFmtId="0" fontId="23" fillId="5" borderId="0" xfId="0" applyFont="1" applyFill="1" applyAlignment="1">
      <alignment horizontal="right" vertical="center" wrapText="1"/>
    </xf>
    <xf numFmtId="49" fontId="12" fillId="14" borderId="26" xfId="0" applyNumberFormat="1" applyFont="1" applyFill="1" applyBorder="1" applyAlignment="1" applyProtection="1">
      <alignment horizontal="center" vertical="center"/>
      <protection locked="0"/>
    </xf>
    <xf numFmtId="14" fontId="12" fillId="14" borderId="16" xfId="0" applyNumberFormat="1" applyFont="1" applyFill="1" applyBorder="1" applyAlignment="1" applyProtection="1">
      <alignment horizontal="center" vertical="center"/>
      <protection locked="0"/>
    </xf>
    <xf numFmtId="14" fontId="12" fillId="14" borderId="15" xfId="0" applyNumberFormat="1" applyFont="1" applyFill="1" applyBorder="1" applyAlignment="1" applyProtection="1">
      <alignment horizontal="center" vertical="center"/>
      <protection locked="0"/>
    </xf>
    <xf numFmtId="0" fontId="16" fillId="0" borderId="26" xfId="0" applyFont="1" applyBorder="1" applyAlignment="1">
      <alignment vertical="center" wrapText="1"/>
    </xf>
    <xf numFmtId="0" fontId="14" fillId="0" borderId="26" xfId="0" applyFont="1" applyBorder="1" applyAlignment="1">
      <alignment horizontal="center" vertical="center" wrapText="1"/>
    </xf>
    <xf numFmtId="0" fontId="39" fillId="5" borderId="6" xfId="0" applyFont="1" applyFill="1" applyBorder="1" applyAlignment="1">
      <alignment horizontal="left" vertical="center" wrapText="1"/>
    </xf>
    <xf numFmtId="0" fontId="46" fillId="0" borderId="7" xfId="0" applyFont="1" applyBorder="1" applyAlignment="1">
      <alignment horizontal="left" vertical="center" wrapText="1"/>
    </xf>
    <xf numFmtId="0" fontId="46" fillId="0" borderId="8" xfId="0" applyFont="1" applyBorder="1" applyAlignment="1">
      <alignment horizontal="left" vertical="center" wrapText="1"/>
    </xf>
    <xf numFmtId="164" fontId="16" fillId="0" borderId="26" xfId="0" applyNumberFormat="1" applyFont="1" applyBorder="1" applyAlignment="1" applyProtection="1">
      <alignment vertical="center" wrapText="1"/>
      <protection hidden="1"/>
    </xf>
    <xf numFmtId="0" fontId="16" fillId="0" borderId="26" xfId="0" applyFont="1" applyBorder="1" applyAlignment="1" applyProtection="1">
      <alignment vertical="center" wrapText="1"/>
      <protection hidden="1"/>
    </xf>
    <xf numFmtId="0" fontId="16" fillId="14" borderId="16" xfId="0" applyFont="1" applyFill="1" applyBorder="1" applyAlignment="1" applyProtection="1">
      <alignment horizontal="center" vertical="center" wrapText="1"/>
      <protection locked="0"/>
    </xf>
    <xf numFmtId="0" fontId="16" fillId="14" borderId="17" xfId="0" applyFont="1" applyFill="1" applyBorder="1" applyAlignment="1" applyProtection="1">
      <alignment horizontal="center" vertical="center" wrapText="1"/>
      <protection locked="0"/>
    </xf>
    <xf numFmtId="0" fontId="16" fillId="14" borderId="15" xfId="0" applyFont="1" applyFill="1" applyBorder="1" applyAlignment="1" applyProtection="1">
      <alignment horizontal="center" vertical="center" wrapText="1"/>
      <protection locked="0"/>
    </xf>
    <xf numFmtId="0" fontId="14" fillId="9" borderId="26" xfId="0" applyFont="1" applyFill="1" applyBorder="1" applyAlignment="1">
      <alignment horizontal="right" vertical="center" wrapText="1"/>
    </xf>
    <xf numFmtId="0" fontId="0" fillId="9" borderId="26" xfId="0" applyFill="1" applyBorder="1" applyAlignment="1">
      <alignment horizontal="right" vertical="center" wrapText="1"/>
    </xf>
    <xf numFmtId="0" fontId="0" fillId="3" borderId="26" xfId="0" applyFill="1" applyBorder="1" applyAlignment="1" applyProtection="1">
      <alignment horizontal="left" vertical="center" wrapText="1"/>
      <protection locked="0"/>
    </xf>
    <xf numFmtId="0" fontId="47" fillId="9" borderId="26" xfId="0" applyFont="1" applyFill="1" applyBorder="1" applyAlignment="1">
      <alignment horizontal="center" vertical="center" wrapText="1"/>
    </xf>
    <xf numFmtId="0" fontId="51" fillId="0" borderId="26" xfId="0" applyFont="1" applyBorder="1" applyAlignment="1">
      <alignment horizontal="center" wrapText="1"/>
    </xf>
    <xf numFmtId="1" fontId="20" fillId="9" borderId="26" xfId="0" applyNumberFormat="1" applyFont="1" applyFill="1" applyBorder="1" applyAlignment="1">
      <alignment horizontal="center" vertical="center" wrapText="1"/>
    </xf>
    <xf numFmtId="0" fontId="12" fillId="14" borderId="19" xfId="0" applyFont="1" applyFill="1" applyBorder="1" applyAlignment="1" applyProtection="1">
      <alignment horizontal="left" vertical="center" wrapText="1"/>
      <protection locked="0"/>
    </xf>
    <xf numFmtId="0" fontId="12" fillId="14" borderId="25"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14" borderId="32" xfId="0" applyFont="1" applyFill="1" applyBorder="1" applyAlignment="1" applyProtection="1">
      <alignment horizontal="left" vertical="center" wrapText="1"/>
      <protection locked="0"/>
    </xf>
    <xf numFmtId="0" fontId="12" fillId="14" borderId="22" xfId="0" applyFont="1" applyFill="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5" fillId="9" borderId="26" xfId="0" applyFont="1" applyFill="1" applyBorder="1" applyAlignment="1">
      <alignment horizontal="right" vertical="center" wrapText="1"/>
    </xf>
    <xf numFmtId="164" fontId="15" fillId="9" borderId="26" xfId="0" applyNumberFormat="1" applyFont="1" applyFill="1" applyBorder="1" applyAlignment="1">
      <alignment horizontal="center" vertical="center" wrapText="1"/>
    </xf>
    <xf numFmtId="0" fontId="15" fillId="9" borderId="16" xfId="0" applyFont="1" applyFill="1" applyBorder="1" applyAlignment="1" applyProtection="1">
      <alignment horizontal="center" vertical="center" wrapText="1"/>
      <protection hidden="1"/>
    </xf>
    <xf numFmtId="0" fontId="15" fillId="9" borderId="17" xfId="0" applyFont="1" applyFill="1" applyBorder="1" applyAlignment="1" applyProtection="1">
      <alignment horizontal="center" vertical="center" wrapText="1"/>
      <protection hidden="1"/>
    </xf>
    <xf numFmtId="0" fontId="15" fillId="9" borderId="15" xfId="0" applyFont="1" applyFill="1" applyBorder="1" applyAlignment="1" applyProtection="1">
      <alignment horizontal="center" vertical="center" wrapText="1"/>
      <protection hidden="1"/>
    </xf>
    <xf numFmtId="164" fontId="14" fillId="9" borderId="26" xfId="0" applyNumberFormat="1" applyFont="1" applyFill="1" applyBorder="1" applyAlignment="1">
      <alignment horizontal="right" vertical="center" wrapText="1"/>
    </xf>
    <xf numFmtId="9" fontId="14" fillId="9" borderId="16" xfId="0" applyNumberFormat="1" applyFont="1" applyFill="1" applyBorder="1" applyAlignment="1">
      <alignment horizontal="left" vertical="center" wrapText="1"/>
    </xf>
    <xf numFmtId="9" fontId="14" fillId="9" borderId="17" xfId="0" applyNumberFormat="1" applyFont="1" applyFill="1" applyBorder="1" applyAlignment="1">
      <alignment horizontal="left" vertical="center" wrapText="1"/>
    </xf>
    <xf numFmtId="9" fontId="14" fillId="9" borderId="15" xfId="0" applyNumberFormat="1" applyFont="1" applyFill="1" applyBorder="1" applyAlignment="1">
      <alignment horizontal="left" vertical="center" wrapText="1"/>
    </xf>
    <xf numFmtId="9" fontId="16" fillId="3" borderId="16" xfId="0" applyNumberFormat="1" applyFont="1" applyFill="1" applyBorder="1" applyAlignment="1" applyProtection="1">
      <alignment horizontal="left" vertical="center" wrapText="1"/>
      <protection locked="0"/>
    </xf>
    <xf numFmtId="9" fontId="16" fillId="3" borderId="17" xfId="0" applyNumberFormat="1" applyFont="1" applyFill="1" applyBorder="1" applyAlignment="1" applyProtection="1">
      <alignment horizontal="left" vertical="center" wrapText="1"/>
      <protection locked="0"/>
    </xf>
    <xf numFmtId="9" fontId="16" fillId="3" borderId="15" xfId="0" applyNumberFormat="1" applyFont="1" applyFill="1" applyBorder="1" applyAlignment="1" applyProtection="1">
      <alignment horizontal="left" vertical="center" wrapText="1"/>
      <protection locked="0"/>
    </xf>
    <xf numFmtId="0" fontId="16" fillId="14" borderId="15" xfId="0" applyFont="1" applyFill="1" applyBorder="1" applyAlignment="1" applyProtection="1">
      <alignment horizontal="left" wrapText="1"/>
      <protection locked="0"/>
    </xf>
    <xf numFmtId="164" fontId="12" fillId="0" borderId="26" xfId="0" applyNumberFormat="1" applyFont="1" applyBorder="1" applyAlignment="1">
      <alignment horizontal="right" vertical="center" wrapText="1"/>
    </xf>
    <xf numFmtId="0" fontId="15" fillId="9" borderId="19" xfId="0" applyFont="1" applyFill="1" applyBorder="1" applyAlignment="1">
      <alignment horizontal="center" vertical="center" wrapText="1"/>
    </xf>
    <xf numFmtId="0" fontId="15" fillId="9" borderId="18"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5" fillId="9" borderId="21" xfId="0" applyFont="1" applyFill="1" applyBorder="1" applyAlignment="1">
      <alignment horizontal="center" vertical="center" wrapText="1"/>
    </xf>
    <xf numFmtId="0" fontId="14" fillId="9" borderId="20" xfId="0" applyFont="1" applyFill="1" applyBorder="1" applyAlignment="1">
      <alignment horizontal="center" vertical="center" wrapText="1"/>
    </xf>
    <xf numFmtId="0" fontId="15" fillId="9" borderId="19" xfId="0" applyFont="1" applyFill="1" applyBorder="1" applyAlignment="1">
      <alignment horizontal="left" vertical="center" wrapText="1"/>
    </xf>
    <xf numFmtId="0" fontId="15" fillId="9" borderId="25" xfId="0" applyFont="1" applyFill="1" applyBorder="1" applyAlignment="1">
      <alignment horizontal="left" vertical="center" wrapText="1"/>
    </xf>
    <xf numFmtId="0" fontId="15" fillId="9" borderId="18" xfId="0" applyFont="1" applyFill="1" applyBorder="1" applyAlignment="1">
      <alignment horizontal="left" vertical="center" wrapText="1"/>
    </xf>
    <xf numFmtId="0" fontId="15" fillId="9" borderId="32" xfId="0" applyFont="1" applyFill="1" applyBorder="1" applyAlignment="1">
      <alignment horizontal="left" vertical="center" wrapText="1"/>
    </xf>
    <xf numFmtId="0" fontId="15" fillId="9" borderId="22" xfId="0" applyFont="1" applyFill="1" applyBorder="1" applyAlignment="1">
      <alignment horizontal="left" vertical="center" wrapText="1"/>
    </xf>
    <xf numFmtId="0" fontId="15" fillId="9" borderId="21" xfId="0" applyFont="1" applyFill="1" applyBorder="1" applyAlignment="1">
      <alignment horizontal="left" vertical="center" wrapText="1"/>
    </xf>
    <xf numFmtId="0" fontId="14" fillId="9" borderId="19" xfId="0" applyFont="1" applyFill="1" applyBorder="1" applyAlignment="1">
      <alignment horizontal="center" vertical="center" wrapText="1"/>
    </xf>
    <xf numFmtId="0" fontId="14" fillId="9" borderId="25" xfId="0" applyFont="1" applyFill="1" applyBorder="1" applyAlignment="1">
      <alignment horizontal="center" vertical="center" wrapText="1"/>
    </xf>
    <xf numFmtId="0" fontId="14" fillId="9" borderId="18" xfId="0" applyFont="1" applyFill="1" applyBorder="1" applyAlignment="1">
      <alignment horizontal="center" vertical="center" wrapText="1"/>
    </xf>
    <xf numFmtId="0" fontId="14" fillId="9" borderId="32" xfId="0" applyFont="1" applyFill="1" applyBorder="1" applyAlignment="1">
      <alignment horizontal="center" vertical="center" wrapText="1"/>
    </xf>
    <xf numFmtId="0" fontId="14" fillId="9" borderId="22" xfId="0" applyFont="1" applyFill="1" applyBorder="1" applyAlignment="1">
      <alignment horizontal="center" vertical="center" wrapText="1"/>
    </xf>
    <xf numFmtId="0" fontId="14" fillId="9" borderId="21"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16" fillId="5" borderId="17" xfId="0" applyFont="1" applyFill="1" applyBorder="1" applyAlignment="1">
      <alignment horizontal="center" vertical="center" wrapText="1"/>
    </xf>
    <xf numFmtId="0" fontId="16" fillId="5" borderId="15" xfId="0" applyFont="1" applyFill="1" applyBorder="1" applyAlignment="1">
      <alignment horizontal="center"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15" xfId="0" applyFont="1" applyBorder="1" applyAlignment="1">
      <alignment horizontal="left" vertical="center" wrapText="1"/>
    </xf>
    <xf numFmtId="14" fontId="12" fillId="5" borderId="0" xfId="0" applyNumberFormat="1" applyFont="1" applyFill="1" applyAlignment="1">
      <alignment horizontal="center" vertical="center" wrapText="1"/>
    </xf>
    <xf numFmtId="0" fontId="24" fillId="9" borderId="26" xfId="0" applyFont="1" applyFill="1" applyBorder="1" applyAlignment="1">
      <alignment horizontal="right" vertical="center"/>
    </xf>
    <xf numFmtId="0" fontId="36" fillId="9" borderId="26" xfId="0" applyFont="1" applyFill="1" applyBorder="1" applyAlignment="1">
      <alignment horizontal="right" vertical="center"/>
    </xf>
    <xf numFmtId="0" fontId="25" fillId="5" borderId="0" xfId="0" applyFont="1" applyFill="1" applyAlignment="1">
      <alignment horizontal="right" vertical="center"/>
    </xf>
    <xf numFmtId="0" fontId="50" fillId="5" borderId="0" xfId="0" applyFont="1" applyFill="1" applyAlignment="1">
      <alignment horizontal="right" vertical="center"/>
    </xf>
    <xf numFmtId="0" fontId="14" fillId="9" borderId="19" xfId="0" applyFont="1" applyFill="1" applyBorder="1" applyAlignment="1">
      <alignment horizontal="left" vertical="center" wrapText="1"/>
    </xf>
    <xf numFmtId="0" fontId="14" fillId="9" borderId="25" xfId="0" applyFont="1" applyFill="1" applyBorder="1" applyAlignment="1">
      <alignment horizontal="left" vertical="center" wrapText="1"/>
    </xf>
    <xf numFmtId="0" fontId="14" fillId="9" borderId="18" xfId="0" applyFont="1" applyFill="1" applyBorder="1" applyAlignment="1">
      <alignment horizontal="left" vertical="center" wrapText="1"/>
    </xf>
    <xf numFmtId="0" fontId="14" fillId="9" borderId="32" xfId="0" applyFont="1" applyFill="1" applyBorder="1" applyAlignment="1">
      <alignment horizontal="left" vertical="center" wrapText="1"/>
    </xf>
    <xf numFmtId="0" fontId="14" fillId="9" borderId="22" xfId="0" applyFont="1" applyFill="1" applyBorder="1" applyAlignment="1">
      <alignment horizontal="left" vertical="center" wrapText="1"/>
    </xf>
    <xf numFmtId="0" fontId="14" fillId="9" borderId="21" xfId="0" applyFont="1" applyFill="1" applyBorder="1" applyAlignment="1">
      <alignment horizontal="left" vertical="center" wrapText="1"/>
    </xf>
    <xf numFmtId="0" fontId="14" fillId="9" borderId="26" xfId="0" applyFont="1" applyFill="1" applyBorder="1" applyAlignment="1">
      <alignment horizontal="center" vertical="center"/>
    </xf>
    <xf numFmtId="1" fontId="20" fillId="9" borderId="32" xfId="0" applyNumberFormat="1" applyFont="1" applyFill="1" applyBorder="1" applyAlignment="1">
      <alignment horizontal="center" vertical="center" wrapText="1"/>
    </xf>
    <xf numFmtId="1" fontId="20" fillId="9" borderId="22" xfId="0" applyNumberFormat="1" applyFont="1" applyFill="1" applyBorder="1" applyAlignment="1">
      <alignment horizontal="center" vertical="center" wrapText="1"/>
    </xf>
    <xf numFmtId="0" fontId="0" fillId="0" borderId="22" xfId="0" applyBorder="1" applyAlignment="1">
      <alignment wrapText="1"/>
    </xf>
    <xf numFmtId="0" fontId="0" fillId="0" borderId="26" xfId="0" applyBorder="1" applyAlignment="1" applyProtection="1">
      <alignment vertical="center" wrapText="1"/>
      <protection locked="0"/>
    </xf>
    <xf numFmtId="0" fontId="16" fillId="5" borderId="0" xfId="0" applyFont="1" applyFill="1" applyAlignment="1" applyProtection="1">
      <alignment vertical="center" wrapText="1"/>
      <protection locked="0"/>
    </xf>
    <xf numFmtId="0" fontId="0" fillId="5" borderId="0" xfId="0" applyFill="1" applyAlignment="1" applyProtection="1">
      <alignment wrapText="1"/>
      <protection locked="0"/>
    </xf>
    <xf numFmtId="0" fontId="14" fillId="3" borderId="26" xfId="0" applyFont="1" applyFill="1" applyBorder="1" applyAlignment="1" applyProtection="1">
      <alignment horizontal="center" vertical="center" wrapText="1"/>
      <protection locked="0"/>
    </xf>
    <xf numFmtId="0" fontId="45" fillId="3" borderId="26" xfId="0" applyFont="1" applyFill="1" applyBorder="1" applyAlignment="1" applyProtection="1">
      <alignment horizontal="center" vertical="center" wrapText="1"/>
      <protection locked="0"/>
    </xf>
    <xf numFmtId="0" fontId="16" fillId="0" borderId="26" xfId="0" applyFont="1" applyBorder="1" applyAlignment="1">
      <alignment horizontal="left" vertical="center" wrapText="1"/>
    </xf>
    <xf numFmtId="0" fontId="48" fillId="0" borderId="26" xfId="0" applyFont="1" applyBorder="1" applyAlignment="1">
      <alignment vertical="center" wrapText="1"/>
    </xf>
    <xf numFmtId="0" fontId="28" fillId="5" borderId="0" xfId="0" applyFont="1" applyFill="1" applyAlignment="1">
      <alignment horizontal="center" vertical="center" wrapText="1"/>
    </xf>
    <xf numFmtId="49" fontId="16" fillId="9" borderId="16" xfId="0" applyNumberFormat="1" applyFont="1" applyFill="1" applyBorder="1" applyAlignment="1">
      <alignment horizontal="left" vertical="center"/>
    </xf>
    <xf numFmtId="0" fontId="16" fillId="9" borderId="17" xfId="0" applyFont="1" applyFill="1" applyBorder="1" applyAlignment="1">
      <alignment horizontal="left" vertical="center"/>
    </xf>
    <xf numFmtId="0" fontId="16" fillId="9" borderId="15" xfId="0" applyFont="1" applyFill="1" applyBorder="1" applyAlignment="1">
      <alignment horizontal="left" vertical="center"/>
    </xf>
    <xf numFmtId="49" fontId="16" fillId="9" borderId="26" xfId="0" applyNumberFormat="1" applyFont="1" applyFill="1" applyBorder="1" applyAlignment="1">
      <alignment horizontal="left" vertical="center"/>
    </xf>
    <xf numFmtId="0" fontId="16" fillId="9" borderId="26" xfId="0" applyFont="1" applyFill="1" applyBorder="1" applyAlignment="1">
      <alignment horizontal="left" vertical="center"/>
    </xf>
    <xf numFmtId="0" fontId="14" fillId="0" borderId="0" xfId="0" applyFont="1" applyAlignment="1">
      <alignment horizontal="right" vertical="center"/>
    </xf>
    <xf numFmtId="0" fontId="20" fillId="9" borderId="26" xfId="0" applyFont="1" applyFill="1" applyBorder="1" applyAlignment="1">
      <alignment horizontal="left" vertical="center"/>
    </xf>
    <xf numFmtId="0" fontId="27" fillId="5" borderId="0" xfId="0" applyFont="1" applyFill="1" applyAlignment="1">
      <alignment horizontal="center" vertical="center"/>
    </xf>
    <xf numFmtId="0" fontId="0" fillId="5" borderId="0" xfId="0" applyFill="1" applyAlignment="1">
      <alignment horizontal="center" vertical="center"/>
    </xf>
    <xf numFmtId="1" fontId="20" fillId="9" borderId="19" xfId="0" applyNumberFormat="1" applyFont="1" applyFill="1" applyBorder="1" applyAlignment="1">
      <alignment horizontal="center" vertical="center" wrapText="1"/>
    </xf>
    <xf numFmtId="1" fontId="20" fillId="9" borderId="25" xfId="0" applyNumberFormat="1" applyFont="1" applyFill="1" applyBorder="1" applyAlignment="1">
      <alignment horizontal="center" vertical="center" wrapText="1"/>
    </xf>
    <xf numFmtId="0" fontId="0" fillId="0" borderId="25" xfId="0" applyBorder="1" applyAlignment="1">
      <alignment vertical="center" wrapText="1"/>
    </xf>
    <xf numFmtId="0" fontId="0" fillId="0" borderId="18" xfId="0" applyBorder="1" applyAlignment="1">
      <alignment vertical="center" wrapText="1"/>
    </xf>
    <xf numFmtId="0" fontId="0" fillId="0" borderId="32" xfId="0" applyBorder="1" applyAlignment="1">
      <alignment vertical="center" wrapText="1"/>
    </xf>
    <xf numFmtId="0" fontId="0" fillId="0" borderId="22" xfId="0" applyBorder="1" applyAlignment="1">
      <alignment vertical="center" wrapText="1"/>
    </xf>
    <xf numFmtId="0" fontId="0" fillId="0" borderId="21" xfId="0" applyBorder="1" applyAlignment="1">
      <alignment vertical="center" wrapText="1"/>
    </xf>
    <xf numFmtId="0" fontId="0" fillId="0" borderId="26" xfId="0" applyBorder="1" applyAlignment="1">
      <alignment vertical="center" wrapText="1"/>
    </xf>
    <xf numFmtId="0" fontId="14" fillId="9" borderId="25" xfId="0" applyFont="1" applyFill="1" applyBorder="1" applyAlignment="1" applyProtection="1">
      <alignment horizontal="center" vertical="center" wrapText="1"/>
      <protection locked="0"/>
    </xf>
    <xf numFmtId="0" fontId="0" fillId="9" borderId="25" xfId="0" applyFill="1" applyBorder="1" applyAlignment="1" applyProtection="1">
      <alignment horizontal="center" vertical="center" wrapText="1"/>
      <protection locked="0"/>
    </xf>
    <xf numFmtId="0" fontId="14" fillId="9" borderId="19" xfId="0" applyFont="1" applyFill="1" applyBorder="1" applyAlignment="1">
      <alignment horizontal="right" vertical="center" wrapText="1"/>
    </xf>
    <xf numFmtId="0" fontId="14" fillId="9" borderId="25" xfId="0" applyFont="1" applyFill="1" applyBorder="1" applyAlignment="1">
      <alignment horizontal="right" vertical="center" wrapText="1"/>
    </xf>
    <xf numFmtId="0" fontId="14" fillId="9" borderId="26" xfId="0" applyFont="1" applyFill="1" applyBorder="1" applyAlignment="1">
      <alignment horizontal="left" vertical="center" wrapText="1"/>
    </xf>
    <xf numFmtId="0" fontId="0" fillId="0" borderId="26" xfId="0" applyBorder="1" applyAlignment="1">
      <alignment horizontal="left" vertical="center" wrapText="1"/>
    </xf>
    <xf numFmtId="0" fontId="14" fillId="9" borderId="16" xfId="0" applyFont="1" applyFill="1" applyBorder="1" applyAlignment="1">
      <alignment horizontal="center" vertical="center" wrapText="1"/>
    </xf>
    <xf numFmtId="0" fontId="16" fillId="14" borderId="16" xfId="0" applyFont="1" applyFill="1" applyBorder="1" applyAlignment="1" applyProtection="1">
      <alignment vertical="center"/>
      <protection locked="0"/>
    </xf>
    <xf numFmtId="0" fontId="0" fillId="0" borderId="15" xfId="0" applyBorder="1" applyAlignment="1" applyProtection="1">
      <alignment vertical="center"/>
      <protection locked="0"/>
    </xf>
    <xf numFmtId="0" fontId="12" fillId="0" borderId="39" xfId="1" applyFont="1" applyFill="1" applyBorder="1" applyAlignment="1" applyProtection="1">
      <alignment horizontal="left" vertical="center" wrapText="1"/>
      <protection hidden="1"/>
    </xf>
    <xf numFmtId="0" fontId="12" fillId="0" borderId="0" xfId="1" applyFont="1" applyFill="1" applyBorder="1" applyAlignment="1" applyProtection="1">
      <alignment horizontal="left" vertical="center" wrapText="1"/>
      <protection hidden="1"/>
    </xf>
    <xf numFmtId="0" fontId="12" fillId="0" borderId="0" xfId="0" applyFont="1" applyAlignment="1">
      <alignment horizontal="left" vertical="top" wrapText="1"/>
    </xf>
    <xf numFmtId="0" fontId="14" fillId="9" borderId="26" xfId="0" applyFont="1" applyFill="1" applyBorder="1" applyAlignment="1" applyProtection="1">
      <alignment horizontal="right" vertical="center"/>
      <protection hidden="1"/>
    </xf>
    <xf numFmtId="0" fontId="0" fillId="9" borderId="26" xfId="0" applyFill="1" applyBorder="1" applyAlignment="1" applyProtection="1">
      <alignment horizontal="right" vertical="center"/>
      <protection hidden="1"/>
    </xf>
    <xf numFmtId="0" fontId="16" fillId="14" borderId="16" xfId="0" applyFont="1" applyFill="1" applyBorder="1" applyAlignment="1" applyProtection="1">
      <alignment horizontal="center" vertical="center"/>
      <protection locked="0"/>
    </xf>
    <xf numFmtId="0" fontId="0" fillId="14" borderId="15" xfId="0" applyFill="1" applyBorder="1" applyAlignment="1" applyProtection="1">
      <alignment horizontal="center" vertical="center"/>
      <protection locked="0"/>
    </xf>
    <xf numFmtId="0" fontId="14" fillId="0" borderId="16" xfId="0" applyFont="1" applyBorder="1" applyAlignment="1">
      <alignment horizontal="center" vertical="center" wrapText="1"/>
    </xf>
    <xf numFmtId="49" fontId="14" fillId="9" borderId="16" xfId="0" applyNumberFormat="1" applyFont="1" applyFill="1" applyBorder="1" applyAlignment="1" applyProtection="1">
      <alignment vertical="center"/>
      <protection hidden="1"/>
    </xf>
    <xf numFmtId="0" fontId="0" fillId="0" borderId="15" xfId="0" applyBorder="1" applyAlignment="1" applyProtection="1">
      <alignment vertical="center"/>
      <protection hidden="1"/>
    </xf>
    <xf numFmtId="0" fontId="10" fillId="9" borderId="16" xfId="0" applyFont="1" applyFill="1" applyBorder="1" applyAlignment="1">
      <alignment vertical="center"/>
    </xf>
    <xf numFmtId="0" fontId="20" fillId="9" borderId="26" xfId="0" applyFont="1" applyFill="1" applyBorder="1" applyAlignment="1">
      <alignment horizontal="center" vertical="center"/>
    </xf>
    <xf numFmtId="164" fontId="14" fillId="9" borderId="16" xfId="0" applyNumberFormat="1" applyFont="1" applyFill="1" applyBorder="1" applyAlignment="1">
      <alignment vertical="center"/>
    </xf>
    <xf numFmtId="0" fontId="14" fillId="9" borderId="26" xfId="0" applyFont="1" applyFill="1" applyBorder="1" applyAlignment="1">
      <alignment horizontal="center" vertical="center" wrapText="1"/>
    </xf>
    <xf numFmtId="0" fontId="0" fillId="0" borderId="17" xfId="0" applyBorder="1" applyAlignment="1">
      <alignment horizontal="center" vertical="center" wrapText="1"/>
    </xf>
    <xf numFmtId="0" fontId="71" fillId="11" borderId="17" xfId="1" applyFont="1" applyFill="1" applyBorder="1" applyAlignment="1">
      <alignment horizontal="center" vertical="center" wrapText="1"/>
    </xf>
    <xf numFmtId="0" fontId="71" fillId="11" borderId="15" xfId="1" applyFont="1" applyFill="1" applyBorder="1" applyAlignment="1">
      <alignment horizontal="center" vertical="center" wrapText="1"/>
    </xf>
    <xf numFmtId="0" fontId="16" fillId="3" borderId="19"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5" xfId="0" applyBorder="1" applyAlignment="1" applyProtection="1">
      <alignment wrapText="1"/>
      <protection locked="0"/>
    </xf>
    <xf numFmtId="0" fontId="0" fillId="0" borderId="18" xfId="0" applyBorder="1" applyAlignment="1" applyProtection="1">
      <alignment wrapText="1"/>
      <protection locked="0"/>
    </xf>
    <xf numFmtId="0" fontId="0" fillId="0" borderId="32"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2" xfId="0" applyBorder="1" applyAlignment="1" applyProtection="1">
      <alignment wrapText="1"/>
      <protection locked="0"/>
    </xf>
    <xf numFmtId="0" fontId="0" fillId="0" borderId="21" xfId="0" applyBorder="1" applyAlignment="1" applyProtection="1">
      <alignment wrapText="1"/>
      <protection locked="0"/>
    </xf>
    <xf numFmtId="0" fontId="15" fillId="5" borderId="16" xfId="0" applyFont="1" applyFill="1" applyBorder="1" applyAlignment="1">
      <alignment horizontal="left" vertical="center" wrapText="1"/>
    </xf>
    <xf numFmtId="0" fontId="15" fillId="5" borderId="17" xfId="0" applyFont="1" applyFill="1" applyBorder="1" applyAlignment="1">
      <alignment horizontal="left" vertical="center" wrapText="1"/>
    </xf>
    <xf numFmtId="0" fontId="15" fillId="5" borderId="15" xfId="0" applyFont="1" applyFill="1" applyBorder="1" applyAlignment="1">
      <alignment horizontal="left" vertical="center" wrapText="1"/>
    </xf>
    <xf numFmtId="14" fontId="14" fillId="23" borderId="16" xfId="0" applyNumberFormat="1" applyFont="1" applyFill="1" applyBorder="1" applyAlignment="1">
      <alignment horizontal="right" vertical="center"/>
    </xf>
    <xf numFmtId="0" fontId="0" fillId="0" borderId="17" xfId="0" applyBorder="1" applyAlignment="1">
      <alignment horizontal="right" vertical="center"/>
    </xf>
    <xf numFmtId="0" fontId="0" fillId="0" borderId="15" xfId="0" applyBorder="1" applyAlignment="1">
      <alignment horizontal="right" vertical="center"/>
    </xf>
    <xf numFmtId="0" fontId="14" fillId="9" borderId="23" xfId="0" applyFont="1" applyFill="1" applyBorder="1" applyAlignment="1">
      <alignment horizontal="right" vertical="center" wrapText="1"/>
    </xf>
    <xf numFmtId="0" fontId="0" fillId="0" borderId="27" xfId="0" applyBorder="1" applyAlignment="1">
      <alignment horizontal="right" vertical="center" wrapText="1"/>
    </xf>
    <xf numFmtId="0" fontId="0" fillId="0" borderId="20" xfId="0" applyBorder="1" applyAlignment="1">
      <alignment horizontal="right" vertical="center" wrapText="1"/>
    </xf>
    <xf numFmtId="0" fontId="0" fillId="3" borderId="25" xfId="0" applyFill="1" applyBorder="1" applyAlignment="1" applyProtection="1">
      <alignment horizontal="left" wrapText="1"/>
      <protection locked="0"/>
    </xf>
    <xf numFmtId="0" fontId="0" fillId="3" borderId="18" xfId="0" applyFill="1" applyBorder="1" applyAlignment="1" applyProtection="1">
      <alignment horizontal="left" wrapText="1"/>
      <protection locked="0"/>
    </xf>
    <xf numFmtId="0" fontId="0" fillId="3" borderId="39" xfId="0" applyFill="1" applyBorder="1" applyAlignment="1" applyProtection="1">
      <alignment horizontal="left" wrapText="1"/>
      <protection locked="0"/>
    </xf>
    <xf numFmtId="0" fontId="0" fillId="3" borderId="0" xfId="0" applyFill="1" applyAlignment="1" applyProtection="1">
      <alignment horizontal="left" wrapText="1"/>
      <protection locked="0"/>
    </xf>
    <xf numFmtId="0" fontId="0" fillId="3" borderId="24" xfId="0" applyFill="1" applyBorder="1" applyAlignment="1" applyProtection="1">
      <alignment horizontal="left" wrapText="1"/>
      <protection locked="0"/>
    </xf>
    <xf numFmtId="0" fontId="0" fillId="3" borderId="32" xfId="0" applyFill="1" applyBorder="1" applyAlignment="1" applyProtection="1">
      <alignment horizontal="left" wrapText="1"/>
      <protection locked="0"/>
    </xf>
    <xf numFmtId="0" fontId="0" fillId="3" borderId="22" xfId="0" applyFill="1" applyBorder="1" applyAlignment="1" applyProtection="1">
      <alignment horizontal="left" wrapText="1"/>
      <protection locked="0"/>
    </xf>
    <xf numFmtId="0" fontId="0" fillId="3" borderId="21" xfId="0" applyFill="1" applyBorder="1" applyAlignment="1" applyProtection="1">
      <alignment horizontal="left" wrapText="1"/>
      <protection locked="0"/>
    </xf>
    <xf numFmtId="14" fontId="75" fillId="9" borderId="16" xfId="0" applyNumberFormat="1" applyFont="1" applyFill="1" applyBorder="1" applyAlignment="1">
      <alignment horizontal="right" vertical="center" wrapText="1"/>
    </xf>
    <xf numFmtId="0" fontId="14" fillId="0" borderId="16" xfId="0" applyFont="1" applyBorder="1" applyAlignment="1">
      <alignment horizontal="right" vertical="center"/>
    </xf>
    <xf numFmtId="0" fontId="14" fillId="0" borderId="15" xfId="0" applyFont="1" applyBorder="1" applyAlignment="1">
      <alignment horizontal="right" vertical="center"/>
    </xf>
    <xf numFmtId="0" fontId="48" fillId="0" borderId="26" xfId="0" applyFont="1" applyBorder="1" applyAlignment="1">
      <alignment horizontal="right" vertical="center" wrapText="1"/>
    </xf>
    <xf numFmtId="0" fontId="59" fillId="9" borderId="26" xfId="0" applyFont="1" applyFill="1" applyBorder="1" applyAlignment="1">
      <alignment horizontal="right" vertical="center" wrapText="1"/>
    </xf>
    <xf numFmtId="164" fontId="15" fillId="9" borderId="16" xfId="0" applyNumberFormat="1" applyFont="1" applyFill="1" applyBorder="1" applyAlignment="1">
      <alignment horizontal="right" vertical="center" wrapText="1"/>
    </xf>
    <xf numFmtId="164" fontId="15" fillId="9" borderId="17" xfId="0" applyNumberFormat="1" applyFont="1" applyFill="1" applyBorder="1" applyAlignment="1">
      <alignment horizontal="right" vertical="center" wrapText="1"/>
    </xf>
    <xf numFmtId="164" fontId="15" fillId="9" borderId="15" xfId="0" applyNumberFormat="1" applyFont="1" applyFill="1" applyBorder="1" applyAlignment="1">
      <alignment horizontal="right" vertical="center" wrapText="1"/>
    </xf>
    <xf numFmtId="164" fontId="15" fillId="9" borderId="26" xfId="0" applyNumberFormat="1" applyFont="1" applyFill="1" applyBorder="1" applyAlignment="1">
      <alignment horizontal="right" vertical="center" wrapText="1"/>
    </xf>
    <xf numFmtId="0" fontId="15" fillId="9" borderId="26" xfId="0" applyFont="1" applyFill="1" applyBorder="1" applyAlignment="1" applyProtection="1">
      <alignment horizontal="center" vertical="center" wrapText="1"/>
      <protection hidden="1"/>
    </xf>
    <xf numFmtId="164" fontId="14" fillId="9" borderId="26" xfId="0" applyNumberFormat="1" applyFont="1" applyFill="1" applyBorder="1" applyAlignment="1">
      <alignment horizontal="center" vertical="center" wrapText="1"/>
    </xf>
    <xf numFmtId="0" fontId="12" fillId="0" borderId="26" xfId="0" applyFont="1" applyBorder="1" applyAlignment="1">
      <alignment horizontal="center" wrapText="1"/>
    </xf>
    <xf numFmtId="0" fontId="14" fillId="0" borderId="26" xfId="0" applyFont="1" applyBorder="1" applyAlignment="1">
      <alignment horizontal="right" vertical="center"/>
    </xf>
    <xf numFmtId="0" fontId="14" fillId="5" borderId="26" xfId="0" applyFont="1" applyFill="1" applyBorder="1" applyAlignment="1">
      <alignment horizontal="center" vertical="center" wrapText="1"/>
    </xf>
    <xf numFmtId="0" fontId="45" fillId="5" borderId="26" xfId="0" applyFont="1" applyFill="1" applyBorder="1" applyAlignment="1">
      <alignment horizontal="center" vertical="center" wrapText="1"/>
    </xf>
    <xf numFmtId="0" fontId="16" fillId="3" borderId="26" xfId="0" applyFont="1" applyFill="1" applyBorder="1" applyAlignment="1">
      <alignment horizontal="left" vertical="center" wrapText="1"/>
    </xf>
    <xf numFmtId="0" fontId="0" fillId="0" borderId="26" xfId="0" applyBorder="1" applyAlignment="1">
      <alignment wrapText="1"/>
    </xf>
    <xf numFmtId="0" fontId="15" fillId="9" borderId="16" xfId="0" applyFont="1" applyFill="1" applyBorder="1" applyAlignment="1">
      <alignment horizontal="center" vertical="center"/>
    </xf>
    <xf numFmtId="0" fontId="15" fillId="9" borderId="17" xfId="0" applyFont="1" applyFill="1" applyBorder="1" applyAlignment="1">
      <alignment horizontal="center" vertical="center"/>
    </xf>
    <xf numFmtId="0" fontId="12" fillId="0" borderId="39" xfId="1" applyFont="1" applyFill="1" applyBorder="1" applyAlignment="1" applyProtection="1">
      <alignment vertical="center" wrapText="1"/>
      <protection hidden="1"/>
    </xf>
    <xf numFmtId="0" fontId="0" fillId="0" borderId="0" xfId="0" applyAlignment="1">
      <alignment wrapText="1"/>
    </xf>
    <xf numFmtId="0" fontId="12" fillId="0" borderId="0" xfId="0" applyFont="1" applyAlignment="1">
      <alignment wrapText="1"/>
    </xf>
    <xf numFmtId="0" fontId="16" fillId="0" borderId="26" xfId="0" applyFont="1" applyBorder="1" applyAlignment="1" applyProtection="1">
      <alignment horizontal="left" vertical="center" wrapText="1"/>
      <protection locked="0"/>
    </xf>
    <xf numFmtId="0" fontId="20" fillId="9" borderId="16" xfId="0" applyFont="1" applyFill="1" applyBorder="1" applyAlignment="1">
      <alignment horizontal="left" vertical="center"/>
    </xf>
    <xf numFmtId="0" fontId="20" fillId="9" borderId="17" xfId="0" applyFont="1" applyFill="1" applyBorder="1" applyAlignment="1">
      <alignment horizontal="left" vertical="center"/>
    </xf>
  </cellXfs>
  <cellStyles count="6">
    <cellStyle name="Lien hypertexte" xfId="1" builtinId="8"/>
    <cellStyle name="Monétaire" xfId="2" builtinId="4"/>
    <cellStyle name="Normal" xfId="0" builtinId="0"/>
    <cellStyle name="Normal 5" xfId="4" xr:uid="{C73877FF-6F59-4A50-8F2F-FBC85B3CA7AB}"/>
    <cellStyle name="Normal 6" xfId="5" xr:uid="{58EB3960-4DB9-45BD-8184-676079DE9800}"/>
    <cellStyle name="Pourcentage" xfId="3" builtinId="5"/>
  </cellStyles>
  <dxfs count="82">
    <dxf>
      <fill>
        <patternFill>
          <bgColor theme="9" tint="0.39994506668294322"/>
        </patternFill>
      </fill>
    </dxf>
    <dxf>
      <font>
        <color theme="0"/>
      </font>
      <fill>
        <patternFill>
          <bgColor rgb="FFCC3300"/>
        </patternFill>
      </fill>
    </dxf>
    <dxf>
      <fill>
        <patternFill>
          <bgColor rgb="FFFFFF99"/>
        </patternFill>
      </fill>
    </dxf>
    <dxf>
      <fill>
        <patternFill>
          <bgColor theme="9" tint="0.39994506668294322"/>
        </patternFill>
      </fill>
    </dxf>
    <dxf>
      <font>
        <color theme="0"/>
      </font>
      <fill>
        <patternFill>
          <bgColor rgb="FFCC3300"/>
        </patternFill>
      </fill>
    </dxf>
    <dxf>
      <fill>
        <patternFill>
          <bgColor rgb="FFFFFF99"/>
        </patternFill>
      </fill>
    </dxf>
    <dxf>
      <fill>
        <patternFill>
          <bgColor theme="9" tint="0.39994506668294322"/>
        </patternFill>
      </fill>
    </dxf>
    <dxf>
      <font>
        <color theme="0"/>
      </font>
      <fill>
        <patternFill>
          <bgColor rgb="FFCC3300"/>
        </patternFill>
      </fill>
    </dxf>
    <dxf>
      <fill>
        <patternFill>
          <bgColor rgb="FFFFFF99"/>
        </patternFill>
      </fill>
    </dxf>
    <dxf>
      <fill>
        <patternFill>
          <bgColor rgb="FFD20000"/>
        </patternFill>
      </fill>
    </dxf>
    <dxf>
      <fill>
        <patternFill>
          <bgColor rgb="FFFFFF99"/>
        </patternFill>
      </fill>
    </dxf>
    <dxf>
      <fill>
        <patternFill>
          <bgColor rgb="FF92D050"/>
        </patternFill>
      </fill>
    </dxf>
    <dxf>
      <fill>
        <patternFill>
          <bgColor rgb="FFFFFF99"/>
        </patternFill>
      </fill>
    </dxf>
    <dxf>
      <fill>
        <patternFill>
          <bgColor rgb="FF92D050"/>
        </patternFill>
      </fill>
    </dxf>
    <dxf>
      <fill>
        <patternFill>
          <bgColor rgb="FFCC3300"/>
        </patternFill>
      </fill>
    </dxf>
    <dxf>
      <fill>
        <patternFill>
          <bgColor rgb="FF92D050"/>
        </patternFill>
      </fill>
    </dxf>
    <dxf>
      <fill>
        <patternFill>
          <bgColor rgb="FFFFFF99"/>
        </patternFill>
      </fill>
    </dxf>
    <dxf>
      <fill>
        <patternFill>
          <bgColor rgb="FFCC3300"/>
        </patternFill>
      </fill>
    </dxf>
    <dxf>
      <fill>
        <patternFill>
          <bgColor rgb="FFF2F2F2"/>
        </patternFill>
      </fill>
    </dxf>
    <dxf>
      <fill>
        <patternFill>
          <bgColor rgb="FF92D050"/>
        </patternFill>
      </fill>
    </dxf>
    <dxf>
      <fill>
        <patternFill>
          <bgColor rgb="FFF2F2F2"/>
        </patternFill>
      </fill>
    </dxf>
    <dxf>
      <fill>
        <patternFill>
          <bgColor rgb="FF92D050"/>
        </patternFill>
      </fill>
    </dxf>
    <dxf>
      <fill>
        <patternFill>
          <bgColor rgb="FF92D050"/>
        </patternFill>
      </fill>
    </dxf>
    <dxf>
      <fill>
        <patternFill>
          <bgColor rgb="FFF2F2F2"/>
        </patternFill>
      </fill>
    </dxf>
    <dxf>
      <fill>
        <patternFill>
          <bgColor rgb="FF92D050"/>
        </patternFill>
      </fill>
    </dxf>
    <dxf>
      <fill>
        <patternFill>
          <bgColor rgb="FFF2F2F2"/>
        </patternFill>
      </fill>
    </dxf>
    <dxf>
      <font>
        <color rgb="FF9C0006"/>
      </font>
    </dxf>
    <dxf>
      <font>
        <color rgb="FFC00000"/>
      </font>
    </dxf>
    <dxf>
      <font>
        <strike val="0"/>
        <color rgb="FFC00000"/>
      </font>
    </dxf>
    <dxf>
      <font>
        <color rgb="FFCC3300"/>
      </font>
    </dxf>
    <dxf>
      <font>
        <strike val="0"/>
        <color rgb="FFC00000"/>
      </font>
      <fill>
        <patternFill>
          <bgColor theme="9" tint="0.59996337778862885"/>
        </patternFill>
      </fill>
    </dxf>
    <dxf>
      <fill>
        <patternFill>
          <bgColor theme="9" tint="0.39994506668294322"/>
        </patternFill>
      </fill>
    </dxf>
    <dxf>
      <font>
        <color theme="0"/>
      </font>
      <fill>
        <patternFill>
          <bgColor rgb="FFCC3300"/>
        </patternFill>
      </fill>
    </dxf>
    <dxf>
      <fill>
        <patternFill>
          <bgColor rgb="FFFFFF99"/>
        </patternFill>
      </fill>
    </dxf>
    <dxf>
      <fill>
        <patternFill>
          <bgColor theme="9" tint="0.39994506668294322"/>
        </patternFill>
      </fill>
    </dxf>
    <dxf>
      <font>
        <color theme="0"/>
      </font>
      <fill>
        <patternFill>
          <bgColor rgb="FFCC3300"/>
        </patternFill>
      </fill>
    </dxf>
    <dxf>
      <fill>
        <patternFill>
          <bgColor rgb="FFFFFF99"/>
        </patternFill>
      </fill>
    </dxf>
    <dxf>
      <fill>
        <patternFill>
          <bgColor theme="9" tint="0.39994506668294322"/>
        </patternFill>
      </fill>
    </dxf>
    <dxf>
      <font>
        <color theme="0"/>
      </font>
      <fill>
        <patternFill>
          <bgColor rgb="FFCC3300"/>
        </patternFill>
      </fill>
    </dxf>
    <dxf>
      <fill>
        <patternFill>
          <bgColor rgb="FFFFFF99"/>
        </patternFill>
      </fill>
    </dxf>
    <dxf>
      <fill>
        <patternFill>
          <bgColor rgb="FFD20000"/>
        </patternFill>
      </fill>
    </dxf>
    <dxf>
      <fill>
        <patternFill>
          <bgColor rgb="FFFFFF99"/>
        </patternFill>
      </fill>
    </dxf>
    <dxf>
      <fill>
        <patternFill>
          <bgColor rgb="FF92D050"/>
        </patternFill>
      </fill>
    </dxf>
    <dxf>
      <fill>
        <patternFill>
          <bgColor rgb="FFFFFF99"/>
        </patternFill>
      </fill>
    </dxf>
    <dxf>
      <fill>
        <patternFill>
          <bgColor rgb="FF92D050"/>
        </patternFill>
      </fill>
    </dxf>
    <dxf>
      <fill>
        <patternFill>
          <bgColor rgb="FFCC3300"/>
        </patternFill>
      </fill>
    </dxf>
    <dxf>
      <fill>
        <patternFill>
          <bgColor rgb="FF92D050"/>
        </patternFill>
      </fill>
    </dxf>
    <dxf>
      <fill>
        <patternFill>
          <bgColor rgb="FFFFFF99"/>
        </patternFill>
      </fill>
    </dxf>
    <dxf>
      <fill>
        <patternFill>
          <bgColor rgb="FFCC3300"/>
        </patternFill>
      </fill>
    </dxf>
    <dxf>
      <fill>
        <patternFill>
          <bgColor rgb="FFF2F2F2"/>
        </patternFill>
      </fill>
    </dxf>
    <dxf>
      <fill>
        <patternFill>
          <bgColor rgb="FF92D050"/>
        </patternFill>
      </fill>
    </dxf>
    <dxf>
      <fill>
        <patternFill>
          <bgColor rgb="FFF2F2F2"/>
        </patternFill>
      </fill>
    </dxf>
    <dxf>
      <fill>
        <patternFill>
          <bgColor rgb="FF92D050"/>
        </patternFill>
      </fill>
    </dxf>
    <dxf>
      <fill>
        <patternFill>
          <bgColor rgb="FF92D050"/>
        </patternFill>
      </fill>
    </dxf>
    <dxf>
      <fill>
        <patternFill>
          <bgColor rgb="FFF2F2F2"/>
        </patternFill>
      </fill>
    </dxf>
    <dxf>
      <fill>
        <patternFill>
          <bgColor rgb="FF92D050"/>
        </patternFill>
      </fill>
    </dxf>
    <dxf>
      <fill>
        <patternFill>
          <bgColor rgb="FFF2F2F2"/>
        </patternFill>
      </fill>
    </dxf>
    <dxf>
      <font>
        <color rgb="FF9C0006"/>
      </font>
    </dxf>
    <dxf>
      <font>
        <color rgb="FFC00000"/>
      </font>
    </dxf>
    <dxf>
      <font>
        <color rgb="FFC00000"/>
      </font>
    </dxf>
    <dxf>
      <font>
        <color rgb="FFCC3300"/>
      </font>
    </dxf>
    <dxf>
      <font>
        <color rgb="FFC00000"/>
      </font>
      <fill>
        <patternFill>
          <bgColor theme="9" tint="0.59996337778862885"/>
        </patternFill>
      </fill>
    </dxf>
    <dxf>
      <font>
        <color rgb="FFC00000"/>
      </font>
      <fill>
        <patternFill>
          <bgColor theme="9" tint="0.59996337778862885"/>
        </patternFill>
      </fill>
    </dxf>
    <dxf>
      <font>
        <color rgb="FFC00000"/>
      </font>
      <fill>
        <patternFill>
          <bgColor theme="9" tint="0.59996337778862885"/>
        </patternFill>
      </fill>
    </dxf>
    <dxf>
      <font>
        <color rgb="FFC00000"/>
      </font>
    </dxf>
    <dxf>
      <font>
        <color rgb="FFC00000"/>
      </font>
    </dxf>
    <dxf>
      <font>
        <color rgb="FFC00000"/>
      </font>
    </dxf>
    <dxf>
      <font>
        <color rgb="FFC00000"/>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i val="0"/>
        <strike val="0"/>
        <condense val="0"/>
        <extend val="0"/>
        <outline val="0"/>
        <shadow val="0"/>
        <u val="none"/>
        <vertAlign val="baseline"/>
        <sz val="10"/>
        <color theme="0"/>
        <name val="Arial"/>
        <family val="2"/>
        <scheme val="none"/>
      </font>
      <fill>
        <patternFill patternType="solid">
          <fgColor indexed="64"/>
          <bgColor theme="9" tint="0.39997558519241921"/>
        </patternFill>
      </fill>
    </dxf>
    <dxf>
      <font>
        <b/>
        <i val="0"/>
        <strike val="0"/>
        <condense val="0"/>
        <extend val="0"/>
        <outline val="0"/>
        <shadow val="0"/>
        <u val="none"/>
        <vertAlign val="baseline"/>
        <sz val="10"/>
        <color theme="0"/>
        <name val="Arial"/>
        <family val="2"/>
        <scheme val="none"/>
      </font>
      <fill>
        <patternFill patternType="solid">
          <fgColor indexed="64"/>
          <bgColor theme="9" tint="0.39997558519241921"/>
        </patternFill>
      </fill>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i val="0"/>
        <strike val="0"/>
        <condense val="0"/>
        <extend val="0"/>
        <outline val="0"/>
        <shadow val="0"/>
        <u val="none"/>
        <vertAlign val="baseline"/>
        <sz val="10"/>
        <color theme="0"/>
        <name val="Arial"/>
        <family val="2"/>
        <scheme val="none"/>
      </font>
      <fill>
        <patternFill patternType="solid">
          <fgColor indexed="64"/>
          <bgColor theme="9" tint="0.39997558519241921"/>
        </patternFill>
      </fill>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border diagonalUp="0" diagonalDown="0">
        <left style="thin">
          <color theme="4" tint="0.39997558519241921"/>
        </left>
        <right style="thin">
          <color theme="4" tint="0.39997558519241921"/>
        </right>
        <top style="thin">
          <color theme="4" tint="0.39997558519241921"/>
        </top>
        <bottom/>
        <vertical/>
        <horizontal/>
      </border>
    </dxf>
    <dxf>
      <border outline="0">
        <top style="thin">
          <color theme="4" tint="0.39997558519241921"/>
        </top>
        <bottom style="thin">
          <color theme="4" tint="0.39997558519241921"/>
        </bottom>
      </border>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dxf>
    <dxf>
      <font>
        <b val="0"/>
        <i val="0"/>
        <strike val="0"/>
        <condense val="0"/>
        <extend val="0"/>
        <outline val="0"/>
        <shadow val="0"/>
        <u val="none"/>
        <vertAlign val="baseline"/>
        <sz val="10"/>
        <color theme="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theme="0"/>
        <name val="Arial"/>
        <family val="2"/>
        <scheme val="none"/>
      </font>
      <alignment horizontal="general" vertical="center" textRotation="0" wrapText="0" indent="0" justifyLastLine="0" shrinkToFit="0" readingOrder="0"/>
    </dxf>
  </dxfs>
  <tableStyles count="0" defaultTableStyle="TableStyleMedium2" defaultPivotStyle="PivotStyleLight16"/>
  <colors>
    <mruColors>
      <color rgb="FFFFFF99"/>
      <color rgb="FFB5E6A2"/>
      <color rgb="FFA1BAE3"/>
      <color rgb="FFCC3300"/>
      <color rgb="FF92D050"/>
      <color rgb="FFF2F2F2"/>
      <color rgb="FF467886"/>
      <color rgb="FF0F9ED5"/>
      <color rgb="FF0070C0"/>
      <color rgb="FF4EA7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jpeg"/><Relationship Id="rId9" Type="http://schemas.openxmlformats.org/officeDocument/2006/relationships/image" Target="../media/image1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1319213</xdr:colOff>
      <xdr:row>2</xdr:row>
      <xdr:rowOff>9383</xdr:rowOff>
    </xdr:to>
    <xdr:pic>
      <xdr:nvPicPr>
        <xdr:cNvPr id="8" name="Image 7">
          <a:extLst>
            <a:ext uri="{FF2B5EF4-FFF2-40B4-BE49-F238E27FC236}">
              <a16:creationId xmlns:a16="http://schemas.microsoft.com/office/drawing/2014/main" id="{4818395A-B0B6-AD1C-542A-15F45A2772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05038" cy="838058"/>
        </a:xfrm>
        <a:prstGeom prst="rect">
          <a:avLst/>
        </a:prstGeom>
      </xdr:spPr>
    </xdr:pic>
    <xdr:clientData/>
  </xdr:twoCellAnchor>
  <xdr:twoCellAnchor editAs="oneCell">
    <xdr:from>
      <xdr:col>1</xdr:col>
      <xdr:colOff>21166</xdr:colOff>
      <xdr:row>22</xdr:row>
      <xdr:rowOff>150127</xdr:rowOff>
    </xdr:from>
    <xdr:to>
      <xdr:col>9</xdr:col>
      <xdr:colOff>1492250</xdr:colOff>
      <xdr:row>25</xdr:row>
      <xdr:rowOff>84666</xdr:rowOff>
    </xdr:to>
    <xdr:pic>
      <xdr:nvPicPr>
        <xdr:cNvPr id="2" name="Image 1">
          <a:extLst>
            <a:ext uri="{FF2B5EF4-FFF2-40B4-BE49-F238E27FC236}">
              <a16:creationId xmlns:a16="http://schemas.microsoft.com/office/drawing/2014/main" id="{FCFCAF45-F8B0-D6FD-F315-5929AFEFDA75}"/>
            </a:ext>
          </a:extLst>
        </xdr:cNvPr>
        <xdr:cNvPicPr>
          <a:picLocks noChangeAspect="1"/>
        </xdr:cNvPicPr>
      </xdr:nvPicPr>
      <xdr:blipFill>
        <a:blip xmlns:r="http://schemas.openxmlformats.org/officeDocument/2006/relationships" r:embed="rId2"/>
        <a:stretch>
          <a:fillRect/>
        </a:stretch>
      </xdr:blipFill>
      <xdr:spPr>
        <a:xfrm>
          <a:off x="793749" y="5642877"/>
          <a:ext cx="10911418" cy="633039"/>
        </a:xfrm>
        <a:prstGeom prst="rect">
          <a:avLst/>
        </a:prstGeom>
      </xdr:spPr>
    </xdr:pic>
    <xdr:clientData/>
  </xdr:twoCellAnchor>
  <xdr:twoCellAnchor>
    <xdr:from>
      <xdr:col>7</xdr:col>
      <xdr:colOff>243416</xdr:colOff>
      <xdr:row>22</xdr:row>
      <xdr:rowOff>116416</xdr:rowOff>
    </xdr:from>
    <xdr:to>
      <xdr:col>8</xdr:col>
      <xdr:colOff>42332</xdr:colOff>
      <xdr:row>25</xdr:row>
      <xdr:rowOff>105833</xdr:rowOff>
    </xdr:to>
    <xdr:sp macro="" textlink="">
      <xdr:nvSpPr>
        <xdr:cNvPr id="3" name="Rectangle 2">
          <a:extLst>
            <a:ext uri="{FF2B5EF4-FFF2-40B4-BE49-F238E27FC236}">
              <a16:creationId xmlns:a16="http://schemas.microsoft.com/office/drawing/2014/main" id="{4EB67EFC-7D80-9F38-5A8D-B601BACCEA50}"/>
            </a:ext>
          </a:extLst>
        </xdr:cNvPr>
        <xdr:cNvSpPr/>
      </xdr:nvSpPr>
      <xdr:spPr>
        <a:xfrm>
          <a:off x="8053916" y="5609166"/>
          <a:ext cx="814916" cy="687917"/>
        </a:xfrm>
        <a:prstGeom prst="rect">
          <a:avLst/>
        </a:prstGeom>
        <a:noFill/>
        <a:ln w="28575">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79927</xdr:colOff>
      <xdr:row>1</xdr:row>
      <xdr:rowOff>19050</xdr:rowOff>
    </xdr:from>
    <xdr:to>
      <xdr:col>3</xdr:col>
      <xdr:colOff>131279</xdr:colOff>
      <xdr:row>2</xdr:row>
      <xdr:rowOff>0</xdr:rowOff>
    </xdr:to>
    <xdr:sp macro="" textlink="">
      <xdr:nvSpPr>
        <xdr:cNvPr id="2" name="Bulle narrative : rectangle à coins arrondis 1">
          <a:extLst>
            <a:ext uri="{FF2B5EF4-FFF2-40B4-BE49-F238E27FC236}">
              <a16:creationId xmlns:a16="http://schemas.microsoft.com/office/drawing/2014/main" id="{7599DDE9-6F9E-4137-89B5-78A808E8BCC9}"/>
            </a:ext>
          </a:extLst>
        </xdr:cNvPr>
        <xdr:cNvSpPr/>
      </xdr:nvSpPr>
      <xdr:spPr>
        <a:xfrm>
          <a:off x="3432727" y="752475"/>
          <a:ext cx="1337227" cy="428625"/>
        </a:xfrm>
        <a:prstGeom prst="wedgeRoundRectCallout">
          <a:avLst>
            <a:gd name="adj1" fmla="val -141801"/>
            <a:gd name="adj2" fmla="val 74745"/>
            <a:gd name="adj3" fmla="val 16667"/>
          </a:avLst>
        </a:prstGeom>
        <a:solidFill>
          <a:schemeClr val="accent6">
            <a:lumMod val="40000"/>
            <a:lumOff val="60000"/>
          </a:schemeClr>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fr-CA" sz="1100"/>
        </a:p>
      </xdr:txBody>
    </xdr:sp>
    <xdr:clientData/>
  </xdr:twoCellAnchor>
  <xdr:absoluteAnchor>
    <xdr:pos x="10517281" y="4464373"/>
    <xdr:ext cx="1137863" cy="801821"/>
    <xdr:sp macro="" textlink="">
      <xdr:nvSpPr>
        <xdr:cNvPr id="3" name="Text Box 37" hidden="1">
          <a:extLst>
            <a:ext uri="{FF2B5EF4-FFF2-40B4-BE49-F238E27FC236}">
              <a16:creationId xmlns:a16="http://schemas.microsoft.com/office/drawing/2014/main" id="{8DCC2797-8251-4328-8B18-8D2358FB6B8D}"/>
            </a:ext>
          </a:extLst>
        </xdr:cNvPr>
        <xdr:cNvSpPr txBox="1">
          <a:spLocks noChangeArrowheads="1"/>
        </xdr:cNvSpPr>
      </xdr:nvSpPr>
      <xdr:spPr bwMode="auto">
        <a:xfrm>
          <a:off x="10517281" y="4464373"/>
          <a:ext cx="1137863" cy="801821"/>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absoluteAnchor>
  <xdr:twoCellAnchor>
    <xdr:from>
      <xdr:col>2</xdr:col>
      <xdr:colOff>148258</xdr:colOff>
      <xdr:row>1</xdr:row>
      <xdr:rowOff>66675</xdr:rowOff>
    </xdr:from>
    <xdr:to>
      <xdr:col>3</xdr:col>
      <xdr:colOff>153760</xdr:colOff>
      <xdr:row>2</xdr:row>
      <xdr:rowOff>38100</xdr:rowOff>
    </xdr:to>
    <xdr:sp macro="" textlink="">
      <xdr:nvSpPr>
        <xdr:cNvPr id="4" name="ZoneTexte 3">
          <a:extLst>
            <a:ext uri="{FF2B5EF4-FFF2-40B4-BE49-F238E27FC236}">
              <a16:creationId xmlns:a16="http://schemas.microsoft.com/office/drawing/2014/main" id="{34767882-7C87-411C-83A4-EFF138247C6E}"/>
            </a:ext>
          </a:extLst>
        </xdr:cNvPr>
        <xdr:cNvSpPr txBox="1"/>
      </xdr:nvSpPr>
      <xdr:spPr>
        <a:xfrm>
          <a:off x="3501058" y="800100"/>
          <a:ext cx="1291377"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900" b="1">
              <a:latin typeface="Arial" panose="020B0604020202020204" pitchFamily="34" charset="0"/>
              <a:cs typeface="Arial" panose="020B0604020202020204" pitchFamily="34" charset="0"/>
            </a:rPr>
            <a:t>Veuillez </a:t>
          </a:r>
          <a:r>
            <a:rPr lang="fr-CA" sz="900" b="1">
              <a:solidFill>
                <a:sysClr val="windowText" lastClr="000000"/>
              </a:solidFill>
              <a:latin typeface="Arial" panose="020B0604020202020204" pitchFamily="34" charset="0"/>
              <a:cs typeface="Arial" panose="020B0604020202020204" pitchFamily="34" charset="0"/>
            </a:rPr>
            <a:t>remplir</a:t>
          </a:r>
          <a:r>
            <a:rPr lang="fr-CA" sz="900" b="1" baseline="0">
              <a:latin typeface="Arial" panose="020B0604020202020204" pitchFamily="34" charset="0"/>
              <a:cs typeface="Arial" panose="020B0604020202020204" pitchFamily="34" charset="0"/>
            </a:rPr>
            <a:t> les sections vertes</a:t>
          </a:r>
          <a:endParaRPr lang="fr-CA" sz="900" b="1">
            <a:latin typeface="Arial" panose="020B0604020202020204" pitchFamily="34" charset="0"/>
            <a:cs typeface="Arial" panose="020B0604020202020204" pitchFamily="34" charset="0"/>
          </a:endParaRPr>
        </a:p>
      </xdr:txBody>
    </xdr:sp>
    <xdr:clientData/>
  </xdr:twoCellAnchor>
  <xdr:oneCellAnchor>
    <xdr:from>
      <xdr:col>0</xdr:col>
      <xdr:colOff>0</xdr:colOff>
      <xdr:row>0</xdr:row>
      <xdr:rowOff>0</xdr:rowOff>
    </xdr:from>
    <xdr:ext cx="2044232" cy="752711"/>
    <xdr:pic>
      <xdr:nvPicPr>
        <xdr:cNvPr id="5" name="Image 4">
          <a:extLst>
            <a:ext uri="{FF2B5EF4-FFF2-40B4-BE49-F238E27FC236}">
              <a16:creationId xmlns:a16="http://schemas.microsoft.com/office/drawing/2014/main" id="{3E5E1569-7646-4B1A-9C74-60F77998F5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44232" cy="75271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200026</xdr:colOff>
      <xdr:row>78</xdr:row>
      <xdr:rowOff>66675</xdr:rowOff>
    </xdr:from>
    <xdr:to>
      <xdr:col>9</xdr:col>
      <xdr:colOff>719137</xdr:colOff>
      <xdr:row>81</xdr:row>
      <xdr:rowOff>124968</xdr:rowOff>
    </xdr:to>
    <xdr:pic>
      <xdr:nvPicPr>
        <xdr:cNvPr id="2" name="Image 1">
          <a:extLst>
            <a:ext uri="{FF2B5EF4-FFF2-40B4-BE49-F238E27FC236}">
              <a16:creationId xmlns:a16="http://schemas.microsoft.com/office/drawing/2014/main" id="{48F579E2-7C99-4AC6-9CE3-958A69C8E14C}"/>
            </a:ext>
          </a:extLst>
        </xdr:cNvPr>
        <xdr:cNvPicPr>
          <a:picLocks noChangeAspect="1"/>
        </xdr:cNvPicPr>
      </xdr:nvPicPr>
      <xdr:blipFill rotWithShape="1">
        <a:blip xmlns:r="http://schemas.openxmlformats.org/officeDocument/2006/relationships" r:embed="rId1"/>
        <a:srcRect r="802"/>
        <a:stretch/>
      </xdr:blipFill>
      <xdr:spPr>
        <a:xfrm>
          <a:off x="200026" y="14497050"/>
          <a:ext cx="10096499" cy="615505"/>
        </a:xfrm>
        <a:prstGeom prst="rect">
          <a:avLst/>
        </a:prstGeom>
      </xdr:spPr>
    </xdr:pic>
    <xdr:clientData/>
  </xdr:twoCellAnchor>
  <xdr:twoCellAnchor editAs="oneCell">
    <xdr:from>
      <xdr:col>0</xdr:col>
      <xdr:colOff>604838</xdr:colOff>
      <xdr:row>85</xdr:row>
      <xdr:rowOff>85724</xdr:rowOff>
    </xdr:from>
    <xdr:to>
      <xdr:col>8</xdr:col>
      <xdr:colOff>490538</xdr:colOff>
      <xdr:row>86</xdr:row>
      <xdr:rowOff>161414</xdr:rowOff>
    </xdr:to>
    <xdr:pic>
      <xdr:nvPicPr>
        <xdr:cNvPr id="3" name="Image 2">
          <a:extLst>
            <a:ext uri="{FF2B5EF4-FFF2-40B4-BE49-F238E27FC236}">
              <a16:creationId xmlns:a16="http://schemas.microsoft.com/office/drawing/2014/main" id="{3F40C021-5C03-4B9F-830E-13262F3232B8}"/>
            </a:ext>
          </a:extLst>
        </xdr:cNvPr>
        <xdr:cNvPicPr>
          <a:picLocks noChangeAspect="1"/>
        </xdr:cNvPicPr>
      </xdr:nvPicPr>
      <xdr:blipFill>
        <a:blip xmlns:r="http://schemas.openxmlformats.org/officeDocument/2006/relationships" r:embed="rId2"/>
        <a:stretch>
          <a:fillRect/>
        </a:stretch>
      </xdr:blipFill>
      <xdr:spPr>
        <a:xfrm>
          <a:off x="604838" y="16230599"/>
          <a:ext cx="8372475" cy="385253"/>
        </a:xfrm>
        <a:prstGeom prst="rect">
          <a:avLst/>
        </a:prstGeom>
      </xdr:spPr>
    </xdr:pic>
    <xdr:clientData/>
  </xdr:twoCellAnchor>
  <xdr:twoCellAnchor editAs="oneCell">
    <xdr:from>
      <xdr:col>0</xdr:col>
      <xdr:colOff>113204</xdr:colOff>
      <xdr:row>94</xdr:row>
      <xdr:rowOff>161193</xdr:rowOff>
    </xdr:from>
    <xdr:to>
      <xdr:col>11</xdr:col>
      <xdr:colOff>2202</xdr:colOff>
      <xdr:row>102</xdr:row>
      <xdr:rowOff>153867</xdr:rowOff>
    </xdr:to>
    <xdr:pic>
      <xdr:nvPicPr>
        <xdr:cNvPr id="4" name="Image 3">
          <a:extLst>
            <a:ext uri="{FF2B5EF4-FFF2-40B4-BE49-F238E27FC236}">
              <a16:creationId xmlns:a16="http://schemas.microsoft.com/office/drawing/2014/main" id="{0F9E5D9D-7CD6-4A19-9284-27EF8FAE1B11}"/>
            </a:ext>
          </a:extLst>
        </xdr:cNvPr>
        <xdr:cNvPicPr>
          <a:picLocks noChangeAspect="1"/>
        </xdr:cNvPicPr>
      </xdr:nvPicPr>
      <xdr:blipFill rotWithShape="1">
        <a:blip xmlns:r="http://schemas.openxmlformats.org/officeDocument/2006/relationships" r:embed="rId3"/>
        <a:srcRect b="32941"/>
        <a:stretch/>
      </xdr:blipFill>
      <xdr:spPr>
        <a:xfrm>
          <a:off x="113204" y="17696718"/>
          <a:ext cx="11595223" cy="1478574"/>
        </a:xfrm>
        <a:prstGeom prst="rect">
          <a:avLst/>
        </a:prstGeom>
      </xdr:spPr>
    </xdr:pic>
    <xdr:clientData/>
  </xdr:twoCellAnchor>
  <xdr:twoCellAnchor editAs="oneCell">
    <xdr:from>
      <xdr:col>0</xdr:col>
      <xdr:colOff>56783</xdr:colOff>
      <xdr:row>105</xdr:row>
      <xdr:rowOff>163754</xdr:rowOff>
    </xdr:from>
    <xdr:to>
      <xdr:col>10</xdr:col>
      <xdr:colOff>833182</xdr:colOff>
      <xdr:row>107</xdr:row>
      <xdr:rowOff>24544</xdr:rowOff>
    </xdr:to>
    <xdr:pic>
      <xdr:nvPicPr>
        <xdr:cNvPr id="5" name="Image 4">
          <a:extLst>
            <a:ext uri="{FF2B5EF4-FFF2-40B4-BE49-F238E27FC236}">
              <a16:creationId xmlns:a16="http://schemas.microsoft.com/office/drawing/2014/main" id="{4AA68D97-D75C-4D0D-9383-8F671F415EFA}"/>
            </a:ext>
          </a:extLst>
        </xdr:cNvPr>
        <xdr:cNvPicPr>
          <a:picLocks noChangeAspect="1"/>
        </xdr:cNvPicPr>
      </xdr:nvPicPr>
      <xdr:blipFill rotWithShape="1">
        <a:blip xmlns:r="http://schemas.openxmlformats.org/officeDocument/2006/relationships" r:embed="rId3"/>
        <a:srcRect t="89407"/>
        <a:stretch/>
      </xdr:blipFill>
      <xdr:spPr>
        <a:xfrm>
          <a:off x="56783" y="19742392"/>
          <a:ext cx="11444399" cy="232265"/>
        </a:xfrm>
        <a:prstGeom prst="rect">
          <a:avLst/>
        </a:prstGeom>
      </xdr:spPr>
    </xdr:pic>
    <xdr:clientData/>
  </xdr:twoCellAnchor>
  <xdr:twoCellAnchor>
    <xdr:from>
      <xdr:col>6</xdr:col>
      <xdr:colOff>527538</xdr:colOff>
      <xdr:row>105</xdr:row>
      <xdr:rowOff>146539</xdr:rowOff>
    </xdr:from>
    <xdr:to>
      <xdr:col>7</xdr:col>
      <xdr:colOff>820616</xdr:colOff>
      <xdr:row>107</xdr:row>
      <xdr:rowOff>28576</xdr:rowOff>
    </xdr:to>
    <xdr:sp macro="" textlink="">
      <xdr:nvSpPr>
        <xdr:cNvPr id="6" name="Rectangle 5">
          <a:extLst>
            <a:ext uri="{FF2B5EF4-FFF2-40B4-BE49-F238E27FC236}">
              <a16:creationId xmlns:a16="http://schemas.microsoft.com/office/drawing/2014/main" id="{70267FDA-3870-4CAD-8437-98EE27BE5646}"/>
            </a:ext>
          </a:extLst>
        </xdr:cNvPr>
        <xdr:cNvSpPr/>
      </xdr:nvSpPr>
      <xdr:spPr>
        <a:xfrm>
          <a:off x="6833088" y="19725177"/>
          <a:ext cx="1383691" cy="253512"/>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editAs="oneCell">
    <xdr:from>
      <xdr:col>0</xdr:col>
      <xdr:colOff>0</xdr:colOff>
      <xdr:row>0</xdr:row>
      <xdr:rowOff>1</xdr:rowOff>
    </xdr:from>
    <xdr:to>
      <xdr:col>2</xdr:col>
      <xdr:colOff>0</xdr:colOff>
      <xdr:row>1</xdr:row>
      <xdr:rowOff>162242</xdr:rowOff>
    </xdr:to>
    <xdr:pic>
      <xdr:nvPicPr>
        <xdr:cNvPr id="7" name="Image 6">
          <a:extLst>
            <a:ext uri="{FF2B5EF4-FFF2-40B4-BE49-F238E27FC236}">
              <a16:creationId xmlns:a16="http://schemas.microsoft.com/office/drawing/2014/main" id="{FFDA81D1-E9F8-42A1-9415-040D68BE323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1"/>
          <a:ext cx="1943100" cy="738504"/>
        </a:xfrm>
        <a:prstGeom prst="rect">
          <a:avLst/>
        </a:prstGeom>
      </xdr:spPr>
    </xdr:pic>
    <xdr:clientData/>
  </xdr:twoCellAnchor>
  <xdr:twoCellAnchor editAs="oneCell">
    <xdr:from>
      <xdr:col>0</xdr:col>
      <xdr:colOff>47627</xdr:colOff>
      <xdr:row>24</xdr:row>
      <xdr:rowOff>14285</xdr:rowOff>
    </xdr:from>
    <xdr:to>
      <xdr:col>11</xdr:col>
      <xdr:colOff>848</xdr:colOff>
      <xdr:row>30</xdr:row>
      <xdr:rowOff>4761</xdr:rowOff>
    </xdr:to>
    <xdr:pic>
      <xdr:nvPicPr>
        <xdr:cNvPr id="9" name="Image 8">
          <a:extLst>
            <a:ext uri="{FF2B5EF4-FFF2-40B4-BE49-F238E27FC236}">
              <a16:creationId xmlns:a16="http://schemas.microsoft.com/office/drawing/2014/main" id="{4928EFE3-B95C-4AF4-8F99-79803CA6F0EE}"/>
            </a:ext>
          </a:extLst>
        </xdr:cNvPr>
        <xdr:cNvPicPr>
          <a:picLocks noChangeAspect="1"/>
        </xdr:cNvPicPr>
      </xdr:nvPicPr>
      <xdr:blipFill>
        <a:blip xmlns:r="http://schemas.openxmlformats.org/officeDocument/2006/relationships" r:embed="rId5"/>
        <a:stretch>
          <a:fillRect/>
        </a:stretch>
      </xdr:blipFill>
      <xdr:spPr>
        <a:xfrm>
          <a:off x="47627" y="4495798"/>
          <a:ext cx="11649921" cy="1104901"/>
        </a:xfrm>
        <a:prstGeom prst="rect">
          <a:avLst/>
        </a:prstGeom>
      </xdr:spPr>
    </xdr:pic>
    <xdr:clientData/>
  </xdr:twoCellAnchor>
  <xdr:twoCellAnchor editAs="oneCell">
    <xdr:from>
      <xdr:col>0</xdr:col>
      <xdr:colOff>52388</xdr:colOff>
      <xdr:row>33</xdr:row>
      <xdr:rowOff>80963</xdr:rowOff>
    </xdr:from>
    <xdr:to>
      <xdr:col>11</xdr:col>
      <xdr:colOff>2</xdr:colOff>
      <xdr:row>38</xdr:row>
      <xdr:rowOff>161926</xdr:rowOff>
    </xdr:to>
    <xdr:pic>
      <xdr:nvPicPr>
        <xdr:cNvPr id="10" name="Image 9">
          <a:extLst>
            <a:ext uri="{FF2B5EF4-FFF2-40B4-BE49-F238E27FC236}">
              <a16:creationId xmlns:a16="http://schemas.microsoft.com/office/drawing/2014/main" id="{825FD9B4-DB61-4338-A85E-EA5EF58DE3C2}"/>
            </a:ext>
          </a:extLst>
        </xdr:cNvPr>
        <xdr:cNvPicPr>
          <a:picLocks noChangeAspect="1"/>
        </xdr:cNvPicPr>
      </xdr:nvPicPr>
      <xdr:blipFill rotWithShape="1">
        <a:blip xmlns:r="http://schemas.openxmlformats.org/officeDocument/2006/relationships" r:embed="rId6"/>
        <a:srcRect t="14170"/>
        <a:stretch/>
      </xdr:blipFill>
      <xdr:spPr>
        <a:xfrm>
          <a:off x="52388" y="6338888"/>
          <a:ext cx="11672889" cy="1009650"/>
        </a:xfrm>
        <a:prstGeom prst="rect">
          <a:avLst/>
        </a:prstGeom>
      </xdr:spPr>
    </xdr:pic>
    <xdr:clientData/>
  </xdr:twoCellAnchor>
  <xdr:twoCellAnchor>
    <xdr:from>
      <xdr:col>10</xdr:col>
      <xdr:colOff>257177</xdr:colOff>
      <xdr:row>33</xdr:row>
      <xdr:rowOff>100010</xdr:rowOff>
    </xdr:from>
    <xdr:to>
      <xdr:col>10</xdr:col>
      <xdr:colOff>1052514</xdr:colOff>
      <xdr:row>38</xdr:row>
      <xdr:rowOff>166687</xdr:rowOff>
    </xdr:to>
    <xdr:sp macro="" textlink="">
      <xdr:nvSpPr>
        <xdr:cNvPr id="11" name="Rectangle 10">
          <a:extLst>
            <a:ext uri="{FF2B5EF4-FFF2-40B4-BE49-F238E27FC236}">
              <a16:creationId xmlns:a16="http://schemas.microsoft.com/office/drawing/2014/main" id="{604363EE-0B02-428E-A529-D2DB44441F24}"/>
            </a:ext>
          </a:extLst>
        </xdr:cNvPr>
        <xdr:cNvSpPr/>
      </xdr:nvSpPr>
      <xdr:spPr>
        <a:xfrm>
          <a:off x="10925177" y="6357935"/>
          <a:ext cx="795337" cy="99536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editAs="oneCell">
    <xdr:from>
      <xdr:col>0</xdr:col>
      <xdr:colOff>38102</xdr:colOff>
      <xdr:row>66</xdr:row>
      <xdr:rowOff>123824</xdr:rowOff>
    </xdr:from>
    <xdr:to>
      <xdr:col>11</xdr:col>
      <xdr:colOff>3426</xdr:colOff>
      <xdr:row>72</xdr:row>
      <xdr:rowOff>9524</xdr:rowOff>
    </xdr:to>
    <xdr:pic>
      <xdr:nvPicPr>
        <xdr:cNvPr id="15" name="Image 14">
          <a:extLst>
            <a:ext uri="{FF2B5EF4-FFF2-40B4-BE49-F238E27FC236}">
              <a16:creationId xmlns:a16="http://schemas.microsoft.com/office/drawing/2014/main" id="{D3EE087C-94EB-40E4-9B61-1717A9490488}"/>
            </a:ext>
          </a:extLst>
        </xdr:cNvPr>
        <xdr:cNvPicPr>
          <a:picLocks noChangeAspect="1"/>
        </xdr:cNvPicPr>
      </xdr:nvPicPr>
      <xdr:blipFill>
        <a:blip xmlns:r="http://schemas.openxmlformats.org/officeDocument/2006/relationships" r:embed="rId7"/>
        <a:stretch>
          <a:fillRect/>
        </a:stretch>
      </xdr:blipFill>
      <xdr:spPr>
        <a:xfrm>
          <a:off x="38102" y="12325349"/>
          <a:ext cx="11681074" cy="1000125"/>
        </a:xfrm>
        <a:prstGeom prst="rect">
          <a:avLst/>
        </a:prstGeom>
      </xdr:spPr>
    </xdr:pic>
    <xdr:clientData/>
  </xdr:twoCellAnchor>
  <xdr:twoCellAnchor editAs="oneCell">
    <xdr:from>
      <xdr:col>0</xdr:col>
      <xdr:colOff>776288</xdr:colOff>
      <xdr:row>14</xdr:row>
      <xdr:rowOff>23814</xdr:rowOff>
    </xdr:from>
    <xdr:to>
      <xdr:col>9</xdr:col>
      <xdr:colOff>733044</xdr:colOff>
      <xdr:row>18</xdr:row>
      <xdr:rowOff>228600</xdr:rowOff>
    </xdr:to>
    <xdr:pic>
      <xdr:nvPicPr>
        <xdr:cNvPr id="19" name="Image 18">
          <a:extLst>
            <a:ext uri="{FF2B5EF4-FFF2-40B4-BE49-F238E27FC236}">
              <a16:creationId xmlns:a16="http://schemas.microsoft.com/office/drawing/2014/main" id="{E08E5A2B-E65F-D443-31DD-0743CB6A3124}"/>
            </a:ext>
          </a:extLst>
        </xdr:cNvPr>
        <xdr:cNvPicPr>
          <a:picLocks noChangeAspect="1"/>
        </xdr:cNvPicPr>
      </xdr:nvPicPr>
      <xdr:blipFill>
        <a:blip xmlns:r="http://schemas.openxmlformats.org/officeDocument/2006/relationships" r:embed="rId8"/>
        <a:stretch>
          <a:fillRect/>
        </a:stretch>
      </xdr:blipFill>
      <xdr:spPr>
        <a:xfrm>
          <a:off x="776288" y="2986089"/>
          <a:ext cx="9534144" cy="1071561"/>
        </a:xfrm>
        <a:prstGeom prst="rect">
          <a:avLst/>
        </a:prstGeom>
      </xdr:spPr>
    </xdr:pic>
    <xdr:clientData/>
  </xdr:twoCellAnchor>
  <xdr:twoCellAnchor>
    <xdr:from>
      <xdr:col>8</xdr:col>
      <xdr:colOff>928688</xdr:colOff>
      <xdr:row>17</xdr:row>
      <xdr:rowOff>123825</xdr:rowOff>
    </xdr:from>
    <xdr:to>
      <xdr:col>9</xdr:col>
      <xdr:colOff>733425</xdr:colOff>
      <xdr:row>18</xdr:row>
      <xdr:rowOff>204788</xdr:rowOff>
    </xdr:to>
    <xdr:sp macro="" textlink="">
      <xdr:nvSpPr>
        <xdr:cNvPr id="20" name="Rectangle 19">
          <a:extLst>
            <a:ext uri="{FF2B5EF4-FFF2-40B4-BE49-F238E27FC236}">
              <a16:creationId xmlns:a16="http://schemas.microsoft.com/office/drawing/2014/main" id="{96F0E8FA-4126-D513-B840-349CEF11D218}"/>
            </a:ext>
          </a:extLst>
        </xdr:cNvPr>
        <xdr:cNvSpPr/>
      </xdr:nvSpPr>
      <xdr:spPr>
        <a:xfrm>
          <a:off x="9415463" y="3705225"/>
          <a:ext cx="895350" cy="328613"/>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editAs="oneCell">
    <xdr:from>
      <xdr:col>0</xdr:col>
      <xdr:colOff>38101</xdr:colOff>
      <xdr:row>55</xdr:row>
      <xdr:rowOff>114300</xdr:rowOff>
    </xdr:from>
    <xdr:to>
      <xdr:col>10</xdr:col>
      <xdr:colOff>981075</xdr:colOff>
      <xdr:row>61</xdr:row>
      <xdr:rowOff>148824</xdr:rowOff>
    </xdr:to>
    <xdr:pic>
      <xdr:nvPicPr>
        <xdr:cNvPr id="16" name="Image 15">
          <a:extLst>
            <a:ext uri="{FF2B5EF4-FFF2-40B4-BE49-F238E27FC236}">
              <a16:creationId xmlns:a16="http://schemas.microsoft.com/office/drawing/2014/main" id="{CB5D8F5F-07C4-3F7A-551B-90393414507E}"/>
            </a:ext>
          </a:extLst>
        </xdr:cNvPr>
        <xdr:cNvPicPr>
          <a:picLocks noChangeAspect="1"/>
        </xdr:cNvPicPr>
      </xdr:nvPicPr>
      <xdr:blipFill>
        <a:blip xmlns:r="http://schemas.openxmlformats.org/officeDocument/2006/relationships" r:embed="rId9"/>
        <a:stretch>
          <a:fillRect/>
        </a:stretch>
      </xdr:blipFill>
      <xdr:spPr>
        <a:xfrm>
          <a:off x="38101" y="10677525"/>
          <a:ext cx="10915649" cy="1120374"/>
        </a:xfrm>
        <a:prstGeom prst="rect">
          <a:avLst/>
        </a:prstGeom>
      </xdr:spPr>
    </xdr:pic>
    <xdr:clientData/>
  </xdr:twoCellAnchor>
  <xdr:twoCellAnchor>
    <xdr:from>
      <xdr:col>3</xdr:col>
      <xdr:colOff>76200</xdr:colOff>
      <xdr:row>58</xdr:row>
      <xdr:rowOff>161925</xdr:rowOff>
    </xdr:from>
    <xdr:to>
      <xdr:col>3</xdr:col>
      <xdr:colOff>809625</xdr:colOff>
      <xdr:row>60</xdr:row>
      <xdr:rowOff>85725</xdr:rowOff>
    </xdr:to>
    <xdr:sp macro="" textlink="">
      <xdr:nvSpPr>
        <xdr:cNvPr id="17" name="Rectangle 16">
          <a:extLst>
            <a:ext uri="{FF2B5EF4-FFF2-40B4-BE49-F238E27FC236}">
              <a16:creationId xmlns:a16="http://schemas.microsoft.com/office/drawing/2014/main" id="{70024FE5-444E-4683-E4E1-D86646D6EECF}"/>
            </a:ext>
          </a:extLst>
        </xdr:cNvPr>
        <xdr:cNvSpPr/>
      </xdr:nvSpPr>
      <xdr:spPr>
        <a:xfrm>
          <a:off x="2914650" y="11630025"/>
          <a:ext cx="733425" cy="28575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xdr:from>
      <xdr:col>3</xdr:col>
      <xdr:colOff>809625</xdr:colOff>
      <xdr:row>60</xdr:row>
      <xdr:rowOff>76200</xdr:rowOff>
    </xdr:from>
    <xdr:to>
      <xdr:col>4</xdr:col>
      <xdr:colOff>523875</xdr:colOff>
      <xdr:row>61</xdr:row>
      <xdr:rowOff>152400</xdr:rowOff>
    </xdr:to>
    <xdr:sp macro="" textlink="">
      <xdr:nvSpPr>
        <xdr:cNvPr id="18" name="Rectangle 17">
          <a:extLst>
            <a:ext uri="{FF2B5EF4-FFF2-40B4-BE49-F238E27FC236}">
              <a16:creationId xmlns:a16="http://schemas.microsoft.com/office/drawing/2014/main" id="{E4C81076-B692-4987-8704-B92B654216F2}"/>
            </a:ext>
          </a:extLst>
        </xdr:cNvPr>
        <xdr:cNvSpPr/>
      </xdr:nvSpPr>
      <xdr:spPr>
        <a:xfrm>
          <a:off x="3648075" y="11544300"/>
          <a:ext cx="733425" cy="25717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xdr:from>
      <xdr:col>10</xdr:col>
      <xdr:colOff>219075</xdr:colOff>
      <xdr:row>59</xdr:row>
      <xdr:rowOff>0</xdr:rowOff>
    </xdr:from>
    <xdr:to>
      <xdr:col>10</xdr:col>
      <xdr:colOff>971550</xdr:colOff>
      <xdr:row>61</xdr:row>
      <xdr:rowOff>133350</xdr:rowOff>
    </xdr:to>
    <xdr:sp macro="" textlink="">
      <xdr:nvSpPr>
        <xdr:cNvPr id="21" name="Rectangle 20">
          <a:extLst>
            <a:ext uri="{FF2B5EF4-FFF2-40B4-BE49-F238E27FC236}">
              <a16:creationId xmlns:a16="http://schemas.microsoft.com/office/drawing/2014/main" id="{8C35210F-8137-40EF-B8C7-C5184D71E7DA}"/>
            </a:ext>
          </a:extLst>
        </xdr:cNvPr>
        <xdr:cNvSpPr/>
      </xdr:nvSpPr>
      <xdr:spPr>
        <a:xfrm>
          <a:off x="10191750" y="11287125"/>
          <a:ext cx="752475" cy="4953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wsDr>
</file>

<file path=xl/drawings/drawing4.xml><?xml version="1.0" encoding="utf-8"?>
<xdr:wsDr xmlns:xdr="http://schemas.openxmlformats.org/drawingml/2006/spreadsheetDrawing" xmlns:a="http://schemas.openxmlformats.org/drawingml/2006/main">
  <xdr:absoluteAnchor>
    <xdr:pos x="10517281" y="4464373"/>
    <xdr:ext cx="1137863" cy="801821"/>
    <xdr:sp macro="" textlink="">
      <xdr:nvSpPr>
        <xdr:cNvPr id="3" name="Text Box 37" hidden="1">
          <a:extLst>
            <a:ext uri="{FF2B5EF4-FFF2-40B4-BE49-F238E27FC236}">
              <a16:creationId xmlns:a16="http://schemas.microsoft.com/office/drawing/2014/main" id="{3937C617-E22E-4588-A46B-330EE72451F7}"/>
            </a:ext>
          </a:extLst>
        </xdr:cNvPr>
        <xdr:cNvSpPr txBox="1">
          <a:spLocks noChangeArrowheads="1"/>
        </xdr:cNvSpPr>
      </xdr:nvSpPr>
      <xdr:spPr bwMode="auto">
        <a:xfrm>
          <a:off x="10517281" y="4464373"/>
          <a:ext cx="1137863" cy="801821"/>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absoluteAnchor>
  <xdr:oneCellAnchor>
    <xdr:from>
      <xdr:col>0</xdr:col>
      <xdr:colOff>0</xdr:colOff>
      <xdr:row>0</xdr:row>
      <xdr:rowOff>0</xdr:rowOff>
    </xdr:from>
    <xdr:ext cx="2044232" cy="752711"/>
    <xdr:pic>
      <xdr:nvPicPr>
        <xdr:cNvPr id="5" name="Image 4">
          <a:extLst>
            <a:ext uri="{FF2B5EF4-FFF2-40B4-BE49-F238E27FC236}">
              <a16:creationId xmlns:a16="http://schemas.microsoft.com/office/drawing/2014/main" id="{8FD1091B-99F0-4C4A-ABA0-C3CE7F7DD1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44232" cy="752711"/>
        </a:xfrm>
        <a:prstGeom prst="rect">
          <a:avLst/>
        </a:prstGeom>
      </xdr:spPr>
    </xdr:pic>
    <xdr:clientData/>
  </xdr:oneCellAnchor>
  <xdr:twoCellAnchor>
    <xdr:from>
      <xdr:col>11</xdr:col>
      <xdr:colOff>438150</xdr:colOff>
      <xdr:row>3</xdr:row>
      <xdr:rowOff>104775</xdr:rowOff>
    </xdr:from>
    <xdr:to>
      <xdr:col>13</xdr:col>
      <xdr:colOff>172502</xdr:colOff>
      <xdr:row>5</xdr:row>
      <xdr:rowOff>99376</xdr:rowOff>
    </xdr:to>
    <xdr:sp macro="" textlink="">
      <xdr:nvSpPr>
        <xdr:cNvPr id="2" name="AutoShape 9">
          <a:extLst>
            <a:ext uri="{FF2B5EF4-FFF2-40B4-BE49-F238E27FC236}">
              <a16:creationId xmlns:a16="http://schemas.microsoft.com/office/drawing/2014/main" id="{C48B2D9E-377F-4AA2-BC3C-EBD13F8B203F}"/>
            </a:ext>
          </a:extLst>
        </xdr:cNvPr>
        <xdr:cNvSpPr>
          <a:spLocks noChangeArrowheads="1"/>
        </xdr:cNvSpPr>
      </xdr:nvSpPr>
      <xdr:spPr bwMode="auto">
        <a:xfrm>
          <a:off x="11258550" y="1195388"/>
          <a:ext cx="1653640" cy="337501"/>
        </a:xfrm>
        <a:prstGeom prst="wedgeRoundRectCallout">
          <a:avLst>
            <a:gd name="adj1" fmla="val -73694"/>
            <a:gd name="adj2" fmla="val 115604"/>
            <a:gd name="adj3" fmla="val 16667"/>
          </a:avLst>
        </a:prstGeom>
        <a:solidFill>
          <a:srgbClr val="B5E6A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900" b="1" i="0" u="none" strike="noStrike" baseline="0">
              <a:solidFill>
                <a:sysClr val="windowText" lastClr="000000"/>
              </a:solidFill>
              <a:latin typeface="Arial" panose="020B0604020202020204" pitchFamily="34" charset="0"/>
              <a:cs typeface="Arial" panose="020B0604020202020204" pitchFamily="34" charset="0"/>
            </a:rPr>
            <a:t>Veuillez remplir les sections vertes.</a:t>
          </a:r>
        </a:p>
      </xdr:txBody>
    </xdr:sp>
    <xdr:clientData/>
  </xdr:twoCellAnchor>
</xdr:wsDr>
</file>

<file path=xl/drawings/drawing5.xml><?xml version="1.0" encoding="utf-8"?>
<xdr:wsDr xmlns:xdr="http://schemas.openxmlformats.org/drawingml/2006/spreadsheetDrawing" xmlns:a="http://schemas.openxmlformats.org/drawingml/2006/main">
  <xdr:absoluteAnchor>
    <xdr:pos x="10517281" y="4464373"/>
    <xdr:ext cx="1137863" cy="801821"/>
    <xdr:sp macro="" textlink="">
      <xdr:nvSpPr>
        <xdr:cNvPr id="2" name="Text Box 37" hidden="1">
          <a:extLst>
            <a:ext uri="{FF2B5EF4-FFF2-40B4-BE49-F238E27FC236}">
              <a16:creationId xmlns:a16="http://schemas.microsoft.com/office/drawing/2014/main" id="{547C0982-E017-4594-9E56-E3878F95D12B}"/>
            </a:ext>
          </a:extLst>
        </xdr:cNvPr>
        <xdr:cNvSpPr txBox="1">
          <a:spLocks noChangeArrowheads="1"/>
        </xdr:cNvSpPr>
      </xdr:nvSpPr>
      <xdr:spPr bwMode="auto">
        <a:xfrm>
          <a:off x="10517281" y="4464373"/>
          <a:ext cx="1137863" cy="801821"/>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absoluteAnchor>
  <xdr:oneCellAnchor>
    <xdr:from>
      <xdr:col>0</xdr:col>
      <xdr:colOff>0</xdr:colOff>
      <xdr:row>0</xdr:row>
      <xdr:rowOff>0</xdr:rowOff>
    </xdr:from>
    <xdr:ext cx="2044232" cy="752711"/>
    <xdr:pic>
      <xdr:nvPicPr>
        <xdr:cNvPr id="3" name="Image 2">
          <a:extLst>
            <a:ext uri="{FF2B5EF4-FFF2-40B4-BE49-F238E27FC236}">
              <a16:creationId xmlns:a16="http://schemas.microsoft.com/office/drawing/2014/main" id="{73DB80FE-714A-481E-813A-ABF86125DC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44232" cy="752711"/>
        </a:xfrm>
        <a:prstGeom prst="rect">
          <a:avLst/>
        </a:prstGeom>
      </xdr:spPr>
    </xdr:pic>
    <xdr:clientData/>
  </xdr:oneCellAnchor>
  <xdr:twoCellAnchor>
    <xdr:from>
      <xdr:col>11</xdr:col>
      <xdr:colOff>419100</xdr:colOff>
      <xdr:row>3</xdr:row>
      <xdr:rowOff>109537</xdr:rowOff>
    </xdr:from>
    <xdr:to>
      <xdr:col>13</xdr:col>
      <xdr:colOff>101065</xdr:colOff>
      <xdr:row>5</xdr:row>
      <xdr:rowOff>104138</xdr:rowOff>
    </xdr:to>
    <xdr:sp macro="" textlink="">
      <xdr:nvSpPr>
        <xdr:cNvPr id="4" name="AutoShape 9">
          <a:extLst>
            <a:ext uri="{FF2B5EF4-FFF2-40B4-BE49-F238E27FC236}">
              <a16:creationId xmlns:a16="http://schemas.microsoft.com/office/drawing/2014/main" id="{E8B993E2-7F1E-41EA-90F7-9FF424DAD055}"/>
            </a:ext>
          </a:extLst>
        </xdr:cNvPr>
        <xdr:cNvSpPr>
          <a:spLocks noChangeArrowheads="1"/>
        </xdr:cNvSpPr>
      </xdr:nvSpPr>
      <xdr:spPr bwMode="auto">
        <a:xfrm>
          <a:off x="11229975" y="1200150"/>
          <a:ext cx="1644115" cy="337501"/>
        </a:xfrm>
        <a:prstGeom prst="wedgeRoundRectCallout">
          <a:avLst>
            <a:gd name="adj1" fmla="val -73694"/>
            <a:gd name="adj2" fmla="val 115604"/>
            <a:gd name="adj3" fmla="val 16667"/>
          </a:avLst>
        </a:prstGeom>
        <a:solidFill>
          <a:srgbClr val="B5E6A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900" b="1" i="0" u="none" strike="noStrike" baseline="0">
              <a:solidFill>
                <a:sysClr val="windowText" lastClr="000000"/>
              </a:solidFill>
              <a:latin typeface="Arial" panose="020B0604020202020204" pitchFamily="34" charset="0"/>
              <a:cs typeface="Arial" panose="020B0604020202020204" pitchFamily="34" charset="0"/>
            </a:rPr>
            <a:t>Veuillez remplir les sections vertes.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apaq-my.sharepoint.com/personal/pascal_cyr_mapaq_gouv_qc_ca/Documents/Bureau/DCPSC/id&#233;e%20formulaire/Copie%20de%20Formulaire%20de%20r&#233;clamation_MOD&#200;LE%2004-03-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 d'aide"/>
      <sheetName val="AIDE-MÉMOIRE"/>
      <sheetName val="Versement 1"/>
      <sheetName val="Versement 2"/>
      <sheetName val="Versement 3"/>
      <sheetName val="Sommaire documents exigés MAPAQ"/>
      <sheetName val="listes"/>
      <sheetName val="Feuil2"/>
    </sheetNames>
    <sheetDataSet>
      <sheetData sheetId="0"/>
      <sheetData sheetId="1"/>
      <sheetData sheetId="2"/>
      <sheetData sheetId="3"/>
      <sheetData sheetId="4"/>
      <sheetData sheetId="5"/>
      <sheetData sheetId="6">
        <row r="1">
          <cell r="A1" t="str">
            <v>Choisir programme</v>
          </cell>
        </row>
        <row r="2">
          <cell r="A2" t="str">
            <v>Transformation alimentaire : Robotisation et systèmes de qualité 2021-2023 / volet 1 - Planification d'un projet</v>
          </cell>
          <cell r="D2" t="str">
            <v xml:space="preserve">François Laforge </v>
          </cell>
        </row>
        <row r="3">
          <cell r="A3" t="str">
            <v>Transformation alimentaire : Robotisation et systèmes de qualité 2021-2023 / sous-volet 2.1 - Automatisation et robotisation de procédés</v>
          </cell>
          <cell r="D3" t="str">
            <v xml:space="preserve">Natalie Sylvain </v>
          </cell>
        </row>
        <row r="4">
          <cell r="A4" t="str">
            <v>Transformation alimentaire : Robotisation et systèmes de qualité 2021-2023 / sous-volet 2.2 - Systèmes de gestion de la qualité et de la salubrité des aliments</v>
          </cell>
          <cell r="D4" t="str">
            <v>Macdonald Michel</v>
          </cell>
        </row>
        <row r="5">
          <cell r="A5" t="str">
            <v>Programme d'appui aux fromageries, sous-volet 1.1</v>
          </cell>
          <cell r="D5" t="str">
            <v>Solange Gagnon</v>
          </cell>
        </row>
        <row r="6">
          <cell r="A6" t="str">
            <v>Programme d'appui aux fromageries, sous-volet 1.2</v>
          </cell>
          <cell r="D6" t="str">
            <v>Willy Jackson Tiakoh</v>
          </cell>
        </row>
        <row r="7">
          <cell r="A7" t="str">
            <v>Programme d'appui aux fromageries, volet 2</v>
          </cell>
          <cell r="D7" t="str">
            <v>Gisèle Boucher</v>
          </cell>
        </row>
        <row r="8">
          <cell r="A8" t="str">
            <v>Programme Alimentation santé, volet 1</v>
          </cell>
          <cell r="D8" t="str">
            <v>Adriana Parades Valencia</v>
          </cell>
        </row>
        <row r="9">
          <cell r="A9" t="str">
            <v>Programme Alimentation santé, volet 2</v>
          </cell>
          <cell r="D9" t="str">
            <v xml:space="preserve">Baké Nadiath Tabé </v>
          </cell>
        </row>
        <row r="10">
          <cell r="A10" t="str">
            <v>Programme Alimentation santé, volet 3</v>
          </cell>
          <cell r="D10" t="str">
            <v>Joseph Gary Cadet</v>
          </cell>
        </row>
        <row r="11">
          <cell r="A11" t="str">
            <v>Programme d’appui à la compétitivité des abattoirs régionaux, volet 1</v>
          </cell>
          <cell r="D11" t="str">
            <v xml:space="preserve">Yapi Samson Achi </v>
          </cell>
        </row>
        <row r="12">
          <cell r="A12" t="str">
            <v>Programme d’appui à la compétitivité des abattoirs régionaux, volet 2</v>
          </cell>
          <cell r="D12"/>
        </row>
        <row r="13">
          <cell r="A13" t="str">
            <v>Programme d’appui à la compétitivité des abattoirs régionaux, volet 3</v>
          </cell>
          <cell r="D13" t="str">
            <v>Antoine Brochu</v>
          </cell>
        </row>
        <row r="14">
          <cell r="D14" t="str">
            <v>Para Marie Philippe Radanielina</v>
          </cell>
        </row>
      </sheetData>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F6B7B9-092F-4234-B62B-FA7315F060EB}" name="Tableau578" displayName="Tableau578" ref="A6:A13" totalsRowShown="0" headerRowDxfId="81" dataDxfId="80">
  <autoFilter ref="A6:A13" xr:uid="{756C8F56-EF6C-4012-AFF9-9E588C597480}"/>
  <sortState xmlns:xlrd2="http://schemas.microsoft.com/office/spreadsheetml/2017/richdata2" ref="A7:A13">
    <sortCondition ref="A6:A13"/>
  </sortState>
  <tableColumns count="1">
    <tableColumn id="1" xr3:uid="{22AA1269-0694-404B-B915-3279C6D1DAC9}" name="Type de demandeur" dataDxfId="7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C97B859-F58A-499B-927B-4BCB477FCF09}" name="Tableau2" displayName="Tableau2" ref="A15:A25" totalsRowShown="0" headerRowDxfId="78" dataDxfId="77" tableBorderDxfId="76">
  <autoFilter ref="A15:A25" xr:uid="{E63DD40D-FCEC-40AA-B714-07331CB326F0}"/>
  <tableColumns count="1">
    <tableColumn id="1" xr3:uid="{F8F2F5E7-222B-477D-8A82-26502F6F28C4}" name="Identification du contributeur" dataDxfId="7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6B70649-6027-4FEF-B862-45EC20020691}" name="Tableau3" displayName="Tableau3" ref="A27:A32" totalsRowShown="0" headerRowDxfId="74" dataDxfId="73">
  <autoFilter ref="A27:A32" xr:uid="{76EF0A69-0566-4126-B7E1-288BCF815AD9}"/>
  <tableColumns count="1">
    <tableColumn id="1" xr3:uid="{4BC7C32A-243A-4185-8937-F7A717419BC1}" name="Précision sur la source de financement" dataDxfId="7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B639631-A8B6-4640-8005-1F85B154E719}" name="Tableau4" displayName="Tableau4" ref="A34:A37" totalsRowShown="0" headerRowDxfId="71">
  <autoFilter ref="A34:A37" xr:uid="{A4CEB9DA-C7F3-40B0-A0F1-2C2D422D8264}"/>
  <tableColumns count="1">
    <tableColumn id="1" xr3:uid="{3CA7DAC5-AC40-4988-AC69-9468F3B37D3C}" name="Confirmation du financem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ED0C68C-8A16-4E98-ACAD-8834CAC87BD9}" name="Tableau368" displayName="Tableau368" ref="A59:A61" totalsRowShown="0" headerRowDxfId="70" dataDxfId="69">
  <autoFilter ref="A59:A61" xr:uid="{4ED0C68C-8A16-4E98-ACAD-8834CAC87BD9}"/>
  <tableColumns count="1">
    <tableColumn id="1" xr3:uid="{D60BD252-8A65-4997-9714-7F9390243BE0}" name="Réclamation - Conformité des livrables" dataDxfId="68"/>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cdn-contenu.quebec.ca/cdn-contenu/adm/min/agriculture-pecheries-alimentation/programmes/appui-developpement-agriculture-agroalimentaire-region/LI_liste-repondants-PADAAR_MAPAQ.pdf" TargetMode="External"/><Relationship Id="rId1" Type="http://schemas.openxmlformats.org/officeDocument/2006/relationships/hyperlink" Target="https://www.tresor.gouv.qc.ca/fileadmin/PDF/faire_affaire_avec_etat/cadre_normatif/frais_deplacement.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www.tresor.gouv.qc.ca/fileadmin/PDF/faire_affaire_avec_etat/cadre_normatif/frais_deplacement.pdf"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www.tresor.gouv.qc.ca/fileadmin/PDF/faire_affaire_avec_etat/cadre_normatif/frais_deplacement.pdf" TargetMode="External"/></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DBD68-1A40-4EA8-BE80-19D397E96503}">
  <sheetPr codeName="Feuil1">
    <tabColor rgb="FFB5E6A2"/>
  </sheetPr>
  <dimension ref="A1:FF57"/>
  <sheetViews>
    <sheetView tabSelected="1" zoomScaleNormal="100" workbookViewId="0">
      <selection activeCell="B5" sqref="B5"/>
    </sheetView>
  </sheetViews>
  <sheetFormatPr baseColWidth="10" defaultColWidth="11.5703125" defaultRowHeight="18" x14ac:dyDescent="0.25"/>
  <cols>
    <col min="1" max="1" width="11.5703125" style="57" customWidth="1"/>
    <col min="2" max="2" width="19.85546875" style="57" customWidth="1"/>
    <col min="3" max="3" width="19" style="57" customWidth="1"/>
    <col min="4" max="4" width="18.5703125" style="57" customWidth="1"/>
    <col min="5" max="5" width="18.140625" style="57" customWidth="1"/>
    <col min="6" max="6" width="18.42578125" style="57" customWidth="1"/>
    <col min="7" max="7" width="11.5703125" style="57"/>
    <col min="8" max="8" width="15.28515625" style="57" customWidth="1"/>
    <col min="9" max="9" width="20.85546875" style="57" customWidth="1"/>
    <col min="10" max="10" width="23.42578125" style="57" customWidth="1"/>
    <col min="11" max="16384" width="11.5703125" style="57"/>
  </cols>
  <sheetData>
    <row r="1" spans="1:162" s="181" customFormat="1" ht="45.6" customHeight="1" x14ac:dyDescent="0.35">
      <c r="A1" s="434"/>
      <c r="B1" s="435"/>
      <c r="C1" s="433" t="s">
        <v>248</v>
      </c>
      <c r="D1" s="433"/>
      <c r="E1" s="433"/>
      <c r="F1" s="433"/>
      <c r="G1" s="433"/>
      <c r="H1" s="200"/>
      <c r="I1" s="200"/>
      <c r="J1" s="403" t="s">
        <v>329</v>
      </c>
      <c r="K1" s="254"/>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182"/>
      <c r="CN1" s="182"/>
      <c r="CO1" s="182"/>
      <c r="CP1" s="182"/>
      <c r="CQ1" s="182"/>
      <c r="CR1" s="182"/>
      <c r="CS1" s="182"/>
      <c r="CT1" s="182"/>
      <c r="CU1" s="182"/>
      <c r="CV1" s="182"/>
      <c r="CW1" s="182"/>
      <c r="CX1" s="182"/>
      <c r="CY1" s="182"/>
      <c r="CZ1" s="182"/>
      <c r="DA1" s="182"/>
      <c r="DB1" s="182"/>
      <c r="DC1" s="182"/>
      <c r="DD1" s="182"/>
      <c r="DE1" s="182"/>
      <c r="DF1" s="182"/>
      <c r="DG1" s="182"/>
      <c r="DH1" s="182"/>
      <c r="DI1" s="182"/>
      <c r="DJ1" s="182"/>
      <c r="DK1" s="182"/>
      <c r="DL1" s="182"/>
      <c r="DM1" s="182"/>
      <c r="DN1" s="182"/>
      <c r="DO1" s="182"/>
      <c r="DP1" s="182"/>
      <c r="DQ1" s="182"/>
      <c r="DR1" s="182"/>
      <c r="DS1" s="182"/>
      <c r="DT1" s="182"/>
      <c r="DU1" s="182"/>
      <c r="DV1" s="182"/>
      <c r="DW1" s="182"/>
      <c r="DX1" s="182"/>
      <c r="DY1" s="182"/>
      <c r="DZ1" s="182"/>
      <c r="EA1" s="182"/>
      <c r="EB1" s="182"/>
      <c r="EC1" s="182"/>
      <c r="ED1" s="182"/>
      <c r="EE1" s="182"/>
      <c r="EF1" s="182"/>
      <c r="EG1" s="182"/>
      <c r="EH1" s="182"/>
      <c r="EI1" s="182"/>
      <c r="EJ1" s="182"/>
      <c r="EK1" s="182"/>
      <c r="EL1" s="182"/>
      <c r="EM1" s="182"/>
      <c r="EN1" s="182"/>
      <c r="EO1" s="182"/>
      <c r="EP1" s="182"/>
      <c r="EQ1" s="182"/>
      <c r="ER1" s="182"/>
      <c r="ES1" s="182"/>
      <c r="ET1" s="182"/>
      <c r="EU1" s="182"/>
      <c r="EV1" s="182"/>
      <c r="EW1" s="182"/>
      <c r="EX1" s="182"/>
      <c r="EY1" s="182"/>
      <c r="EZ1" s="182"/>
      <c r="FA1" s="182"/>
      <c r="FB1" s="182"/>
      <c r="FC1" s="182"/>
      <c r="FD1" s="182"/>
      <c r="FE1" s="182"/>
      <c r="FF1" s="182"/>
    </row>
    <row r="2" spans="1:162" ht="19.899999999999999" customHeight="1" x14ac:dyDescent="0.25">
      <c r="A2" s="436"/>
      <c r="B2" s="436"/>
      <c r="C2" s="69"/>
      <c r="D2" s="69"/>
      <c r="E2" s="69"/>
      <c r="F2" s="69"/>
      <c r="G2" s="69"/>
    </row>
    <row r="4" spans="1:162" x14ac:dyDescent="0.25">
      <c r="B4" s="3" t="s">
        <v>50</v>
      </c>
      <c r="C4" s="2"/>
      <c r="D4" s="2"/>
      <c r="E4" s="69"/>
      <c r="F4" s="69"/>
      <c r="G4" s="69"/>
      <c r="H4" s="69"/>
      <c r="I4" s="69"/>
      <c r="J4" s="70"/>
    </row>
    <row r="5" spans="1:162" x14ac:dyDescent="0.25">
      <c r="B5" s="59"/>
      <c r="J5" s="58"/>
    </row>
    <row r="6" spans="1:162" x14ac:dyDescent="0.25">
      <c r="B6" s="72" t="s">
        <v>254</v>
      </c>
      <c r="C6" s="64" t="s">
        <v>301</v>
      </c>
      <c r="D6" s="64"/>
      <c r="E6" s="64"/>
      <c r="F6" s="64"/>
      <c r="G6" s="64"/>
      <c r="H6" s="64"/>
      <c r="I6" s="64"/>
      <c r="J6" s="65"/>
    </row>
    <row r="7" spans="1:162" x14ac:dyDescent="0.25">
      <c r="B7" s="1"/>
      <c r="C7" s="53"/>
      <c r="D7" s="53"/>
      <c r="E7" s="53"/>
      <c r="F7" s="53"/>
      <c r="G7" s="53"/>
      <c r="H7" s="53"/>
      <c r="I7" s="53"/>
      <c r="J7" s="54"/>
    </row>
    <row r="8" spans="1:162" ht="18.75" thickBot="1" x14ac:dyDescent="0.3">
      <c r="B8" s="68"/>
      <c r="C8" s="55"/>
      <c r="D8" s="55"/>
      <c r="E8" s="55"/>
      <c r="F8" s="55"/>
      <c r="G8" s="55"/>
      <c r="H8" s="55"/>
      <c r="I8" s="55"/>
      <c r="J8" s="56"/>
    </row>
    <row r="10" spans="1:162" x14ac:dyDescent="0.25">
      <c r="A10" s="53"/>
      <c r="B10" s="62" t="s">
        <v>83</v>
      </c>
      <c r="C10" s="63"/>
      <c r="D10" s="63"/>
      <c r="E10" s="63"/>
      <c r="F10" s="63"/>
      <c r="G10" s="63"/>
      <c r="H10" s="63"/>
      <c r="I10" s="63"/>
      <c r="J10" s="71"/>
    </row>
    <row r="11" spans="1:162" x14ac:dyDescent="0.25">
      <c r="A11" s="53"/>
      <c r="B11" s="60"/>
      <c r="C11" s="53"/>
      <c r="D11" s="53"/>
      <c r="E11" s="53"/>
      <c r="F11" s="53"/>
      <c r="G11" s="53"/>
      <c r="H11" s="53"/>
      <c r="I11" s="53"/>
      <c r="J11" s="54"/>
    </row>
    <row r="12" spans="1:162" x14ac:dyDescent="0.25">
      <c r="A12" s="53"/>
      <c r="B12" s="60" t="s">
        <v>302</v>
      </c>
      <c r="C12" s="53"/>
      <c r="D12" s="53"/>
      <c r="E12" s="53"/>
      <c r="F12" s="53"/>
      <c r="G12" s="53"/>
      <c r="H12" s="53"/>
      <c r="I12" s="53"/>
      <c r="J12" s="54"/>
    </row>
    <row r="13" spans="1:162" x14ac:dyDescent="0.25">
      <c r="A13" s="53"/>
      <c r="B13" s="60" t="s">
        <v>303</v>
      </c>
      <c r="C13" s="53"/>
      <c r="D13" s="53"/>
      <c r="E13" s="53"/>
      <c r="F13" s="53"/>
      <c r="G13" s="53"/>
      <c r="H13" s="53"/>
      <c r="I13" s="53"/>
      <c r="J13" s="54"/>
    </row>
    <row r="14" spans="1:162" x14ac:dyDescent="0.25">
      <c r="A14" s="53"/>
      <c r="B14" s="60" t="s">
        <v>304</v>
      </c>
      <c r="C14" s="53"/>
      <c r="D14" s="53"/>
      <c r="E14" s="53"/>
      <c r="F14" s="53"/>
      <c r="G14" s="53"/>
      <c r="H14" s="53"/>
      <c r="I14" s="53"/>
      <c r="J14" s="54"/>
    </row>
    <row r="15" spans="1:162" x14ac:dyDescent="0.25">
      <c r="A15" s="53"/>
      <c r="B15" s="60" t="s">
        <v>305</v>
      </c>
      <c r="C15" s="53"/>
      <c r="D15" s="53"/>
      <c r="E15" s="53"/>
      <c r="F15" s="53"/>
      <c r="G15" s="53"/>
      <c r="H15" s="53"/>
      <c r="I15" s="53"/>
      <c r="J15" s="54"/>
    </row>
    <row r="16" spans="1:162" x14ac:dyDescent="0.25">
      <c r="A16" s="53"/>
      <c r="B16" s="60" t="s">
        <v>306</v>
      </c>
      <c r="C16" s="53"/>
      <c r="D16" s="53"/>
      <c r="E16" s="53"/>
      <c r="F16" s="53"/>
      <c r="G16" s="53"/>
      <c r="H16" s="53"/>
      <c r="I16" s="53"/>
      <c r="J16" s="54"/>
    </row>
    <row r="17" spans="1:10" ht="18" customHeight="1" thickBot="1" x14ac:dyDescent="0.3">
      <c r="A17" s="53"/>
      <c r="B17" s="61"/>
      <c r="C17" s="55"/>
      <c r="D17" s="55"/>
      <c r="E17" s="55"/>
      <c r="F17" s="55"/>
      <c r="G17" s="55"/>
      <c r="H17" s="55"/>
      <c r="I17" s="55"/>
      <c r="J17" s="52"/>
    </row>
    <row r="18" spans="1:10" ht="18.75" thickBot="1" x14ac:dyDescent="0.3">
      <c r="A18" s="53"/>
      <c r="B18" s="53"/>
      <c r="C18" s="53"/>
      <c r="D18" s="53"/>
      <c r="E18" s="53"/>
      <c r="F18" s="53"/>
      <c r="G18" s="53"/>
      <c r="H18" s="53"/>
      <c r="I18" s="53"/>
    </row>
    <row r="19" spans="1:10" x14ac:dyDescent="0.25">
      <c r="A19" s="53"/>
      <c r="B19" s="335" t="s">
        <v>298</v>
      </c>
      <c r="C19" s="336"/>
      <c r="D19" s="336"/>
      <c r="E19" s="336"/>
      <c r="F19" s="336"/>
      <c r="G19" s="336"/>
      <c r="H19" s="336"/>
      <c r="I19" s="336"/>
      <c r="J19" s="337"/>
    </row>
    <row r="20" spans="1:10" x14ac:dyDescent="0.25">
      <c r="A20" s="53"/>
      <c r="B20" s="59"/>
      <c r="C20" s="53"/>
      <c r="D20" s="53"/>
      <c r="E20" s="53"/>
      <c r="F20" s="53"/>
      <c r="G20" s="53"/>
      <c r="H20" s="53"/>
      <c r="I20" s="53"/>
      <c r="J20" s="58"/>
    </row>
    <row r="21" spans="1:10" x14ac:dyDescent="0.25">
      <c r="A21" s="53"/>
      <c r="B21" s="60" t="s">
        <v>296</v>
      </c>
      <c r="C21" s="53"/>
      <c r="D21" s="53"/>
      <c r="E21" s="53"/>
      <c r="F21" s="53"/>
      <c r="G21" s="53"/>
      <c r="H21" s="53"/>
      <c r="I21" s="53"/>
      <c r="J21" s="58"/>
    </row>
    <row r="22" spans="1:10" x14ac:dyDescent="0.25">
      <c r="A22" s="53"/>
      <c r="B22" s="60" t="s">
        <v>320</v>
      </c>
      <c r="C22" s="53"/>
      <c r="D22" s="53"/>
      <c r="E22" s="53"/>
      <c r="F22" s="53"/>
      <c r="G22" s="53"/>
      <c r="H22" s="53"/>
      <c r="I22" s="53"/>
      <c r="J22" s="58"/>
    </row>
    <row r="23" spans="1:10" x14ac:dyDescent="0.25">
      <c r="A23" s="53"/>
      <c r="B23" s="60"/>
      <c r="C23" s="53"/>
      <c r="D23" s="53"/>
      <c r="E23" s="53"/>
      <c r="F23" s="53"/>
      <c r="G23" s="53"/>
      <c r="H23" s="53"/>
      <c r="I23" s="53"/>
      <c r="J23" s="58"/>
    </row>
    <row r="24" spans="1:10" x14ac:dyDescent="0.25">
      <c r="A24" s="53"/>
      <c r="B24" s="60"/>
      <c r="C24" s="53"/>
      <c r="D24" s="53"/>
      <c r="E24" s="53"/>
      <c r="F24" s="53"/>
      <c r="G24" s="53"/>
      <c r="H24" s="53"/>
      <c r="I24" s="53"/>
      <c r="J24" s="58"/>
    </row>
    <row r="25" spans="1:10" x14ac:dyDescent="0.25">
      <c r="A25" s="53"/>
      <c r="B25" s="60"/>
      <c r="C25" s="53"/>
      <c r="D25" s="53"/>
      <c r="E25" s="53"/>
      <c r="F25" s="53"/>
      <c r="G25" s="53"/>
      <c r="H25" s="53"/>
      <c r="I25" s="53"/>
      <c r="J25" s="58"/>
    </row>
    <row r="26" spans="1:10" x14ac:dyDescent="0.25">
      <c r="A26" s="53"/>
      <c r="B26" s="60"/>
      <c r="C26" s="53"/>
      <c r="D26" s="53"/>
      <c r="E26" s="53"/>
      <c r="F26" s="53"/>
      <c r="G26" s="53"/>
      <c r="H26" s="53"/>
      <c r="I26" s="53"/>
      <c r="J26" s="58"/>
    </row>
    <row r="27" spans="1:10" ht="18.75" thickBot="1" x14ac:dyDescent="0.3">
      <c r="A27" s="53"/>
      <c r="B27" s="61"/>
      <c r="C27" s="55"/>
      <c r="D27" s="55"/>
      <c r="E27" s="55"/>
      <c r="F27" s="55"/>
      <c r="G27" s="55"/>
      <c r="H27" s="55"/>
      <c r="I27" s="55"/>
      <c r="J27" s="67"/>
    </row>
    <row r="28" spans="1:10" x14ac:dyDescent="0.25">
      <c r="A28" s="53"/>
      <c r="B28" s="53"/>
      <c r="C28" s="53"/>
      <c r="D28" s="53"/>
      <c r="E28" s="53"/>
      <c r="F28" s="53"/>
      <c r="G28" s="53"/>
      <c r="H28" s="53"/>
      <c r="I28" s="53"/>
    </row>
    <row r="29" spans="1:10" x14ac:dyDescent="0.25">
      <c r="A29" s="53"/>
      <c r="B29" s="62" t="s">
        <v>300</v>
      </c>
      <c r="C29" s="342"/>
      <c r="D29" s="342"/>
      <c r="E29" s="342"/>
      <c r="F29" s="342"/>
      <c r="G29" s="342"/>
      <c r="H29" s="342"/>
      <c r="I29" s="342"/>
      <c r="J29" s="341"/>
    </row>
    <row r="30" spans="1:10" x14ac:dyDescent="0.25">
      <c r="A30" s="53"/>
      <c r="B30" s="59"/>
      <c r="C30" s="53"/>
      <c r="D30" s="53"/>
      <c r="E30" s="53"/>
      <c r="F30" s="53"/>
      <c r="G30" s="53"/>
      <c r="H30" s="53"/>
      <c r="I30" s="53"/>
      <c r="J30" s="58"/>
    </row>
    <row r="31" spans="1:10" x14ac:dyDescent="0.25">
      <c r="A31" s="53"/>
      <c r="B31" s="60" t="s">
        <v>250</v>
      </c>
      <c r="C31" s="53"/>
      <c r="D31" s="53"/>
      <c r="E31" s="53"/>
      <c r="F31" s="53"/>
      <c r="G31" s="53"/>
      <c r="H31" s="53"/>
      <c r="I31" s="53"/>
      <c r="J31" s="58"/>
    </row>
    <row r="32" spans="1:10" x14ac:dyDescent="0.25">
      <c r="A32" s="53"/>
      <c r="B32" s="66" t="s">
        <v>297</v>
      </c>
      <c r="C32" s="53"/>
      <c r="D32" s="53"/>
      <c r="E32" s="53"/>
      <c r="F32" s="53"/>
      <c r="G32" s="53"/>
      <c r="H32" s="53"/>
      <c r="I32" s="53"/>
      <c r="J32" s="58"/>
    </row>
    <row r="33" spans="1:10" x14ac:dyDescent="0.25">
      <c r="A33" s="53"/>
      <c r="B33" s="66"/>
      <c r="C33" s="53"/>
      <c r="D33" s="53"/>
      <c r="E33" s="53"/>
      <c r="F33" s="53"/>
      <c r="G33" s="53"/>
      <c r="H33" s="53"/>
      <c r="I33" s="53"/>
      <c r="J33" s="58"/>
    </row>
    <row r="34" spans="1:10" x14ac:dyDescent="0.25">
      <c r="A34" s="53"/>
      <c r="B34" s="66"/>
      <c r="C34" s="427" t="s">
        <v>251</v>
      </c>
      <c r="D34" s="428"/>
      <c r="E34" s="428"/>
      <c r="F34" s="428"/>
      <c r="G34" s="428"/>
      <c r="H34" s="429"/>
      <c r="I34" s="257" t="s">
        <v>1</v>
      </c>
      <c r="J34" s="58"/>
    </row>
    <row r="35" spans="1:10" x14ac:dyDescent="0.25">
      <c r="A35" s="53"/>
      <c r="B35" s="66"/>
      <c r="C35" s="424" t="s">
        <v>209</v>
      </c>
      <c r="D35" s="425"/>
      <c r="E35" s="425"/>
      <c r="F35" s="425"/>
      <c r="G35" s="425"/>
      <c r="H35" s="426"/>
      <c r="I35" s="189" t="s">
        <v>208</v>
      </c>
      <c r="J35" s="58"/>
    </row>
    <row r="36" spans="1:10" x14ac:dyDescent="0.25">
      <c r="A36" s="53"/>
      <c r="B36" s="66"/>
      <c r="C36" s="424" t="s">
        <v>207</v>
      </c>
      <c r="D36" s="425"/>
      <c r="E36" s="425"/>
      <c r="F36" s="425"/>
      <c r="G36" s="425"/>
      <c r="H36" s="426"/>
      <c r="I36" s="189" t="s">
        <v>206</v>
      </c>
      <c r="J36" s="58"/>
    </row>
    <row r="37" spans="1:10" x14ac:dyDescent="0.25">
      <c r="A37" s="53"/>
      <c r="B37" s="66"/>
      <c r="C37" s="424" t="s">
        <v>205</v>
      </c>
      <c r="D37" s="425"/>
      <c r="E37" s="425"/>
      <c r="F37" s="425"/>
      <c r="G37" s="425"/>
      <c r="H37" s="426"/>
      <c r="I37" s="189" t="s">
        <v>204</v>
      </c>
      <c r="J37" s="58"/>
    </row>
    <row r="38" spans="1:10" x14ac:dyDescent="0.25">
      <c r="A38" s="53"/>
      <c r="B38" s="66"/>
      <c r="C38" s="424" t="s">
        <v>203</v>
      </c>
      <c r="D38" s="425"/>
      <c r="E38" s="425"/>
      <c r="F38" s="425"/>
      <c r="G38" s="425"/>
      <c r="H38" s="426"/>
      <c r="I38" s="189" t="s">
        <v>202</v>
      </c>
      <c r="J38" s="58"/>
    </row>
    <row r="39" spans="1:10" x14ac:dyDescent="0.25">
      <c r="A39" s="53"/>
      <c r="B39" s="66"/>
      <c r="C39" s="437" t="s">
        <v>252</v>
      </c>
      <c r="D39" s="438"/>
      <c r="E39" s="438"/>
      <c r="F39" s="438"/>
      <c r="G39" s="438"/>
      <c r="H39" s="439"/>
      <c r="I39" s="421" t="s">
        <v>200</v>
      </c>
      <c r="J39" s="58"/>
    </row>
    <row r="40" spans="1:10" x14ac:dyDescent="0.25">
      <c r="A40" s="53"/>
      <c r="B40" s="66"/>
      <c r="C40" s="440"/>
      <c r="D40" s="441"/>
      <c r="E40" s="441"/>
      <c r="F40" s="441"/>
      <c r="G40" s="441"/>
      <c r="H40" s="442"/>
      <c r="I40" s="422"/>
      <c r="J40" s="58"/>
    </row>
    <row r="41" spans="1:10" x14ac:dyDescent="0.25">
      <c r="A41" s="53"/>
      <c r="B41" s="66"/>
      <c r="C41" s="443"/>
      <c r="D41" s="444"/>
      <c r="E41" s="444"/>
      <c r="F41" s="444"/>
      <c r="G41" s="444"/>
      <c r="H41" s="445"/>
      <c r="I41" s="423"/>
      <c r="J41" s="58"/>
    </row>
    <row r="42" spans="1:10" x14ac:dyDescent="0.25">
      <c r="A42" s="53"/>
      <c r="B42" s="66"/>
      <c r="C42" s="424" t="s">
        <v>199</v>
      </c>
      <c r="D42" s="425"/>
      <c r="E42" s="425"/>
      <c r="F42" s="425"/>
      <c r="G42" s="425"/>
      <c r="H42" s="426"/>
      <c r="I42" s="189" t="s">
        <v>198</v>
      </c>
      <c r="J42" s="58"/>
    </row>
    <row r="43" spans="1:10" x14ac:dyDescent="0.25">
      <c r="A43" s="53"/>
      <c r="B43" s="66"/>
      <c r="C43" s="424" t="s">
        <v>197</v>
      </c>
      <c r="D43" s="425"/>
      <c r="E43" s="425"/>
      <c r="F43" s="425"/>
      <c r="G43" s="425"/>
      <c r="H43" s="426"/>
      <c r="I43" s="189" t="s">
        <v>196</v>
      </c>
      <c r="J43" s="58"/>
    </row>
    <row r="44" spans="1:10" x14ac:dyDescent="0.25">
      <c r="A44" s="53"/>
      <c r="B44" s="66"/>
      <c r="C44" s="424" t="s">
        <v>195</v>
      </c>
      <c r="D44" s="425"/>
      <c r="E44" s="425"/>
      <c r="F44" s="425"/>
      <c r="G44" s="425"/>
      <c r="H44" s="426"/>
      <c r="I44" s="189" t="s">
        <v>194</v>
      </c>
      <c r="J44" s="58"/>
    </row>
    <row r="45" spans="1:10" x14ac:dyDescent="0.25">
      <c r="A45" s="53"/>
      <c r="B45" s="66"/>
      <c r="C45" s="424" t="s">
        <v>0</v>
      </c>
      <c r="D45" s="425"/>
      <c r="E45" s="425"/>
      <c r="F45" s="425"/>
      <c r="G45" s="425"/>
      <c r="H45" s="426"/>
      <c r="I45" s="189" t="s">
        <v>193</v>
      </c>
      <c r="J45" s="58"/>
    </row>
    <row r="46" spans="1:10" x14ac:dyDescent="0.25">
      <c r="A46" s="53"/>
      <c r="B46" s="66"/>
      <c r="C46" s="430" t="s">
        <v>192</v>
      </c>
      <c r="D46" s="431"/>
      <c r="E46" s="431"/>
      <c r="F46" s="431"/>
      <c r="G46" s="431"/>
      <c r="H46" s="432"/>
      <c r="I46" s="188" t="s">
        <v>191</v>
      </c>
      <c r="J46" s="58"/>
    </row>
    <row r="47" spans="1:10" x14ac:dyDescent="0.25">
      <c r="A47" s="53"/>
      <c r="B47" s="66"/>
      <c r="C47" s="338"/>
      <c r="D47" s="339"/>
      <c r="E47" s="339"/>
      <c r="F47" s="339"/>
      <c r="G47" s="339"/>
      <c r="H47" s="339"/>
      <c r="I47" s="338"/>
      <c r="J47" s="58"/>
    </row>
    <row r="48" spans="1:10" x14ac:dyDescent="0.25">
      <c r="A48" s="53"/>
      <c r="B48" s="60" t="s">
        <v>84</v>
      </c>
      <c r="C48" s="53"/>
      <c r="D48" s="53"/>
      <c r="E48" s="53"/>
      <c r="F48" s="53"/>
      <c r="G48" s="53"/>
      <c r="H48" s="53"/>
      <c r="I48" s="53"/>
      <c r="J48" s="58"/>
    </row>
    <row r="49" spans="1:10" x14ac:dyDescent="0.25">
      <c r="A49" s="53"/>
      <c r="B49" s="66" t="s">
        <v>307</v>
      </c>
      <c r="C49" s="53"/>
      <c r="D49" s="53"/>
      <c r="E49" s="53"/>
      <c r="F49" s="53"/>
      <c r="G49" s="53"/>
      <c r="H49" s="53"/>
      <c r="I49" s="53"/>
      <c r="J49" s="58"/>
    </row>
    <row r="50" spans="1:10" x14ac:dyDescent="0.25">
      <c r="A50" s="53"/>
      <c r="B50" s="66" t="s">
        <v>308</v>
      </c>
      <c r="C50" s="53"/>
      <c r="D50" s="53"/>
      <c r="E50" s="53"/>
      <c r="F50" s="53"/>
      <c r="G50" s="53"/>
      <c r="H50" s="53"/>
      <c r="I50" s="53"/>
      <c r="J50" s="58"/>
    </row>
    <row r="51" spans="1:10" ht="18.75" thickBot="1" x14ac:dyDescent="0.3">
      <c r="A51" s="53"/>
      <c r="B51" s="61"/>
      <c r="C51" s="55"/>
      <c r="D51" s="55"/>
      <c r="E51" s="55"/>
      <c r="F51" s="55"/>
      <c r="G51" s="55"/>
      <c r="H51" s="55"/>
      <c r="I51" s="55"/>
      <c r="J51" s="67"/>
    </row>
    <row r="52" spans="1:10" x14ac:dyDescent="0.25">
      <c r="A52" s="53"/>
      <c r="B52" s="53"/>
      <c r="C52" s="53"/>
      <c r="D52" s="53"/>
      <c r="E52" s="53"/>
      <c r="F52" s="53"/>
      <c r="G52" s="53"/>
      <c r="H52" s="53"/>
      <c r="I52" s="53"/>
    </row>
    <row r="53" spans="1:10" x14ac:dyDescent="0.25">
      <c r="A53" s="53"/>
      <c r="B53" s="53"/>
      <c r="C53" s="53"/>
      <c r="D53" s="53"/>
      <c r="E53" s="53"/>
      <c r="F53" s="53"/>
      <c r="G53" s="53"/>
      <c r="H53" s="53"/>
      <c r="I53" s="53"/>
    </row>
    <row r="54" spans="1:10" x14ac:dyDescent="0.25">
      <c r="A54" s="53"/>
      <c r="B54" s="72" t="s">
        <v>79</v>
      </c>
      <c r="C54" s="64" t="s">
        <v>319</v>
      </c>
      <c r="D54" s="64"/>
      <c r="E54" s="64"/>
      <c r="F54" s="64"/>
      <c r="G54" s="64"/>
      <c r="H54" s="64"/>
      <c r="I54" s="64"/>
      <c r="J54" s="65"/>
    </row>
    <row r="55" spans="1:10" ht="18.75" thickBot="1" x14ac:dyDescent="0.3">
      <c r="A55" s="53"/>
      <c r="B55" s="73"/>
      <c r="C55" s="55"/>
      <c r="D55" s="55"/>
      <c r="E55" s="55"/>
      <c r="F55" s="55"/>
      <c r="G55" s="55"/>
      <c r="H55" s="55"/>
      <c r="I55" s="55"/>
      <c r="J55" s="56"/>
    </row>
    <row r="56" spans="1:10" x14ac:dyDescent="0.25">
      <c r="A56" s="53"/>
      <c r="B56" s="53"/>
      <c r="C56" s="53"/>
      <c r="D56" s="53"/>
      <c r="E56" s="53"/>
      <c r="F56" s="53"/>
      <c r="G56" s="53"/>
      <c r="H56" s="53"/>
      <c r="I56" s="53"/>
    </row>
    <row r="57" spans="1:10" x14ac:dyDescent="0.25">
      <c r="A57" s="53"/>
      <c r="B57" s="53"/>
      <c r="C57" s="53"/>
      <c r="D57" s="53"/>
      <c r="E57" s="53"/>
      <c r="F57" s="53"/>
      <c r="G57" s="53"/>
      <c r="H57" s="53"/>
      <c r="I57" s="53"/>
    </row>
  </sheetData>
  <sheetProtection algorithmName="SHA-512" hashValue="6AilRlPKmAzxRd5JJ+uiCUHxtDtYqjdhh+98Y5WtgHIZ1spJix83BJqS2L9Jmkc3UXTYCGtyzJ3d/wpgOKADNA==" saltValue="OMDfi/kwRdgQbTjnznCOcA==" spinCount="100000" sheet="1" objects="1" scenarios="1"/>
  <mergeCells count="14">
    <mergeCell ref="C45:H45"/>
    <mergeCell ref="C46:H46"/>
    <mergeCell ref="C1:G1"/>
    <mergeCell ref="A1:B2"/>
    <mergeCell ref="C39:H41"/>
    <mergeCell ref="I39:I41"/>
    <mergeCell ref="C44:H44"/>
    <mergeCell ref="C34:H34"/>
    <mergeCell ref="C35:H35"/>
    <mergeCell ref="C36:H36"/>
    <mergeCell ref="C37:H37"/>
    <mergeCell ref="C38:H38"/>
    <mergeCell ref="C42:H42"/>
    <mergeCell ref="C43:H4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0A4F9-9434-4314-B028-BC857401D367}">
  <sheetPr codeName="Feuil5">
    <tabColor rgb="FFB5E6A2"/>
  </sheetPr>
  <dimension ref="A1:R112"/>
  <sheetViews>
    <sheetView showGridLines="0" showZeros="0" zoomScale="115" zoomScaleNormal="115" zoomScaleSheetLayoutView="70" zoomScalePageLayoutView="40" workbookViewId="0">
      <selection activeCell="B4" sqref="B4:D5"/>
    </sheetView>
  </sheetViews>
  <sheetFormatPr baseColWidth="10" defaultColWidth="11.42578125" defaultRowHeight="14.25" x14ac:dyDescent="0.2"/>
  <cols>
    <col min="1" max="1" width="27" style="5" customWidth="1"/>
    <col min="2" max="2" width="23.28515625" style="5" customWidth="1"/>
    <col min="3" max="3" width="19.28515625" style="5" customWidth="1"/>
    <col min="4" max="4" width="14.28515625" style="5" customWidth="1"/>
    <col min="5" max="5" width="3.7109375" style="5" customWidth="1"/>
    <col min="6" max="6" width="30" style="5" customWidth="1"/>
    <col min="7" max="7" width="15.5703125" style="5" customWidth="1"/>
    <col min="8" max="8" width="14.5703125" style="5" customWidth="1"/>
    <col min="9" max="9" width="14" style="5" customWidth="1"/>
    <col min="10" max="10" width="17.28515625" style="5" customWidth="1"/>
    <col min="11" max="11" width="20.7109375" style="5" customWidth="1"/>
    <col min="12" max="16384" width="11.42578125" style="5"/>
  </cols>
  <sheetData>
    <row r="1" spans="1:13" s="8" customFormat="1" ht="57.75" customHeight="1" x14ac:dyDescent="0.25">
      <c r="A1" s="501" t="s">
        <v>255</v>
      </c>
      <c r="B1" s="501"/>
      <c r="C1" s="501"/>
      <c r="D1" s="501"/>
      <c r="E1" s="501"/>
      <c r="F1" s="501"/>
      <c r="G1" s="501"/>
      <c r="H1" s="501"/>
      <c r="I1" s="501"/>
      <c r="J1" s="501"/>
      <c r="K1" s="501"/>
    </row>
    <row r="2" spans="1:13" s="8" customFormat="1" ht="35.25" customHeight="1" x14ac:dyDescent="0.2">
      <c r="A2" s="226"/>
      <c r="B2" s="226"/>
      <c r="C2" s="226"/>
      <c r="D2" s="226"/>
      <c r="E2" s="226"/>
      <c r="F2" s="226"/>
      <c r="G2" s="226"/>
      <c r="H2" s="226"/>
      <c r="I2" s="226"/>
      <c r="J2" s="226"/>
      <c r="K2" s="402" t="s">
        <v>330</v>
      </c>
    </row>
    <row r="3" spans="1:13" s="13" customFormat="1" ht="14.25" customHeight="1" x14ac:dyDescent="0.25">
      <c r="A3" s="4"/>
      <c r="I3" s="505" t="s">
        <v>17</v>
      </c>
      <c r="J3" s="506"/>
      <c r="K3" s="507"/>
    </row>
    <row r="4" spans="1:13" s="11" customFormat="1" ht="25.15" customHeight="1" x14ac:dyDescent="0.2">
      <c r="A4" s="512" t="s">
        <v>16</v>
      </c>
      <c r="B4" s="511" t="s">
        <v>230</v>
      </c>
      <c r="C4" s="511"/>
      <c r="D4" s="511"/>
      <c r="E4" s="30"/>
      <c r="F4" s="26" t="s">
        <v>52</v>
      </c>
      <c r="G4" s="228" t="s">
        <v>3</v>
      </c>
      <c r="H4" s="40"/>
      <c r="I4" s="470" t="s">
        <v>67</v>
      </c>
      <c r="J4" s="471"/>
      <c r="K4" s="155"/>
      <c r="M4" s="229"/>
    </row>
    <row r="5" spans="1:13" s="11" customFormat="1" ht="22.5" customHeight="1" x14ac:dyDescent="0.2">
      <c r="A5" s="512"/>
      <c r="B5" s="511"/>
      <c r="C5" s="511"/>
      <c r="D5" s="511"/>
      <c r="E5" s="30"/>
      <c r="F5" s="502" t="s">
        <v>51</v>
      </c>
      <c r="G5" s="504">
        <v>0.5</v>
      </c>
      <c r="H5" s="40"/>
      <c r="I5" s="470" t="s">
        <v>56</v>
      </c>
      <c r="J5" s="471"/>
      <c r="K5" s="258">
        <f>$G$89</f>
        <v>0</v>
      </c>
    </row>
    <row r="6" spans="1:13" s="11" customFormat="1" ht="37.5" customHeight="1" x14ac:dyDescent="0.25">
      <c r="A6" s="23" t="s">
        <v>75</v>
      </c>
      <c r="B6" s="472" t="s">
        <v>230</v>
      </c>
      <c r="C6" s="473"/>
      <c r="D6" s="474"/>
      <c r="E6" s="39"/>
      <c r="F6" s="503"/>
      <c r="G6" s="465"/>
      <c r="H6" s="40"/>
      <c r="I6" s="470" t="s">
        <v>178</v>
      </c>
      <c r="J6" s="471"/>
      <c r="K6" s="171">
        <v>0.5</v>
      </c>
    </row>
    <row r="7" spans="1:13" s="11" customFormat="1" ht="41.25" customHeight="1" x14ac:dyDescent="0.2">
      <c r="A7" s="23" t="s">
        <v>76</v>
      </c>
      <c r="B7" s="472" t="s">
        <v>230</v>
      </c>
      <c r="C7" s="473"/>
      <c r="D7" s="474"/>
      <c r="E7" s="37"/>
      <c r="F7" s="27" t="s">
        <v>96</v>
      </c>
      <c r="G7" s="51">
        <v>50000</v>
      </c>
      <c r="H7" s="30"/>
      <c r="I7" s="470" t="s">
        <v>257</v>
      </c>
      <c r="J7" s="471"/>
      <c r="K7" s="258" cm="1">
        <f t="array" ref="K7">_xlfn.IFS(K89="","",K89&gt;50000,50000,K89&lt;=50000,K89)</f>
        <v>0</v>
      </c>
    </row>
    <row r="8" spans="1:13" s="11" customFormat="1" ht="28.5" customHeight="1" x14ac:dyDescent="0.2">
      <c r="A8" s="32"/>
      <c r="B8" s="32"/>
      <c r="C8" s="32"/>
      <c r="D8" s="36"/>
      <c r="E8" s="37"/>
      <c r="F8" s="27" t="s">
        <v>95</v>
      </c>
      <c r="G8" s="75">
        <v>2000</v>
      </c>
      <c r="H8" s="41"/>
      <c r="I8" s="470" t="s">
        <v>85</v>
      </c>
      <c r="J8" s="471"/>
      <c r="K8" s="349"/>
    </row>
    <row r="9" spans="1:13" s="11" customFormat="1" ht="27.75" customHeight="1" x14ac:dyDescent="0.2">
      <c r="A9" s="468" t="s">
        <v>234</v>
      </c>
      <c r="B9" s="468"/>
      <c r="C9" s="469" t="s">
        <v>233</v>
      </c>
      <c r="D9" s="469"/>
      <c r="E9" s="38"/>
      <c r="F9" s="26" t="s">
        <v>256</v>
      </c>
      <c r="G9" s="344" cm="1">
        <f t="array" ref="G9">_xlfn.IFS(K89="","",K89&gt;50000,50000,K89&lt;=50000,K89)</f>
        <v>0</v>
      </c>
      <c r="H9" s="28"/>
      <c r="I9" s="470" t="s">
        <v>238</v>
      </c>
      <c r="J9" s="525"/>
      <c r="K9" s="349"/>
    </row>
    <row r="10" spans="1:13" s="11" customFormat="1" ht="23.25" customHeight="1" x14ac:dyDescent="0.2">
      <c r="A10" s="468"/>
      <c r="B10" s="468"/>
      <c r="C10" s="469"/>
      <c r="D10" s="469"/>
      <c r="F10" s="27" t="s">
        <v>232</v>
      </c>
      <c r="G10" s="345"/>
      <c r="H10" s="12"/>
      <c r="I10" s="466" t="s">
        <v>86</v>
      </c>
      <c r="J10" s="467"/>
      <c r="K10" s="467"/>
    </row>
    <row r="11" spans="1:13" s="11" customFormat="1" ht="27.75" customHeight="1" x14ac:dyDescent="0.2">
      <c r="F11" s="233" t="s">
        <v>239</v>
      </c>
      <c r="G11" s="358" t="str">
        <f>IF(G4="1 an","Sans objet","")</f>
        <v/>
      </c>
      <c r="H11" s="12"/>
      <c r="I11" s="467"/>
      <c r="J11" s="467"/>
      <c r="K11" s="467"/>
    </row>
    <row r="12" spans="1:13" s="11" customFormat="1" ht="12.75" customHeight="1" x14ac:dyDescent="0.25">
      <c r="F12" s="42"/>
      <c r="G12" s="42"/>
      <c r="H12" s="12"/>
      <c r="I12" s="227"/>
      <c r="J12" s="227"/>
      <c r="K12" s="227"/>
    </row>
    <row r="13" spans="1:13" s="8" customFormat="1" ht="43.5" customHeight="1" x14ac:dyDescent="0.25">
      <c r="A13" s="516" t="s">
        <v>14</v>
      </c>
      <c r="B13" s="520"/>
      <c r="C13" s="520"/>
      <c r="D13" s="520"/>
      <c r="E13" s="520"/>
      <c r="F13" s="520"/>
      <c r="G13" s="518" t="s">
        <v>321</v>
      </c>
      <c r="H13" s="519"/>
      <c r="I13" s="519"/>
      <c r="J13" s="519"/>
      <c r="K13" s="519"/>
      <c r="L13" s="31"/>
      <c r="M13" s="31"/>
    </row>
    <row r="14" spans="1:13" s="8" customFormat="1" ht="35.25" customHeight="1" x14ac:dyDescent="0.25">
      <c r="A14" s="516" t="s">
        <v>58</v>
      </c>
      <c r="B14" s="517"/>
      <c r="C14" s="517"/>
      <c r="D14" s="517"/>
      <c r="E14" s="517"/>
      <c r="F14" s="517"/>
      <c r="G14" s="519"/>
      <c r="H14" s="519"/>
      <c r="I14" s="519"/>
      <c r="J14" s="519"/>
      <c r="K14" s="519"/>
      <c r="L14" s="31"/>
      <c r="M14" s="31"/>
    </row>
    <row r="15" spans="1:13" s="8" customFormat="1" ht="48.75" customHeight="1" x14ac:dyDescent="0.25">
      <c r="A15" s="508" t="s">
        <v>324</v>
      </c>
      <c r="B15" s="509"/>
      <c r="C15" s="509"/>
      <c r="D15" s="509"/>
      <c r="E15" s="509"/>
      <c r="F15" s="510"/>
      <c r="G15" s="10" t="s">
        <v>90</v>
      </c>
      <c r="H15" s="10" t="s">
        <v>299</v>
      </c>
      <c r="I15" s="76" t="s">
        <v>59</v>
      </c>
      <c r="J15" s="76" t="s">
        <v>61</v>
      </c>
      <c r="K15" s="10" t="s">
        <v>11</v>
      </c>
      <c r="L15" s="31"/>
      <c r="M15" s="31"/>
    </row>
    <row r="16" spans="1:13" s="8" customFormat="1" ht="14.25" customHeight="1" x14ac:dyDescent="0.25">
      <c r="A16" s="535" t="s">
        <v>237</v>
      </c>
      <c r="B16" s="536"/>
      <c r="C16" s="536"/>
      <c r="D16" s="536"/>
      <c r="E16" s="536"/>
      <c r="F16" s="537"/>
      <c r="G16" s="234">
        <v>10000</v>
      </c>
      <c r="H16" s="234">
        <v>3000</v>
      </c>
      <c r="I16" s="538"/>
      <c r="J16" s="235">
        <v>5000</v>
      </c>
      <c r="K16" s="236">
        <v>2000</v>
      </c>
      <c r="L16" s="31"/>
      <c r="M16" s="31"/>
    </row>
    <row r="17" spans="1:13" s="11" customFormat="1" ht="15" x14ac:dyDescent="0.25">
      <c r="A17" s="455"/>
      <c r="B17" s="478"/>
      <c r="C17" s="478"/>
      <c r="D17" s="478"/>
      <c r="E17" s="478"/>
      <c r="F17" s="479"/>
      <c r="G17" s="174"/>
      <c r="H17" s="174"/>
      <c r="I17" s="539"/>
      <c r="J17" s="81"/>
      <c r="K17" s="500">
        <f>G25-H25-I25-J25</f>
        <v>0</v>
      </c>
      <c r="L17" s="31"/>
      <c r="M17" s="31"/>
    </row>
    <row r="18" spans="1:13" s="11" customFormat="1" ht="15" x14ac:dyDescent="0.25">
      <c r="A18" s="513"/>
      <c r="B18" s="514"/>
      <c r="C18" s="514"/>
      <c r="D18" s="514"/>
      <c r="E18" s="514"/>
      <c r="F18" s="515"/>
      <c r="G18" s="174"/>
      <c r="H18" s="174"/>
      <c r="I18" s="539"/>
      <c r="J18" s="81"/>
      <c r="K18" s="480"/>
      <c r="L18" s="35"/>
      <c r="M18" s="31"/>
    </row>
    <row r="19" spans="1:13" s="11" customFormat="1" ht="15" x14ac:dyDescent="0.25">
      <c r="A19" s="455"/>
      <c r="B19" s="478"/>
      <c r="C19" s="478"/>
      <c r="D19" s="478"/>
      <c r="E19" s="478"/>
      <c r="F19" s="479"/>
      <c r="G19" s="174"/>
      <c r="H19" s="174"/>
      <c r="I19" s="539"/>
      <c r="J19" s="81"/>
      <c r="K19" s="480"/>
      <c r="L19" s="31"/>
      <c r="M19" s="31"/>
    </row>
    <row r="20" spans="1:13" s="11" customFormat="1" ht="15" x14ac:dyDescent="0.25">
      <c r="A20" s="455"/>
      <c r="B20" s="478"/>
      <c r="C20" s="478"/>
      <c r="D20" s="478"/>
      <c r="E20" s="478"/>
      <c r="F20" s="479"/>
      <c r="G20" s="174"/>
      <c r="H20" s="174"/>
      <c r="I20" s="539"/>
      <c r="J20" s="81"/>
      <c r="K20" s="480"/>
      <c r="L20" s="31"/>
      <c r="M20" s="31"/>
    </row>
    <row r="21" spans="1:13" s="11" customFormat="1" ht="14.25" customHeight="1" x14ac:dyDescent="0.25">
      <c r="A21" s="455"/>
      <c r="B21" s="478"/>
      <c r="C21" s="478"/>
      <c r="D21" s="478"/>
      <c r="E21" s="478"/>
      <c r="F21" s="479"/>
      <c r="G21" s="174"/>
      <c r="H21" s="174"/>
      <c r="I21" s="539"/>
      <c r="J21" s="81"/>
      <c r="K21" s="481"/>
      <c r="L21" s="31"/>
      <c r="M21" s="31"/>
    </row>
    <row r="22" spans="1:13" s="11" customFormat="1" ht="14.25" customHeight="1" x14ac:dyDescent="0.25">
      <c r="A22" s="455"/>
      <c r="B22" s="478"/>
      <c r="C22" s="478"/>
      <c r="D22" s="478"/>
      <c r="E22" s="478"/>
      <c r="F22" s="479"/>
      <c r="G22" s="174"/>
      <c r="H22" s="174"/>
      <c r="I22" s="539"/>
      <c r="J22" s="81"/>
      <c r="K22" s="481"/>
      <c r="L22" s="31"/>
      <c r="M22" s="31"/>
    </row>
    <row r="23" spans="1:13" s="11" customFormat="1" ht="18.75" customHeight="1" x14ac:dyDescent="0.25">
      <c r="A23" s="455"/>
      <c r="B23" s="478"/>
      <c r="C23" s="478"/>
      <c r="D23" s="478"/>
      <c r="E23" s="478"/>
      <c r="F23" s="479"/>
      <c r="G23" s="174"/>
      <c r="H23" s="174"/>
      <c r="I23" s="539"/>
      <c r="J23" s="81"/>
      <c r="K23" s="481"/>
      <c r="L23" s="31"/>
      <c r="M23" s="31"/>
    </row>
    <row r="24" spans="1:13" s="11" customFormat="1" ht="14.25" customHeight="1" x14ac:dyDescent="0.25">
      <c r="A24" s="455"/>
      <c r="B24" s="478"/>
      <c r="C24" s="478"/>
      <c r="D24" s="478"/>
      <c r="E24" s="478"/>
      <c r="F24" s="479"/>
      <c r="G24" s="174"/>
      <c r="H24" s="174"/>
      <c r="I24" s="540"/>
      <c r="J24" s="81"/>
      <c r="K24" s="481"/>
      <c r="L24" s="31"/>
      <c r="M24" s="31"/>
    </row>
    <row r="25" spans="1:13" s="11" customFormat="1" ht="15" customHeight="1" x14ac:dyDescent="0.25">
      <c r="A25" s="495" t="s">
        <v>10</v>
      </c>
      <c r="B25" s="496"/>
      <c r="C25" s="496"/>
      <c r="D25" s="496"/>
      <c r="E25" s="496"/>
      <c r="F25" s="496"/>
      <c r="G25" s="79">
        <f>SUM(G17:G24)</f>
        <v>0</v>
      </c>
      <c r="H25" s="79">
        <f t="shared" ref="H25" si="0">SUM(H17:H24)</f>
        <v>0</v>
      </c>
      <c r="I25" s="359">
        <f>SUM(I17:I24)</f>
        <v>0</v>
      </c>
      <c r="J25" s="359">
        <f>SUM(J17:J24)</f>
        <v>0</v>
      </c>
      <c r="K25" s="482"/>
      <c r="L25" s="31"/>
      <c r="M25" s="31"/>
    </row>
    <row r="26" spans="1:13" s="11" customFormat="1" ht="29.25" customHeight="1" x14ac:dyDescent="0.25">
      <c r="A26" s="523" t="s">
        <v>325</v>
      </c>
      <c r="B26" s="523"/>
      <c r="C26" s="523"/>
      <c r="D26" s="523"/>
      <c r="E26" s="523"/>
      <c r="F26" s="523"/>
      <c r="G26" s="523"/>
      <c r="H26" s="523"/>
      <c r="I26" s="524"/>
      <c r="J26" s="524"/>
      <c r="K26" s="524"/>
      <c r="L26" s="31"/>
      <c r="M26" s="31"/>
    </row>
    <row r="27" spans="1:13" s="11" customFormat="1" ht="49.5" customHeight="1" x14ac:dyDescent="0.2">
      <c r="A27" s="33" t="s">
        <v>13</v>
      </c>
      <c r="B27" s="7" t="s">
        <v>64</v>
      </c>
      <c r="C27" s="7" t="s">
        <v>62</v>
      </c>
      <c r="D27" s="546" t="s">
        <v>63</v>
      </c>
      <c r="E27" s="547"/>
      <c r="F27" s="7" t="s">
        <v>12</v>
      </c>
      <c r="G27" s="7" t="s">
        <v>90</v>
      </c>
      <c r="H27" s="7" t="s">
        <v>299</v>
      </c>
      <c r="I27" s="83" t="s">
        <v>59</v>
      </c>
      <c r="J27" s="83" t="s">
        <v>61</v>
      </c>
      <c r="K27" s="7" t="s">
        <v>11</v>
      </c>
    </row>
    <row r="28" spans="1:13" s="11" customFormat="1" ht="24.95" customHeight="1" x14ac:dyDescent="0.2">
      <c r="A28" s="242" t="s">
        <v>236</v>
      </c>
      <c r="B28" s="237" t="s">
        <v>245</v>
      </c>
      <c r="C28" s="238">
        <v>26.85</v>
      </c>
      <c r="D28" s="541">
        <v>0.26</v>
      </c>
      <c r="E28" s="542"/>
      <c r="F28" s="239">
        <v>150</v>
      </c>
      <c r="G28" s="240">
        <f t="shared" ref="G28:G36" si="1">(C28+(C28*D28))*F28</f>
        <v>5074.6500000000005</v>
      </c>
      <c r="H28" s="483"/>
      <c r="I28" s="238">
        <v>2537.33</v>
      </c>
      <c r="J28" s="238"/>
      <c r="K28" s="241">
        <v>2537.3200000000002</v>
      </c>
    </row>
    <row r="29" spans="1:13" s="11" customFormat="1" ht="24.95" customHeight="1" x14ac:dyDescent="0.2">
      <c r="A29" s="29" t="s">
        <v>3</v>
      </c>
      <c r="B29" s="248"/>
      <c r="C29" s="249"/>
      <c r="D29" s="488"/>
      <c r="E29" s="489"/>
      <c r="F29" s="175"/>
      <c r="G29" s="176">
        <f t="shared" si="1"/>
        <v>0</v>
      </c>
      <c r="H29" s="484"/>
      <c r="I29" s="81"/>
      <c r="J29" s="81"/>
      <c r="K29" s="500">
        <f>G37-H37-I37-J37</f>
        <v>0</v>
      </c>
    </row>
    <row r="30" spans="1:13" s="11" customFormat="1" ht="24.95" customHeight="1" x14ac:dyDescent="0.2">
      <c r="A30" s="29" t="s">
        <v>3</v>
      </c>
      <c r="B30" s="248"/>
      <c r="C30" s="249"/>
      <c r="D30" s="488"/>
      <c r="E30" s="489"/>
      <c r="F30" s="175"/>
      <c r="G30" s="176">
        <f t="shared" si="1"/>
        <v>0</v>
      </c>
      <c r="H30" s="484"/>
      <c r="I30" s="81"/>
      <c r="J30" s="81"/>
      <c r="K30" s="480"/>
    </row>
    <row r="31" spans="1:13" s="11" customFormat="1" ht="24.95" customHeight="1" x14ac:dyDescent="0.2">
      <c r="A31" s="29" t="s">
        <v>3</v>
      </c>
      <c r="B31" s="248"/>
      <c r="C31" s="249"/>
      <c r="D31" s="488"/>
      <c r="E31" s="489"/>
      <c r="F31" s="175"/>
      <c r="G31" s="176">
        <f>(C31+(C31*D31))*F31</f>
        <v>0</v>
      </c>
      <c r="H31" s="484"/>
      <c r="I31" s="81"/>
      <c r="J31" s="81"/>
      <c r="K31" s="480"/>
    </row>
    <row r="32" spans="1:13" s="11" customFormat="1" ht="24.95" customHeight="1" x14ac:dyDescent="0.2">
      <c r="A32" s="29" t="s">
        <v>3</v>
      </c>
      <c r="B32" s="248"/>
      <c r="C32" s="249"/>
      <c r="D32" s="488"/>
      <c r="E32" s="489"/>
      <c r="F32" s="175"/>
      <c r="G32" s="176">
        <f t="shared" si="1"/>
        <v>0</v>
      </c>
      <c r="H32" s="484"/>
      <c r="I32" s="81"/>
      <c r="J32" s="81"/>
      <c r="K32" s="480"/>
    </row>
    <row r="33" spans="1:12" s="11" customFormat="1" ht="24.95" customHeight="1" x14ac:dyDescent="0.2">
      <c r="A33" s="29" t="s">
        <v>3</v>
      </c>
      <c r="B33" s="248"/>
      <c r="C33" s="249"/>
      <c r="D33" s="488"/>
      <c r="E33" s="489"/>
      <c r="F33" s="175"/>
      <c r="G33" s="176">
        <f t="shared" si="1"/>
        <v>0</v>
      </c>
      <c r="H33" s="484"/>
      <c r="I33" s="81"/>
      <c r="J33" s="81"/>
      <c r="K33" s="481"/>
    </row>
    <row r="34" spans="1:12" s="11" customFormat="1" ht="24.95" customHeight="1" x14ac:dyDescent="0.2">
      <c r="A34" s="29" t="s">
        <v>3</v>
      </c>
      <c r="B34" s="248"/>
      <c r="C34" s="250"/>
      <c r="D34" s="488"/>
      <c r="E34" s="489"/>
      <c r="F34" s="175"/>
      <c r="G34" s="176">
        <f t="shared" si="1"/>
        <v>0</v>
      </c>
      <c r="H34" s="484"/>
      <c r="I34" s="81"/>
      <c r="J34" s="81"/>
      <c r="K34" s="481"/>
    </row>
    <row r="35" spans="1:12" s="11" customFormat="1" ht="24.95" customHeight="1" x14ac:dyDescent="0.2">
      <c r="A35" s="29" t="s">
        <v>3</v>
      </c>
      <c r="B35" s="248"/>
      <c r="C35" s="251"/>
      <c r="D35" s="488"/>
      <c r="E35" s="489"/>
      <c r="F35" s="175"/>
      <c r="G35" s="176">
        <f t="shared" si="1"/>
        <v>0</v>
      </c>
      <c r="H35" s="484"/>
      <c r="I35" s="81"/>
      <c r="J35" s="81"/>
      <c r="K35" s="481"/>
    </row>
    <row r="36" spans="1:12" s="11" customFormat="1" ht="24.95" customHeight="1" x14ac:dyDescent="0.2">
      <c r="A36" s="29" t="s">
        <v>3</v>
      </c>
      <c r="B36" s="248"/>
      <c r="C36" s="250"/>
      <c r="D36" s="488"/>
      <c r="E36" s="489"/>
      <c r="F36" s="175"/>
      <c r="G36" s="176">
        <f t="shared" si="1"/>
        <v>0</v>
      </c>
      <c r="H36" s="484"/>
      <c r="I36" s="81"/>
      <c r="J36" s="81"/>
      <c r="K36" s="481"/>
    </row>
    <row r="37" spans="1:12" s="11" customFormat="1" ht="15" customHeight="1" x14ac:dyDescent="0.2">
      <c r="A37" s="490" t="s">
        <v>10</v>
      </c>
      <c r="B37" s="491"/>
      <c r="C37" s="491"/>
      <c r="D37" s="491"/>
      <c r="E37" s="491"/>
      <c r="F37" s="491"/>
      <c r="G37" s="79">
        <f>SUM(G29:G36)</f>
        <v>0</v>
      </c>
      <c r="H37" s="79">
        <f>SUM(H29:H36)</f>
        <v>0</v>
      </c>
      <c r="I37" s="79">
        <f>SUM(I29:I36)</f>
        <v>0</v>
      </c>
      <c r="J37" s="79">
        <f>SUM(J29:J36)</f>
        <v>0</v>
      </c>
      <c r="K37" s="482"/>
    </row>
    <row r="38" spans="1:12" s="8" customFormat="1" ht="60.75" customHeight="1" x14ac:dyDescent="0.2">
      <c r="A38" s="521" t="s">
        <v>326</v>
      </c>
      <c r="B38" s="522"/>
      <c r="C38" s="522"/>
      <c r="D38" s="522"/>
      <c r="E38" s="522"/>
      <c r="F38" s="244" t="s">
        <v>73</v>
      </c>
      <c r="G38" s="10" t="s">
        <v>90</v>
      </c>
      <c r="H38" s="10" t="s">
        <v>299</v>
      </c>
      <c r="I38" s="76" t="s">
        <v>59</v>
      </c>
      <c r="J38" s="76" t="s">
        <v>61</v>
      </c>
      <c r="K38" s="7" t="s">
        <v>11</v>
      </c>
      <c r="L38" s="11"/>
    </row>
    <row r="39" spans="1:12" s="8" customFormat="1" ht="17.25" customHeight="1" x14ac:dyDescent="0.2">
      <c r="A39" s="535" t="s">
        <v>246</v>
      </c>
      <c r="B39" s="536"/>
      <c r="C39" s="536"/>
      <c r="D39" s="536"/>
      <c r="E39" s="536"/>
      <c r="F39" s="537"/>
      <c r="G39" s="234">
        <v>867.3</v>
      </c>
      <c r="H39" s="234">
        <v>433.65</v>
      </c>
      <c r="I39" s="243"/>
      <c r="J39" s="235"/>
      <c r="K39" s="241">
        <v>433.65</v>
      </c>
      <c r="L39" s="11"/>
    </row>
    <row r="40" spans="1:12" s="11" customFormat="1" ht="15" customHeight="1" x14ac:dyDescent="0.2">
      <c r="A40" s="455"/>
      <c r="B40" s="478"/>
      <c r="C40" s="478"/>
      <c r="D40" s="478"/>
      <c r="E40" s="478"/>
      <c r="F40" s="479"/>
      <c r="G40" s="77"/>
      <c r="H40" s="77"/>
      <c r="I40" s="80"/>
      <c r="J40" s="81"/>
      <c r="K40" s="500">
        <f>G50-H50-I50-J50</f>
        <v>0</v>
      </c>
    </row>
    <row r="41" spans="1:12" s="11" customFormat="1" ht="15" customHeight="1" x14ac:dyDescent="0.2">
      <c r="A41" s="455"/>
      <c r="B41" s="478"/>
      <c r="C41" s="478"/>
      <c r="D41" s="478"/>
      <c r="E41" s="478"/>
      <c r="F41" s="479"/>
      <c r="G41" s="77"/>
      <c r="H41" s="77"/>
      <c r="I41" s="80"/>
      <c r="J41" s="81"/>
      <c r="K41" s="480"/>
    </row>
    <row r="42" spans="1:12" s="11" customFormat="1" ht="15" customHeight="1" x14ac:dyDescent="0.2">
      <c r="A42" s="455"/>
      <c r="B42" s="478"/>
      <c r="C42" s="478"/>
      <c r="D42" s="478"/>
      <c r="E42" s="478"/>
      <c r="F42" s="479"/>
      <c r="G42" s="77"/>
      <c r="H42" s="77"/>
      <c r="I42" s="80"/>
      <c r="J42" s="81"/>
      <c r="K42" s="480"/>
    </row>
    <row r="43" spans="1:12" s="11" customFormat="1" ht="15" customHeight="1" x14ac:dyDescent="0.2">
      <c r="A43" s="455"/>
      <c r="B43" s="478"/>
      <c r="C43" s="478"/>
      <c r="D43" s="478"/>
      <c r="E43" s="478"/>
      <c r="F43" s="479"/>
      <c r="G43" s="77"/>
      <c r="H43" s="77"/>
      <c r="I43" s="80"/>
      <c r="J43" s="81"/>
      <c r="K43" s="480"/>
    </row>
    <row r="44" spans="1:12" s="11" customFormat="1" ht="15" customHeight="1" x14ac:dyDescent="0.2">
      <c r="A44" s="455"/>
      <c r="B44" s="478"/>
      <c r="C44" s="478"/>
      <c r="D44" s="478"/>
      <c r="E44" s="478"/>
      <c r="F44" s="479"/>
      <c r="G44" s="77"/>
      <c r="H44" s="77"/>
      <c r="I44" s="80"/>
      <c r="J44" s="81"/>
      <c r="K44" s="480"/>
    </row>
    <row r="45" spans="1:12" s="11" customFormat="1" ht="15" customHeight="1" x14ac:dyDescent="0.2">
      <c r="A45" s="455"/>
      <c r="B45" s="478"/>
      <c r="C45" s="478"/>
      <c r="D45" s="478"/>
      <c r="E45" s="478"/>
      <c r="F45" s="479"/>
      <c r="G45" s="77"/>
      <c r="H45" s="77"/>
      <c r="I45" s="80"/>
      <c r="J45" s="81"/>
      <c r="K45" s="480"/>
    </row>
    <row r="46" spans="1:12" s="11" customFormat="1" ht="15" customHeight="1" x14ac:dyDescent="0.2">
      <c r="A46" s="455"/>
      <c r="B46" s="478"/>
      <c r="C46" s="478"/>
      <c r="D46" s="478"/>
      <c r="E46" s="478"/>
      <c r="F46" s="479"/>
      <c r="G46" s="77"/>
      <c r="H46" s="77"/>
      <c r="I46" s="80"/>
      <c r="J46" s="81"/>
      <c r="K46" s="481"/>
    </row>
    <row r="47" spans="1:12" s="11" customFormat="1" ht="15" customHeight="1" x14ac:dyDescent="0.2">
      <c r="A47" s="455"/>
      <c r="B47" s="478"/>
      <c r="C47" s="478"/>
      <c r="D47" s="478"/>
      <c r="E47" s="478"/>
      <c r="F47" s="479"/>
      <c r="G47" s="77"/>
      <c r="H47" s="77"/>
      <c r="I47" s="80"/>
      <c r="J47" s="81"/>
      <c r="K47" s="481"/>
    </row>
    <row r="48" spans="1:12" s="11" customFormat="1" ht="15" customHeight="1" x14ac:dyDescent="0.2">
      <c r="A48" s="455"/>
      <c r="B48" s="478"/>
      <c r="C48" s="478"/>
      <c r="D48" s="478"/>
      <c r="E48" s="478"/>
      <c r="F48" s="479"/>
      <c r="G48" s="77"/>
      <c r="H48" s="77"/>
      <c r="I48" s="80"/>
      <c r="J48" s="81"/>
      <c r="K48" s="481"/>
    </row>
    <row r="49" spans="1:18" s="11" customFormat="1" ht="15" customHeight="1" x14ac:dyDescent="0.2">
      <c r="A49" s="455"/>
      <c r="B49" s="478"/>
      <c r="C49" s="478"/>
      <c r="D49" s="478"/>
      <c r="E49" s="478"/>
      <c r="F49" s="479"/>
      <c r="G49" s="77"/>
      <c r="H49" s="77"/>
      <c r="I49" s="82"/>
      <c r="J49" s="81"/>
      <c r="K49" s="481"/>
    </row>
    <row r="50" spans="1:18" s="11" customFormat="1" ht="15" customHeight="1" x14ac:dyDescent="0.2">
      <c r="A50" s="495" t="s">
        <v>10</v>
      </c>
      <c r="B50" s="496"/>
      <c r="C50" s="496"/>
      <c r="D50" s="496"/>
      <c r="E50" s="496"/>
      <c r="F50" s="496"/>
      <c r="G50" s="79">
        <f>SUM(G40:G49)</f>
        <v>0</v>
      </c>
      <c r="H50" s="79">
        <f>SUM(H40:H49)</f>
        <v>0</v>
      </c>
      <c r="I50" s="79">
        <f>SUM(I40:I49)</f>
        <v>0</v>
      </c>
      <c r="J50" s="79">
        <f>SUM(J40:J49)</f>
        <v>0</v>
      </c>
      <c r="K50" s="482"/>
    </row>
    <row r="51" spans="1:18" s="8" customFormat="1" ht="48" x14ac:dyDescent="0.2">
      <c r="A51" s="497" t="s">
        <v>57</v>
      </c>
      <c r="B51" s="498"/>
      <c r="C51" s="498"/>
      <c r="D51" s="498"/>
      <c r="E51" s="498"/>
      <c r="F51" s="499"/>
      <c r="G51" s="10" t="s">
        <v>90</v>
      </c>
      <c r="H51" s="10" t="s">
        <v>299</v>
      </c>
      <c r="I51" s="76" t="s">
        <v>59</v>
      </c>
      <c r="J51" s="76" t="s">
        <v>61</v>
      </c>
      <c r="K51" s="7" t="s">
        <v>11</v>
      </c>
      <c r="L51" s="11"/>
    </row>
    <row r="52" spans="1:18" s="8" customFormat="1" x14ac:dyDescent="0.2">
      <c r="A52" s="543" t="s">
        <v>260</v>
      </c>
      <c r="B52" s="544"/>
      <c r="C52" s="544"/>
      <c r="D52" s="544"/>
      <c r="E52" s="544"/>
      <c r="F52" s="545"/>
      <c r="G52" s="234">
        <v>1000</v>
      </c>
      <c r="H52" s="234">
        <v>500</v>
      </c>
      <c r="I52" s="234"/>
      <c r="J52" s="235"/>
      <c r="K52" s="241">
        <v>500</v>
      </c>
      <c r="L52" s="11"/>
    </row>
    <row r="53" spans="1:18" s="11" customFormat="1" ht="15" customHeight="1" x14ac:dyDescent="0.2">
      <c r="A53" s="455"/>
      <c r="B53" s="478"/>
      <c r="C53" s="478"/>
      <c r="D53" s="478"/>
      <c r="E53" s="478"/>
      <c r="F53" s="479"/>
      <c r="G53" s="77"/>
      <c r="H53" s="77"/>
      <c r="I53" s="80"/>
      <c r="J53" s="81"/>
      <c r="K53" s="480">
        <f>G68-H68-I68-J68</f>
        <v>0</v>
      </c>
    </row>
    <row r="54" spans="1:18" s="11" customFormat="1" ht="15" customHeight="1" x14ac:dyDescent="0.2">
      <c r="A54" s="455"/>
      <c r="B54" s="478"/>
      <c r="C54" s="478"/>
      <c r="D54" s="478"/>
      <c r="E54" s="478"/>
      <c r="F54" s="479"/>
      <c r="G54" s="77"/>
      <c r="H54" s="77"/>
      <c r="I54" s="80"/>
      <c r="J54" s="81"/>
      <c r="K54" s="480"/>
    </row>
    <row r="55" spans="1:18" s="11" customFormat="1" ht="15" customHeight="1" x14ac:dyDescent="0.2">
      <c r="A55" s="455"/>
      <c r="B55" s="478"/>
      <c r="C55" s="478"/>
      <c r="D55" s="478"/>
      <c r="E55" s="478"/>
      <c r="F55" s="479"/>
      <c r="G55" s="77"/>
      <c r="H55" s="77"/>
      <c r="I55" s="80"/>
      <c r="J55" s="81"/>
      <c r="K55" s="480"/>
    </row>
    <row r="56" spans="1:18" s="11" customFormat="1" ht="15" customHeight="1" x14ac:dyDescent="0.2">
      <c r="A56" s="455"/>
      <c r="B56" s="478"/>
      <c r="C56" s="478"/>
      <c r="D56" s="478"/>
      <c r="E56" s="478"/>
      <c r="F56" s="479"/>
      <c r="G56" s="77"/>
      <c r="H56" s="77"/>
      <c r="I56" s="80"/>
      <c r="J56" s="81"/>
      <c r="K56" s="480"/>
    </row>
    <row r="57" spans="1:18" s="11" customFormat="1" ht="15" customHeight="1" x14ac:dyDescent="0.2">
      <c r="A57" s="455"/>
      <c r="B57" s="478"/>
      <c r="C57" s="478"/>
      <c r="D57" s="478"/>
      <c r="E57" s="478"/>
      <c r="F57" s="479"/>
      <c r="G57" s="77"/>
      <c r="H57" s="77"/>
      <c r="I57" s="80"/>
      <c r="J57" s="81"/>
      <c r="K57" s="480"/>
    </row>
    <row r="58" spans="1:18" s="11" customFormat="1" ht="15" customHeight="1" x14ac:dyDescent="0.2">
      <c r="A58" s="455"/>
      <c r="B58" s="478"/>
      <c r="C58" s="478"/>
      <c r="D58" s="478"/>
      <c r="E58" s="478"/>
      <c r="F58" s="479"/>
      <c r="G58" s="77"/>
      <c r="H58" s="77"/>
      <c r="I58" s="80"/>
      <c r="J58" s="81"/>
      <c r="K58" s="480"/>
    </row>
    <row r="59" spans="1:18" s="11" customFormat="1" ht="15" customHeight="1" x14ac:dyDescent="0.2">
      <c r="A59" s="455"/>
      <c r="B59" s="478"/>
      <c r="C59" s="478"/>
      <c r="D59" s="478"/>
      <c r="E59" s="478"/>
      <c r="F59" s="479"/>
      <c r="G59" s="77"/>
      <c r="H59" s="77"/>
      <c r="I59" s="80"/>
      <c r="J59" s="81"/>
      <c r="K59" s="480"/>
    </row>
    <row r="60" spans="1:18" s="11" customFormat="1" ht="15" customHeight="1" x14ac:dyDescent="0.25">
      <c r="A60" s="455"/>
      <c r="B60" s="478"/>
      <c r="C60" s="478"/>
      <c r="D60" s="478"/>
      <c r="E60" s="478"/>
      <c r="F60" s="479"/>
      <c r="G60" s="77"/>
      <c r="H60" s="77"/>
      <c r="I60" s="80"/>
      <c r="J60" s="81"/>
      <c r="K60" s="480"/>
      <c r="L60" s="374"/>
      <c r="M60" s="375"/>
      <c r="N60" s="375"/>
      <c r="O60" s="375"/>
      <c r="P60" s="375"/>
      <c r="Q60" s="375"/>
      <c r="R60" s="375"/>
    </row>
    <row r="61" spans="1:18" s="11" customFormat="1" ht="15" customHeight="1" x14ac:dyDescent="0.2">
      <c r="A61" s="455"/>
      <c r="B61" s="478"/>
      <c r="C61" s="478"/>
      <c r="D61" s="478"/>
      <c r="E61" s="478"/>
      <c r="F61" s="479"/>
      <c r="G61" s="77"/>
      <c r="H61" s="77"/>
      <c r="I61" s="80"/>
      <c r="J61" s="81"/>
      <c r="K61" s="480"/>
    </row>
    <row r="62" spans="1:18" s="11" customFormat="1" ht="15" customHeight="1" x14ac:dyDescent="0.2">
      <c r="A62" s="455"/>
      <c r="B62" s="478"/>
      <c r="C62" s="478"/>
      <c r="D62" s="478"/>
      <c r="E62" s="478"/>
      <c r="F62" s="479"/>
      <c r="G62" s="77"/>
      <c r="H62" s="77"/>
      <c r="I62" s="80"/>
      <c r="J62" s="81"/>
      <c r="K62" s="480"/>
    </row>
    <row r="63" spans="1:18" s="11" customFormat="1" ht="15" customHeight="1" x14ac:dyDescent="0.2">
      <c r="A63" s="455"/>
      <c r="B63" s="478"/>
      <c r="C63" s="478"/>
      <c r="D63" s="478"/>
      <c r="E63" s="478"/>
      <c r="F63" s="479"/>
      <c r="G63" s="77"/>
      <c r="H63" s="77"/>
      <c r="I63" s="80"/>
      <c r="J63" s="81"/>
      <c r="K63" s="480"/>
    </row>
    <row r="64" spans="1:18" s="11" customFormat="1" ht="15" customHeight="1" x14ac:dyDescent="0.2">
      <c r="A64" s="455"/>
      <c r="B64" s="478"/>
      <c r="C64" s="478"/>
      <c r="D64" s="478"/>
      <c r="E64" s="478"/>
      <c r="F64" s="479"/>
      <c r="G64" s="77"/>
      <c r="H64" s="77"/>
      <c r="I64" s="80"/>
      <c r="J64" s="81"/>
      <c r="K64" s="481"/>
    </row>
    <row r="65" spans="1:18" s="11" customFormat="1" ht="15" customHeight="1" x14ac:dyDescent="0.25">
      <c r="A65" s="455"/>
      <c r="B65" s="478"/>
      <c r="C65" s="478"/>
      <c r="D65" s="478"/>
      <c r="E65" s="478"/>
      <c r="F65" s="479"/>
      <c r="G65" s="77"/>
      <c r="H65" s="77"/>
      <c r="I65" s="80"/>
      <c r="J65" s="81"/>
      <c r="K65" s="481"/>
      <c r="L65" s="374"/>
      <c r="M65" s="375"/>
      <c r="N65" s="375"/>
      <c r="O65" s="375"/>
      <c r="P65" s="375"/>
      <c r="Q65" s="375"/>
      <c r="R65" s="375"/>
    </row>
    <row r="66" spans="1:18" s="11" customFormat="1" ht="15" customHeight="1" x14ac:dyDescent="0.25">
      <c r="A66" s="455"/>
      <c r="B66" s="478"/>
      <c r="C66" s="478"/>
      <c r="D66" s="478"/>
      <c r="E66" s="478"/>
      <c r="F66" s="479"/>
      <c r="G66" s="78"/>
      <c r="H66" s="78"/>
      <c r="I66" s="80"/>
      <c r="J66" s="81"/>
      <c r="K66" s="481"/>
      <c r="L66" s="376"/>
      <c r="M66" s="375"/>
      <c r="N66" s="375"/>
      <c r="O66" s="375"/>
      <c r="P66" s="375"/>
      <c r="Q66" s="375"/>
      <c r="R66" s="375"/>
    </row>
    <row r="67" spans="1:18" s="11" customFormat="1" ht="15" customHeight="1" x14ac:dyDescent="0.25">
      <c r="A67" s="455"/>
      <c r="B67" s="478"/>
      <c r="C67" s="478"/>
      <c r="D67" s="478"/>
      <c r="E67" s="478"/>
      <c r="F67" s="479"/>
      <c r="G67" s="77"/>
      <c r="H67" s="78"/>
      <c r="I67" s="82"/>
      <c r="J67" s="81"/>
      <c r="K67" s="481"/>
      <c r="L67" s="376"/>
      <c r="M67" s="375"/>
      <c r="N67" s="375"/>
      <c r="O67" s="375"/>
      <c r="P67" s="375"/>
      <c r="Q67" s="375"/>
      <c r="R67" s="375"/>
    </row>
    <row r="68" spans="1:18" s="11" customFormat="1" ht="15" customHeight="1" x14ac:dyDescent="0.25">
      <c r="A68" s="495" t="s">
        <v>10</v>
      </c>
      <c r="B68" s="496"/>
      <c r="C68" s="496"/>
      <c r="D68" s="496"/>
      <c r="E68" s="496"/>
      <c r="F68" s="496"/>
      <c r="G68" s="79">
        <f>SUM(G53:G67)</f>
        <v>0</v>
      </c>
      <c r="H68" s="79">
        <f>SUM(H53:H67)</f>
        <v>0</v>
      </c>
      <c r="I68" s="79">
        <f>SUM(I53:I67)</f>
        <v>0</v>
      </c>
      <c r="J68" s="79">
        <f>SUM(J53:J67)</f>
        <v>0</v>
      </c>
      <c r="K68" s="482"/>
      <c r="L68" s="376"/>
      <c r="M68" s="375"/>
      <c r="N68" s="375"/>
      <c r="O68" s="375"/>
      <c r="P68" s="375"/>
      <c r="Q68" s="375"/>
      <c r="R68" s="375"/>
    </row>
    <row r="69" spans="1:18" s="11" customFormat="1" ht="25.5" customHeight="1" x14ac:dyDescent="0.25">
      <c r="A69" s="495" t="s">
        <v>235</v>
      </c>
      <c r="B69" s="496"/>
      <c r="C69" s="496"/>
      <c r="D69" s="496"/>
      <c r="E69" s="496"/>
      <c r="F69" s="496"/>
      <c r="G69" s="230">
        <f>SUM(G68,G50,G37,G25)</f>
        <v>0</v>
      </c>
      <c r="H69" s="231"/>
      <c r="I69" s="232"/>
      <c r="J69" s="232"/>
      <c r="K69" s="252"/>
      <c r="L69" s="376"/>
      <c r="M69" s="375"/>
      <c r="N69" s="375"/>
      <c r="O69" s="375"/>
      <c r="P69" s="375"/>
      <c r="Q69" s="375"/>
      <c r="R69" s="375"/>
    </row>
    <row r="70" spans="1:18" ht="33.75" customHeight="1" x14ac:dyDescent="0.25">
      <c r="A70" s="532" t="s">
        <v>327</v>
      </c>
      <c r="B70" s="533"/>
      <c r="C70" s="533"/>
      <c r="D70" s="533"/>
      <c r="E70" s="533"/>
      <c r="F70" s="534"/>
      <c r="G70" s="360">
        <f>ROUND(G69*0.15,0)</f>
        <v>0</v>
      </c>
      <c r="H70" s="373"/>
      <c r="I70" s="373">
        <f>G70*0.5</f>
        <v>0</v>
      </c>
      <c r="J70" s="373"/>
      <c r="K70" s="372">
        <f>G70-H70-I70-J70</f>
        <v>0</v>
      </c>
      <c r="L70" s="377"/>
      <c r="M70"/>
      <c r="N70"/>
      <c r="O70"/>
      <c r="P70"/>
      <c r="Q70"/>
      <c r="R70"/>
    </row>
    <row r="71" spans="1:18" ht="12.75" customHeight="1" x14ac:dyDescent="0.2">
      <c r="A71" s="43"/>
      <c r="B71" s="44"/>
      <c r="C71" s="44"/>
      <c r="D71" s="44"/>
      <c r="E71" s="45"/>
      <c r="F71" s="45"/>
      <c r="G71" s="551"/>
      <c r="H71" s="551"/>
      <c r="I71" s="45"/>
      <c r="J71" s="45"/>
      <c r="K71" s="46"/>
      <c r="L71" s="378"/>
      <c r="M71" s="14"/>
      <c r="N71" s="14"/>
      <c r="O71" s="14"/>
      <c r="P71" s="14"/>
      <c r="Q71" s="14"/>
      <c r="R71" s="14"/>
    </row>
    <row r="72" spans="1:18" ht="30" customHeight="1" x14ac:dyDescent="0.2">
      <c r="A72" s="492" t="s">
        <v>328</v>
      </c>
      <c r="B72" s="493"/>
      <c r="C72" s="493"/>
      <c r="D72" s="493"/>
      <c r="E72" s="494"/>
      <c r="F72" s="10" t="s">
        <v>91</v>
      </c>
      <c r="G72" s="552" t="s">
        <v>2</v>
      </c>
      <c r="H72" s="553"/>
      <c r="I72" s="553"/>
      <c r="J72" s="553"/>
      <c r="K72" s="554"/>
    </row>
    <row r="73" spans="1:18" ht="15" customHeight="1" x14ac:dyDescent="0.2">
      <c r="A73" s="455"/>
      <c r="B73" s="456"/>
      <c r="C73" s="456"/>
      <c r="D73" s="456"/>
      <c r="E73" s="457"/>
      <c r="F73" s="174"/>
      <c r="G73" s="448"/>
      <c r="H73" s="449"/>
      <c r="I73" s="449"/>
      <c r="J73" s="449"/>
      <c r="K73" s="450"/>
    </row>
    <row r="74" spans="1:18" ht="15" x14ac:dyDescent="0.2">
      <c r="A74" s="455"/>
      <c r="B74" s="456"/>
      <c r="C74" s="456"/>
      <c r="D74" s="456"/>
      <c r="E74" s="457"/>
      <c r="F74" s="174"/>
      <c r="G74" s="448"/>
      <c r="H74" s="449"/>
      <c r="I74" s="449"/>
      <c r="J74" s="449"/>
      <c r="K74" s="450"/>
    </row>
    <row r="75" spans="1:18" x14ac:dyDescent="0.2">
      <c r="A75" s="455"/>
      <c r="B75" s="478"/>
      <c r="C75" s="478"/>
      <c r="D75" s="478"/>
      <c r="E75" s="479"/>
      <c r="F75" s="174"/>
      <c r="G75" s="448"/>
      <c r="H75" s="449"/>
      <c r="I75" s="449"/>
      <c r="J75" s="449"/>
      <c r="K75" s="450"/>
    </row>
    <row r="76" spans="1:18" x14ac:dyDescent="0.2">
      <c r="A76" s="455"/>
      <c r="B76" s="478"/>
      <c r="C76" s="478"/>
      <c r="D76" s="478"/>
      <c r="E76" s="479"/>
      <c r="F76" s="174"/>
      <c r="G76" s="448"/>
      <c r="H76" s="449"/>
      <c r="I76" s="449"/>
      <c r="J76" s="449"/>
      <c r="K76" s="450"/>
    </row>
    <row r="77" spans="1:18" x14ac:dyDescent="0.2">
      <c r="A77" s="455"/>
      <c r="B77" s="478"/>
      <c r="C77" s="478"/>
      <c r="D77" s="478"/>
      <c r="E77" s="479"/>
      <c r="F77" s="174"/>
      <c r="G77" s="448"/>
      <c r="H77" s="449"/>
      <c r="I77" s="449"/>
      <c r="J77" s="449"/>
      <c r="K77" s="450"/>
    </row>
    <row r="78" spans="1:18" ht="15" x14ac:dyDescent="0.2">
      <c r="A78" s="455"/>
      <c r="B78" s="456"/>
      <c r="C78" s="456"/>
      <c r="D78" s="456"/>
      <c r="E78" s="457"/>
      <c r="F78" s="174"/>
      <c r="G78" s="448"/>
      <c r="H78" s="449"/>
      <c r="I78" s="449"/>
      <c r="J78" s="449"/>
      <c r="K78" s="450"/>
      <c r="L78" s="379"/>
      <c r="M78" s="380"/>
      <c r="N78" s="380"/>
      <c r="O78" s="380"/>
      <c r="P78" s="380"/>
      <c r="Q78" s="380"/>
      <c r="R78" s="380"/>
    </row>
    <row r="79" spans="1:18" ht="15" customHeight="1" x14ac:dyDescent="0.2">
      <c r="A79" s="455"/>
      <c r="B79" s="456"/>
      <c r="C79" s="456"/>
      <c r="D79" s="456"/>
      <c r="E79" s="457"/>
      <c r="F79" s="174"/>
      <c r="G79" s="448"/>
      <c r="H79" s="449"/>
      <c r="I79" s="449"/>
      <c r="J79" s="449"/>
      <c r="K79" s="450"/>
      <c r="L79" s="381"/>
      <c r="M79" s="380"/>
      <c r="N79" s="380"/>
      <c r="O79" s="380"/>
      <c r="P79" s="380"/>
      <c r="Q79" s="380"/>
      <c r="R79" s="380"/>
    </row>
    <row r="80" spans="1:18" x14ac:dyDescent="0.2">
      <c r="A80" s="455"/>
      <c r="B80" s="478"/>
      <c r="C80" s="478"/>
      <c r="D80" s="478"/>
      <c r="E80" s="479"/>
      <c r="F80" s="174"/>
      <c r="G80" s="448"/>
      <c r="H80" s="449"/>
      <c r="I80" s="449"/>
      <c r="J80" s="449"/>
      <c r="K80" s="450"/>
    </row>
    <row r="81" spans="1:18" x14ac:dyDescent="0.2">
      <c r="A81" s="455"/>
      <c r="B81" s="478"/>
      <c r="C81" s="478"/>
      <c r="D81" s="478"/>
      <c r="E81" s="479"/>
      <c r="F81" s="174"/>
      <c r="G81" s="448"/>
      <c r="H81" s="449"/>
      <c r="I81" s="449"/>
      <c r="J81" s="449"/>
      <c r="K81" s="450"/>
    </row>
    <row r="82" spans="1:18" x14ac:dyDescent="0.2">
      <c r="A82" s="455"/>
      <c r="B82" s="478"/>
      <c r="C82" s="478"/>
      <c r="D82" s="478"/>
      <c r="E82" s="479"/>
      <c r="F82" s="174"/>
      <c r="G82" s="448"/>
      <c r="H82" s="449"/>
      <c r="I82" s="449"/>
      <c r="J82" s="449"/>
      <c r="K82" s="450"/>
    </row>
    <row r="83" spans="1:18" ht="15" x14ac:dyDescent="0.2">
      <c r="A83" s="455"/>
      <c r="B83" s="456"/>
      <c r="C83" s="456"/>
      <c r="D83" s="456"/>
      <c r="E83" s="457"/>
      <c r="F83" s="174"/>
      <c r="G83" s="448"/>
      <c r="H83" s="449"/>
      <c r="I83" s="449"/>
      <c r="J83" s="449"/>
      <c r="K83" s="450"/>
      <c r="L83" s="379"/>
      <c r="M83" s="380"/>
      <c r="N83" s="380"/>
      <c r="O83" s="380"/>
      <c r="P83" s="380"/>
      <c r="Q83" s="380"/>
      <c r="R83" s="380"/>
    </row>
    <row r="84" spans="1:18" ht="15" customHeight="1" x14ac:dyDescent="0.2">
      <c r="A84" s="455"/>
      <c r="B84" s="456"/>
      <c r="C84" s="456"/>
      <c r="D84" s="456"/>
      <c r="E84" s="457"/>
      <c r="F84" s="174"/>
      <c r="G84" s="448"/>
      <c r="H84" s="449"/>
      <c r="I84" s="449"/>
      <c r="J84" s="449"/>
      <c r="K84" s="450"/>
      <c r="L84" s="381"/>
      <c r="M84" s="380"/>
      <c r="N84" s="380"/>
      <c r="O84" s="380"/>
      <c r="P84" s="380"/>
      <c r="Q84" s="380"/>
      <c r="R84" s="380"/>
    </row>
    <row r="85" spans="1:18" ht="15" customHeight="1" x14ac:dyDescent="0.2">
      <c r="A85" s="455"/>
      <c r="B85" s="456"/>
      <c r="C85" s="456"/>
      <c r="D85" s="456"/>
      <c r="E85" s="457"/>
      <c r="F85" s="174"/>
      <c r="G85" s="448"/>
      <c r="H85" s="449"/>
      <c r="I85" s="449"/>
      <c r="J85" s="449"/>
      <c r="K85" s="450"/>
      <c r="L85" s="381"/>
      <c r="M85" s="380"/>
      <c r="N85" s="380"/>
      <c r="O85" s="380"/>
      <c r="P85" s="380"/>
      <c r="Q85" s="380"/>
      <c r="R85" s="380"/>
    </row>
    <row r="86" spans="1:18" ht="15" customHeight="1" x14ac:dyDescent="0.2">
      <c r="A86" s="495" t="s">
        <v>78</v>
      </c>
      <c r="B86" s="496"/>
      <c r="C86" s="496"/>
      <c r="D86" s="496"/>
      <c r="E86" s="558"/>
      <c r="F86" s="177">
        <f>SUM(F73:F85)</f>
        <v>0</v>
      </c>
      <c r="G86" s="548"/>
      <c r="H86" s="549"/>
      <c r="I86" s="549"/>
      <c r="J86" s="549"/>
      <c r="K86" s="550"/>
      <c r="L86" s="381"/>
      <c r="M86" s="380"/>
      <c r="N86" s="380"/>
      <c r="O86" s="380"/>
      <c r="P86" s="380"/>
      <c r="Q86" s="380"/>
      <c r="R86" s="380"/>
    </row>
    <row r="87" spans="1:18" ht="14.25" customHeight="1" x14ac:dyDescent="0.2">
      <c r="A87" s="9"/>
      <c r="B87" s="9"/>
      <c r="C87" s="9"/>
      <c r="D87" s="9"/>
      <c r="E87" s="9"/>
      <c r="F87" s="9"/>
      <c r="G87" s="556"/>
      <c r="H87" s="556"/>
      <c r="I87" s="556"/>
      <c r="J87" s="556"/>
      <c r="K87" s="557"/>
      <c r="L87" s="381"/>
      <c r="M87" s="380"/>
      <c r="N87" s="380"/>
      <c r="O87" s="380"/>
      <c r="P87" s="380"/>
      <c r="Q87" s="380"/>
      <c r="R87" s="380"/>
    </row>
    <row r="88" spans="1:18" ht="39" customHeight="1" x14ac:dyDescent="0.2">
      <c r="A88" s="485" t="s">
        <v>2</v>
      </c>
      <c r="B88" s="486"/>
      <c r="C88" s="486"/>
      <c r="D88" s="486"/>
      <c r="E88" s="487"/>
      <c r="F88" s="10" t="s">
        <v>68</v>
      </c>
      <c r="G88" s="10" t="s">
        <v>69</v>
      </c>
      <c r="H88" s="10" t="s">
        <v>70</v>
      </c>
      <c r="I88" s="10" t="s">
        <v>72</v>
      </c>
      <c r="J88" s="10" t="s">
        <v>71</v>
      </c>
      <c r="K88" s="10" t="s">
        <v>258</v>
      </c>
      <c r="L88" s="261" t="str">
        <f>IF(K89&gt;50000,"Attention, le montant total de l'aide financière ne peut dépasser 50 000 $","")</f>
        <v/>
      </c>
    </row>
    <row r="89" spans="1:18" ht="23.25" customHeight="1" x14ac:dyDescent="0.2">
      <c r="A89" s="458"/>
      <c r="B89" s="459"/>
      <c r="C89" s="459"/>
      <c r="D89" s="459"/>
      <c r="E89" s="460"/>
      <c r="F89" s="382">
        <f>ROUND(F86+G89,2)</f>
        <v>0</v>
      </c>
      <c r="G89" s="382">
        <f>ROUND(G69+G70,2)</f>
        <v>0</v>
      </c>
      <c r="H89" s="382">
        <f>ROUND(H25+H37+H50+H68+H70,2)</f>
        <v>0</v>
      </c>
      <c r="I89" s="382">
        <f>ROUND(I25+I37+I50+I68+I70,2)</f>
        <v>0</v>
      </c>
      <c r="J89" s="382">
        <f>ROUND(J25+J37+J50+J68+J70,2)</f>
        <v>0</v>
      </c>
      <c r="K89" s="382">
        <f>ROUND(SUM(K17,K29,K40,K53,K70),2)</f>
        <v>0</v>
      </c>
      <c r="L89" s="262" t="str">
        <f>IF(G89&gt;=2000,"","Attention : le montant total des dépenses admissibles doit atteindre 2 000 $")</f>
        <v>Attention : le montant total des dépenses admissibles doit atteindre 2 000 $</v>
      </c>
    </row>
    <row r="90" spans="1:18" ht="21" customHeight="1" x14ac:dyDescent="0.2">
      <c r="A90" s="461"/>
      <c r="B90" s="462"/>
      <c r="C90" s="462"/>
      <c r="D90" s="462"/>
      <c r="E90" s="463"/>
      <c r="F90" s="148" t="s">
        <v>92</v>
      </c>
      <c r="G90" s="158">
        <f>IF($G$89&gt;0,G89/($G$89),0)</f>
        <v>0</v>
      </c>
      <c r="H90" s="158">
        <f t="shared" ref="H90:K90" si="2">IF($G$89&gt;0,H89/($G$89),0)</f>
        <v>0</v>
      </c>
      <c r="I90" s="158">
        <f>IF($G$89&gt;0,I89/($G$89),0)</f>
        <v>0</v>
      </c>
      <c r="J90" s="158">
        <f>IF($G$89&gt;0,J89/($G$89),0)</f>
        <v>0</v>
      </c>
      <c r="K90" s="158">
        <f t="shared" si="2"/>
        <v>0</v>
      </c>
      <c r="L90" s="262" t="str">
        <f>IF(K90&gt;0.5,"Attention, le taux d'aide financière demandée ne doit pas dépasser 50 %","")</f>
        <v/>
      </c>
    </row>
    <row r="91" spans="1:18" ht="21" customHeight="1" x14ac:dyDescent="0.25">
      <c r="A91" s="151"/>
      <c r="B91" s="152"/>
      <c r="C91" s="152"/>
      <c r="D91" s="152"/>
      <c r="E91" s="152"/>
      <c r="F91" s="149"/>
      <c r="G91" s="153"/>
      <c r="H91" s="153"/>
      <c r="I91" s="153"/>
      <c r="J91" s="153"/>
      <c r="K91" s="153"/>
      <c r="L91" s="154"/>
    </row>
    <row r="92" spans="1:18" ht="14.25" customHeight="1" x14ac:dyDescent="0.2">
      <c r="A92" s="559"/>
      <c r="B92" s="559"/>
      <c r="C92" s="559"/>
      <c r="D92" s="559"/>
      <c r="E92" s="559"/>
      <c r="F92" s="559"/>
      <c r="G92" s="559"/>
      <c r="H92" s="559"/>
      <c r="I92" s="559"/>
      <c r="J92" s="559"/>
      <c r="K92" s="559"/>
      <c r="L92" s="6"/>
      <c r="M92" s="6"/>
    </row>
    <row r="93" spans="1:18" s="8" customFormat="1" ht="20.25" customHeight="1" x14ac:dyDescent="0.25">
      <c r="A93" s="555" t="s">
        <v>9</v>
      </c>
      <c r="B93" s="555"/>
      <c r="C93" s="555"/>
      <c r="D93" s="555"/>
      <c r="E93" s="555"/>
      <c r="F93" s="555"/>
      <c r="G93" s="555"/>
      <c r="H93" s="555"/>
      <c r="I93" s="555"/>
      <c r="J93" s="555"/>
      <c r="K93" s="555"/>
      <c r="L93" s="156"/>
      <c r="M93" s="156"/>
    </row>
    <row r="94" spans="1:18" ht="22.9" customHeight="1" x14ac:dyDescent="0.2">
      <c r="A94" s="477" t="s">
        <v>8</v>
      </c>
      <c r="B94" s="477"/>
      <c r="C94" s="464" t="s">
        <v>7</v>
      </c>
      <c r="D94" s="464"/>
      <c r="E94" s="464" t="s">
        <v>77</v>
      </c>
      <c r="F94" s="464"/>
      <c r="G94" s="477" t="s">
        <v>6</v>
      </c>
      <c r="H94" s="464" t="s">
        <v>74</v>
      </c>
      <c r="I94" s="464"/>
      <c r="J94" s="464" t="s">
        <v>153</v>
      </c>
      <c r="K94" s="464" t="s">
        <v>152</v>
      </c>
      <c r="L94" s="560"/>
      <c r="M94" s="560"/>
    </row>
    <row r="95" spans="1:18" ht="27" customHeight="1" x14ac:dyDescent="0.2">
      <c r="A95" s="465"/>
      <c r="B95" s="465"/>
      <c r="C95" s="465"/>
      <c r="D95" s="465"/>
      <c r="E95" s="465"/>
      <c r="F95" s="465"/>
      <c r="G95" s="465"/>
      <c r="H95" s="562"/>
      <c r="I95" s="562"/>
      <c r="J95" s="464"/>
      <c r="K95" s="464"/>
      <c r="L95" s="561"/>
      <c r="M95" s="561"/>
    </row>
    <row r="96" spans="1:18" ht="27.75" customHeight="1" x14ac:dyDescent="0.2">
      <c r="A96" s="563" t="s">
        <v>55</v>
      </c>
      <c r="B96" s="563"/>
      <c r="C96" s="563" t="s">
        <v>5</v>
      </c>
      <c r="D96" s="563"/>
      <c r="E96" s="564"/>
      <c r="F96" s="564"/>
      <c r="G96" s="147" t="s">
        <v>4</v>
      </c>
      <c r="H96" s="565">
        <f>K89</f>
        <v>0</v>
      </c>
      <c r="I96" s="565"/>
      <c r="J96" s="346">
        <f>H96</f>
        <v>0</v>
      </c>
      <c r="K96" s="259">
        <f>IFERROR(J96/$H$104,0)</f>
        <v>0</v>
      </c>
      <c r="L96" s="366"/>
      <c r="M96" s="367"/>
      <c r="N96" s="368"/>
      <c r="O96" s="368"/>
      <c r="P96" s="368"/>
      <c r="Q96" s="368"/>
    </row>
    <row r="97" spans="1:17" ht="28.15" customHeight="1" x14ac:dyDescent="0.2">
      <c r="A97" s="452" t="s">
        <v>3</v>
      </c>
      <c r="B97" s="452"/>
      <c r="C97" s="452" t="s">
        <v>3</v>
      </c>
      <c r="D97" s="452"/>
      <c r="E97" s="454"/>
      <c r="F97" s="454"/>
      <c r="G97" s="34" t="s">
        <v>3</v>
      </c>
      <c r="H97" s="453"/>
      <c r="I97" s="453"/>
      <c r="J97" s="347" t="str" cm="1">
        <f t="array" ref="J97">_xlfn.IFS(A97="(À sélectionner)","",A97="Demandeur","",A97="Partenaire","",A97="MAPAQ (autre programme)",H97,A97="Ministère ou organisme gouvernemental (fédéral ou provincial)",H97,A97="Société d’État",H97,A97="Entité municipale",H97,A97="Entreprise privée","",A97="La Financière agricole du Québec","",A97="Autre contributeur (préciser)","")</f>
        <v/>
      </c>
      <c r="K97" s="259">
        <f t="shared" ref="K97:K103" si="3">IFERROR(J97/$H$104,0)</f>
        <v>0</v>
      </c>
      <c r="L97" s="369"/>
      <c r="M97" s="368"/>
      <c r="N97" s="368"/>
      <c r="O97" s="368"/>
      <c r="P97" s="368"/>
      <c r="Q97" s="368"/>
    </row>
    <row r="98" spans="1:17" ht="28.15" customHeight="1" x14ac:dyDescent="0.2">
      <c r="A98" s="452" t="s">
        <v>3</v>
      </c>
      <c r="B98" s="452"/>
      <c r="C98" s="452" t="s">
        <v>3</v>
      </c>
      <c r="D98" s="452"/>
      <c r="E98" s="454"/>
      <c r="F98" s="454"/>
      <c r="G98" s="34" t="s">
        <v>3</v>
      </c>
      <c r="H98" s="453"/>
      <c r="I98" s="453"/>
      <c r="J98" s="347" t="str" cm="1">
        <f t="array" ref="J98">_xlfn.IFS(A98="(À sélectionner)","",A98="Demandeur","",A98="Partenaire","",A98="MAPAQ (autre programme)",H98,A98="Ministère ou organisme gouvernemental (fédéral ou provincial)",H98,A98="Société d’État",H98,A98="Entité municipale",H98,A98="Entreprise privée","",A98="La Financière agricole du Québec","",A98="Autre contributeur (préciser)","")</f>
        <v/>
      </c>
      <c r="K98" s="259">
        <f t="shared" si="3"/>
        <v>0</v>
      </c>
      <c r="L98" s="369"/>
      <c r="M98" s="368"/>
      <c r="N98" s="368"/>
      <c r="O98" s="368"/>
      <c r="P98" s="368"/>
      <c r="Q98" s="368"/>
    </row>
    <row r="99" spans="1:17" ht="28.15" customHeight="1" x14ac:dyDescent="0.2">
      <c r="A99" s="452" t="s">
        <v>3</v>
      </c>
      <c r="B99" s="452"/>
      <c r="C99" s="452" t="s">
        <v>3</v>
      </c>
      <c r="D99" s="452"/>
      <c r="E99" s="454"/>
      <c r="F99" s="454"/>
      <c r="G99" s="34" t="s">
        <v>3</v>
      </c>
      <c r="H99" s="453"/>
      <c r="I99" s="453"/>
      <c r="J99" s="347" t="str" cm="1">
        <f t="array" ref="J99">_xlfn.IFS(A99="(À sélectionner)","",A99="Demandeur","",A99="Partenaire","",A99="MAPAQ (autre programme)",H99,A99="Ministère ou organisme gouvernemental (fédéral ou provincial)",H99,A99="Société d’État",H99,A99="Entité municipale",H99,A99="Entreprise privée","",A99="La Financière agricole du Québec","",A99="Autre contributeur (préciser)","")</f>
        <v/>
      </c>
      <c r="K99" s="259">
        <f t="shared" ref="K99:K100" si="4">IFERROR(J99/$H$104,0)</f>
        <v>0</v>
      </c>
      <c r="L99" s="369"/>
      <c r="M99" s="368"/>
      <c r="N99" s="368"/>
      <c r="O99" s="368"/>
      <c r="P99" s="368"/>
      <c r="Q99" s="368"/>
    </row>
    <row r="100" spans="1:17" ht="28.15" customHeight="1" x14ac:dyDescent="0.2">
      <c r="A100" s="452" t="s">
        <v>3</v>
      </c>
      <c r="B100" s="452"/>
      <c r="C100" s="452" t="s">
        <v>3</v>
      </c>
      <c r="D100" s="452"/>
      <c r="E100" s="454"/>
      <c r="F100" s="454"/>
      <c r="G100" s="34" t="s">
        <v>3</v>
      </c>
      <c r="H100" s="453"/>
      <c r="I100" s="453"/>
      <c r="J100" s="347" t="str" cm="1">
        <f t="array" ref="J100">_xlfn.IFS(A100="(À sélectionner)","",A100="Demandeur","",A100="Partenaire","",A100="MAPAQ (autre programme)",H100,A100="Ministère ou organisme gouvernemental (fédéral ou provincial)",H100,A100="Société d’État",H100,A100="Entité municipale",H100,A100="Entreprise privée","",A100="La Financière agricole du Québec","",A100="Autre contributeur (préciser)","")</f>
        <v/>
      </c>
      <c r="K100" s="259">
        <f t="shared" si="4"/>
        <v>0</v>
      </c>
      <c r="L100" s="369"/>
      <c r="M100" s="368"/>
      <c r="N100" s="368"/>
      <c r="O100" s="368"/>
      <c r="P100" s="368"/>
      <c r="Q100" s="368"/>
    </row>
    <row r="101" spans="1:17" ht="28.15" customHeight="1" x14ac:dyDescent="0.2">
      <c r="A101" s="452" t="s">
        <v>3</v>
      </c>
      <c r="B101" s="452"/>
      <c r="C101" s="452" t="s">
        <v>3</v>
      </c>
      <c r="D101" s="452"/>
      <c r="E101" s="454"/>
      <c r="F101" s="454"/>
      <c r="G101" s="34" t="s">
        <v>3</v>
      </c>
      <c r="H101" s="453"/>
      <c r="I101" s="453"/>
      <c r="J101" s="347" t="str" cm="1">
        <f t="array" ref="J101">_xlfn.IFS(A101="(À sélectionner)","",A101="Demandeur","",A101="Partenaire","",A101="MAPAQ (autre programme)",H101,A101="Ministère ou organisme gouvernemental (fédéral ou provincial)",H101,A101="Société d’État",H101,A101="Entité municipale",H101,A101="Entreprise privée","",A101="La Financière agricole du Québec","",A101="Autre contributeur (préciser)","")</f>
        <v/>
      </c>
      <c r="K101" s="259">
        <f t="shared" si="3"/>
        <v>0</v>
      </c>
      <c r="L101" s="369"/>
      <c r="M101" s="368"/>
      <c r="N101" s="368"/>
      <c r="O101" s="368"/>
      <c r="P101" s="368"/>
      <c r="Q101" s="368"/>
    </row>
    <row r="102" spans="1:17" ht="28.15" customHeight="1" x14ac:dyDescent="0.2">
      <c r="A102" s="452" t="s">
        <v>3</v>
      </c>
      <c r="B102" s="452"/>
      <c r="C102" s="452" t="s">
        <v>3</v>
      </c>
      <c r="D102" s="452"/>
      <c r="E102" s="454"/>
      <c r="F102" s="454"/>
      <c r="G102" s="34" t="s">
        <v>3</v>
      </c>
      <c r="H102" s="453"/>
      <c r="I102" s="453"/>
      <c r="J102" s="347" t="str" cm="1">
        <f t="array" ref="J102">_xlfn.IFS(A102="(À sélectionner)","",A102="Demandeur","",A102="Partenaire","",A102="MAPAQ (autre programme)",H102,A102="Ministère ou organisme gouvernemental (fédéral ou provincial)",H102,A102="Société d’État",H102,A102="Entité municipale",H102,A102="Entreprise privée","",A102="La Financière agricole du Québec","",A102="Autre contributeur (préciser)","")</f>
        <v/>
      </c>
      <c r="K102" s="259">
        <f t="shared" si="3"/>
        <v>0</v>
      </c>
      <c r="L102" s="369"/>
      <c r="M102" s="368"/>
      <c r="N102" s="368"/>
      <c r="O102" s="368"/>
      <c r="P102" s="368"/>
      <c r="Q102" s="368"/>
    </row>
    <row r="103" spans="1:17" ht="28.15" customHeight="1" x14ac:dyDescent="0.2">
      <c r="A103" s="452" t="s">
        <v>3</v>
      </c>
      <c r="B103" s="452"/>
      <c r="C103" s="452" t="s">
        <v>3</v>
      </c>
      <c r="D103" s="452"/>
      <c r="E103" s="454"/>
      <c r="F103" s="454"/>
      <c r="G103" s="34" t="s">
        <v>3</v>
      </c>
      <c r="H103" s="453"/>
      <c r="I103" s="453"/>
      <c r="J103" s="347" t="str" cm="1">
        <f t="array" ref="J103">_xlfn.IFS(A103="(À sélectionner)","",A103="Demandeur","",A103="Partenaire","",A103="MAPAQ (autre programme)",H103,A103="Ministère ou organisme gouvernemental (fédéral ou provincial)",H103,A103="Société d’État",H103,A103="Entité municipale",H103,A103="Entreprise privée","",A103="La Financière agricole du Québec","",A103="Autre contributeur (préciser)","")</f>
        <v/>
      </c>
      <c r="K103" s="259">
        <f t="shared" si="3"/>
        <v>0</v>
      </c>
      <c r="L103" s="369"/>
      <c r="M103" s="368"/>
      <c r="N103" s="368"/>
      <c r="O103" s="368"/>
      <c r="P103" s="368"/>
      <c r="Q103" s="368"/>
    </row>
    <row r="104" spans="1:17" ht="42" customHeight="1" x14ac:dyDescent="0.2">
      <c r="A104" s="529" t="s">
        <v>173</v>
      </c>
      <c r="B104" s="530"/>
      <c r="C104" s="530"/>
      <c r="D104" s="531"/>
      <c r="E104" s="526" t="s">
        <v>240</v>
      </c>
      <c r="F104" s="527"/>
      <c r="G104" s="528"/>
      <c r="H104" s="451">
        <f>ROUND(SUM(H96:I103),2)</f>
        <v>0</v>
      </c>
      <c r="I104" s="451"/>
      <c r="J104" s="383">
        <f>ROUND(SUM(J96:J103),2)</f>
        <v>0</v>
      </c>
      <c r="K104" s="157">
        <f>SUM(K96:K103)</f>
        <v>0</v>
      </c>
      <c r="L104" s="475" t="str">
        <f>IF(H104=G89,"","Attention, le montant de la contribution ne correspond pas au total des dépenses admissibles (cellule G89)")</f>
        <v/>
      </c>
      <c r="M104" s="476"/>
      <c r="N104" s="476"/>
      <c r="O104" s="476"/>
      <c r="P104" s="476"/>
    </row>
    <row r="105" spans="1:17" s="6" customFormat="1" ht="9" customHeight="1" x14ac:dyDescent="0.2">
      <c r="A105" s="47"/>
      <c r="B105" s="48"/>
      <c r="C105" s="48"/>
      <c r="D105" s="48"/>
      <c r="E105" s="48"/>
      <c r="F105" s="48"/>
      <c r="G105" s="49"/>
      <c r="H105" s="48"/>
      <c r="I105" s="48"/>
      <c r="J105" s="48"/>
      <c r="K105" s="50"/>
    </row>
    <row r="106" spans="1:17" ht="15" customHeight="1" x14ac:dyDescent="0.2">
      <c r="A106" s="477" t="s">
        <v>2</v>
      </c>
      <c r="B106" s="465"/>
      <c r="C106" s="465"/>
      <c r="D106" s="465"/>
      <c r="E106" s="465"/>
      <c r="F106" s="465"/>
      <c r="G106" s="465"/>
      <c r="H106" s="465"/>
      <c r="I106" s="465"/>
      <c r="J106" s="465"/>
      <c r="K106" s="465"/>
      <c r="L106" s="6"/>
      <c r="M106" s="6"/>
      <c r="N106" s="6"/>
      <c r="O106" s="6"/>
      <c r="P106" s="6"/>
    </row>
    <row r="107" spans="1:17" ht="13.5" customHeight="1" x14ac:dyDescent="0.2">
      <c r="A107" s="446"/>
      <c r="B107" s="447"/>
      <c r="C107" s="447"/>
      <c r="D107" s="447"/>
      <c r="E107" s="447"/>
      <c r="F107" s="447"/>
      <c r="G107" s="447"/>
      <c r="H107" s="447"/>
      <c r="I107" s="447"/>
      <c r="J107" s="447"/>
      <c r="K107" s="447"/>
      <c r="L107" s="6"/>
      <c r="M107" s="6"/>
      <c r="N107" s="6"/>
      <c r="O107" s="6"/>
      <c r="P107" s="6"/>
    </row>
    <row r="108" spans="1:17" ht="14.25" customHeight="1" x14ac:dyDescent="0.2">
      <c r="A108" s="447"/>
      <c r="B108" s="447"/>
      <c r="C108" s="447"/>
      <c r="D108" s="447"/>
      <c r="E108" s="447"/>
      <c r="F108" s="447"/>
      <c r="G108" s="447"/>
      <c r="H108" s="447"/>
      <c r="I108" s="447"/>
      <c r="J108" s="447"/>
      <c r="K108" s="447"/>
      <c r="L108" s="6"/>
      <c r="M108" s="6"/>
      <c r="N108" s="6"/>
      <c r="O108" s="6"/>
      <c r="P108" s="6"/>
    </row>
    <row r="109" spans="1:17" ht="14.25" customHeight="1" x14ac:dyDescent="0.2">
      <c r="A109" s="447"/>
      <c r="B109" s="447"/>
      <c r="C109" s="447"/>
      <c r="D109" s="447"/>
      <c r="E109" s="447"/>
      <c r="F109" s="447"/>
      <c r="G109" s="447"/>
      <c r="H109" s="447"/>
      <c r="I109" s="447"/>
      <c r="J109" s="447"/>
      <c r="K109" s="447"/>
    </row>
    <row r="110" spans="1:17" ht="14.25" customHeight="1" x14ac:dyDescent="0.2">
      <c r="A110" s="447"/>
      <c r="B110" s="447"/>
      <c r="C110" s="447"/>
      <c r="D110" s="447"/>
      <c r="E110" s="447"/>
      <c r="F110" s="447"/>
      <c r="G110" s="447"/>
      <c r="H110" s="447"/>
      <c r="I110" s="447"/>
      <c r="J110" s="447"/>
      <c r="K110" s="447"/>
    </row>
    <row r="111" spans="1:17" ht="14.25" customHeight="1" x14ac:dyDescent="0.2">
      <c r="A111" s="447"/>
      <c r="B111" s="447"/>
      <c r="C111" s="447"/>
      <c r="D111" s="447"/>
      <c r="E111" s="447"/>
      <c r="F111" s="447"/>
      <c r="G111" s="447"/>
      <c r="H111" s="447"/>
      <c r="I111" s="447"/>
      <c r="J111" s="447"/>
      <c r="K111" s="447"/>
    </row>
    <row r="112" spans="1:17" ht="14.25" customHeight="1" x14ac:dyDescent="0.2">
      <c r="A112" s="447"/>
      <c r="B112" s="447"/>
      <c r="C112" s="447"/>
      <c r="D112" s="447"/>
      <c r="E112" s="447"/>
      <c r="F112" s="447"/>
      <c r="G112" s="447"/>
      <c r="H112" s="447"/>
      <c r="I112" s="447"/>
      <c r="J112" s="447"/>
      <c r="K112" s="447"/>
    </row>
  </sheetData>
  <sheetProtection algorithmName="SHA-512" hashValue="7iynregbsM08dHt+ThH3GfCBbldPgcLBbki/vaEu5/mEBaSMZSSncT6TQ7pd6lvAf1oquWdSdRmEcegNj8sg7g==" saltValue="FfcWr/dbyy2zj2TgBMFsJg==" spinCount="100000" sheet="1" objects="1" scenarios="1"/>
  <protectedRanges>
    <protectedRange sqref="B4:E4 B6:E6 B7:D7" name="Plage7_2_1"/>
  </protectedRanges>
  <mergeCells count="164">
    <mergeCell ref="G76:K76"/>
    <mergeCell ref="A77:E77"/>
    <mergeCell ref="G77:K77"/>
    <mergeCell ref="A78:E78"/>
    <mergeCell ref="G78:K78"/>
    <mergeCell ref="A79:E79"/>
    <mergeCell ref="G79:K79"/>
    <mergeCell ref="A56:F56"/>
    <mergeCell ref="A57:F57"/>
    <mergeCell ref="A58:F58"/>
    <mergeCell ref="A59:F59"/>
    <mergeCell ref="A60:F60"/>
    <mergeCell ref="A99:B99"/>
    <mergeCell ref="C99:D99"/>
    <mergeCell ref="E99:F99"/>
    <mergeCell ref="H99:I99"/>
    <mergeCell ref="A100:B100"/>
    <mergeCell ref="C100:D100"/>
    <mergeCell ref="E100:F100"/>
    <mergeCell ref="H100:I100"/>
    <mergeCell ref="L94:M95"/>
    <mergeCell ref="E94:F95"/>
    <mergeCell ref="G94:G95"/>
    <mergeCell ref="H94:I95"/>
    <mergeCell ref="A96:B96"/>
    <mergeCell ref="C96:D96"/>
    <mergeCell ref="E96:F96"/>
    <mergeCell ref="H96:I96"/>
    <mergeCell ref="A97:B97"/>
    <mergeCell ref="C97:D97"/>
    <mergeCell ref="E97:F97"/>
    <mergeCell ref="J94:J95"/>
    <mergeCell ref="A93:K93"/>
    <mergeCell ref="A55:F55"/>
    <mergeCell ref="A61:F61"/>
    <mergeCell ref="K94:K95"/>
    <mergeCell ref="G87:K87"/>
    <mergeCell ref="A84:E84"/>
    <mergeCell ref="A73:E73"/>
    <mergeCell ref="A74:E74"/>
    <mergeCell ref="G73:K73"/>
    <mergeCell ref="G74:K74"/>
    <mergeCell ref="G83:K83"/>
    <mergeCell ref="G84:K84"/>
    <mergeCell ref="G85:K85"/>
    <mergeCell ref="A86:E86"/>
    <mergeCell ref="A81:E81"/>
    <mergeCell ref="A92:K92"/>
    <mergeCell ref="A82:E82"/>
    <mergeCell ref="A94:B95"/>
    <mergeCell ref="A66:F66"/>
    <mergeCell ref="A80:E80"/>
    <mergeCell ref="A69:F69"/>
    <mergeCell ref="A75:E75"/>
    <mergeCell ref="G75:K75"/>
    <mergeCell ref="A76:E76"/>
    <mergeCell ref="A45:F45"/>
    <mergeCell ref="I9:J9"/>
    <mergeCell ref="E104:G104"/>
    <mergeCell ref="A104:D104"/>
    <mergeCell ref="D35:E35"/>
    <mergeCell ref="A46:F46"/>
    <mergeCell ref="A47:F47"/>
    <mergeCell ref="A48:F48"/>
    <mergeCell ref="A70:F70"/>
    <mergeCell ref="A65:F65"/>
    <mergeCell ref="A50:F50"/>
    <mergeCell ref="A54:F54"/>
    <mergeCell ref="A16:F16"/>
    <mergeCell ref="I16:I24"/>
    <mergeCell ref="D28:E28"/>
    <mergeCell ref="A39:F39"/>
    <mergeCell ref="A52:F52"/>
    <mergeCell ref="D27:E27"/>
    <mergeCell ref="D29:E29"/>
    <mergeCell ref="D33:E33"/>
    <mergeCell ref="G86:K86"/>
    <mergeCell ref="G71:H71"/>
    <mergeCell ref="G72:K72"/>
    <mergeCell ref="G80:K80"/>
    <mergeCell ref="A40:F40"/>
    <mergeCell ref="A38:E38"/>
    <mergeCell ref="D34:E34"/>
    <mergeCell ref="A25:F25"/>
    <mergeCell ref="A43:F43"/>
    <mergeCell ref="A44:F44"/>
    <mergeCell ref="A26:K26"/>
    <mergeCell ref="D30:E30"/>
    <mergeCell ref="D31:E31"/>
    <mergeCell ref="D32:E32"/>
    <mergeCell ref="A42:F42"/>
    <mergeCell ref="K29:K37"/>
    <mergeCell ref="A1:K1"/>
    <mergeCell ref="F5:F6"/>
    <mergeCell ref="G5:G6"/>
    <mergeCell ref="I3:K3"/>
    <mergeCell ref="A15:F15"/>
    <mergeCell ref="A17:F17"/>
    <mergeCell ref="A21:F21"/>
    <mergeCell ref="K17:K25"/>
    <mergeCell ref="B4:D5"/>
    <mergeCell ref="B6:D6"/>
    <mergeCell ref="A4:A5"/>
    <mergeCell ref="A18:F18"/>
    <mergeCell ref="A19:F19"/>
    <mergeCell ref="A20:F20"/>
    <mergeCell ref="I4:J4"/>
    <mergeCell ref="I5:J5"/>
    <mergeCell ref="I6:J6"/>
    <mergeCell ref="A14:F14"/>
    <mergeCell ref="G13:K14"/>
    <mergeCell ref="A13:F13"/>
    <mergeCell ref="A24:F24"/>
    <mergeCell ref="A22:F22"/>
    <mergeCell ref="A23:F23"/>
    <mergeCell ref="I7:J7"/>
    <mergeCell ref="I10:K11"/>
    <mergeCell ref="A9:B10"/>
    <mergeCell ref="C9:D10"/>
    <mergeCell ref="I8:J8"/>
    <mergeCell ref="B7:D7"/>
    <mergeCell ref="L104:P104"/>
    <mergeCell ref="H97:I97"/>
    <mergeCell ref="A106:K106"/>
    <mergeCell ref="A53:F53"/>
    <mergeCell ref="A62:F62"/>
    <mergeCell ref="A49:F49"/>
    <mergeCell ref="K53:K68"/>
    <mergeCell ref="A63:F63"/>
    <mergeCell ref="H28:H36"/>
    <mergeCell ref="A88:E88"/>
    <mergeCell ref="D36:E36"/>
    <mergeCell ref="A37:F37"/>
    <mergeCell ref="A41:F41"/>
    <mergeCell ref="A64:F64"/>
    <mergeCell ref="A72:E72"/>
    <mergeCell ref="A68:F68"/>
    <mergeCell ref="A67:F67"/>
    <mergeCell ref="A51:F51"/>
    <mergeCell ref="K40:K50"/>
    <mergeCell ref="A107:K112"/>
    <mergeCell ref="G81:K81"/>
    <mergeCell ref="H104:I104"/>
    <mergeCell ref="A102:B102"/>
    <mergeCell ref="C102:D102"/>
    <mergeCell ref="H102:I102"/>
    <mergeCell ref="A103:B103"/>
    <mergeCell ref="C103:D103"/>
    <mergeCell ref="E103:F103"/>
    <mergeCell ref="H103:I103"/>
    <mergeCell ref="A101:B101"/>
    <mergeCell ref="C101:D101"/>
    <mergeCell ref="E101:F101"/>
    <mergeCell ref="H101:I101"/>
    <mergeCell ref="A98:B98"/>
    <mergeCell ref="C98:D98"/>
    <mergeCell ref="E98:F98"/>
    <mergeCell ref="A85:E85"/>
    <mergeCell ref="A83:E83"/>
    <mergeCell ref="H98:I98"/>
    <mergeCell ref="E102:F102"/>
    <mergeCell ref="A89:E90"/>
    <mergeCell ref="G82:K82"/>
    <mergeCell ref="C94:D95"/>
  </mergeCells>
  <conditionalFormatting sqref="G89">
    <cfRule type="cellIs" dxfId="67" priority="3" operator="lessThan">
      <formula>2000</formula>
    </cfRule>
  </conditionalFormatting>
  <conditionalFormatting sqref="H104:I104">
    <cfRule type="cellIs" dxfId="66" priority="1" operator="notEqual">
      <formula>$G$89</formula>
    </cfRule>
  </conditionalFormatting>
  <conditionalFormatting sqref="K89">
    <cfRule type="cellIs" dxfId="65" priority="5" operator="greaterThan">
      <formula>50000</formula>
    </cfRule>
  </conditionalFormatting>
  <conditionalFormatting sqref="K90">
    <cfRule type="cellIs" dxfId="64" priority="2" operator="greaterThan">
      <formula>0.5</formula>
    </cfRule>
  </conditionalFormatting>
  <hyperlinks>
    <hyperlink ref="F38" r:id="rId1" display="Barèmes" xr:uid="{04584B5E-201B-4D53-954F-5A1804403D10}"/>
    <hyperlink ref="C9:D10" r:id="rId2" display="Cliquez ICI pour consulter la liste des personnes-ressources par région." xr:uid="{4E3ED5EC-1ACA-431F-B0D6-E67810B3FC89}"/>
  </hyperlinks>
  <pageMargins left="0.23622047244094491" right="0.23622047244094491" top="0.74803149606299213" bottom="0.74803149606299213" header="0.31496062992125984" footer="0.31496062992125984"/>
  <pageSetup scale="71" fitToHeight="3" orientation="landscape" horizontalDpi="1200" verticalDpi="1200" r:id="rId3"/>
  <rowBreaks count="1" manualBreakCount="1">
    <brk id="71" max="10" man="1"/>
  </rowBreaks>
  <drawing r:id="rId4"/>
  <extLst>
    <ext xmlns:x14="http://schemas.microsoft.com/office/spreadsheetml/2009/9/main" uri="{CCE6A557-97BC-4b89-ADB6-D9C93CAAB3DF}">
      <x14:dataValidations xmlns:xm="http://schemas.microsoft.com/office/excel/2006/main" count="5">
        <x14:dataValidation type="list" allowBlank="1" showInputMessage="1" showErrorMessage="1" xr:uid="{AA06548F-BEE6-4A98-934B-1384DFAA5853}">
          <x14:formula1>
            <xm:f>Source!$A$2:$A$4</xm:f>
          </x14:formula1>
          <xm:sqref>G4</xm:sqref>
        </x14:dataValidation>
        <x14:dataValidation type="list" allowBlank="1" showInputMessage="1" showErrorMessage="1" xr:uid="{19FD0B6F-75BC-48A8-95F5-5FE6F6F96B2E}">
          <x14:formula1>
            <xm:f>Source!$A$40:$A$56</xm:f>
          </x14:formula1>
          <xm:sqref>A29:A36</xm:sqref>
        </x14:dataValidation>
        <x14:dataValidation type="list" allowBlank="1" showInputMessage="1" showErrorMessage="1" xr:uid="{19522B66-B9DF-4D0A-B01A-023F9E088A44}">
          <x14:formula1>
            <xm:f>Source!$A$35:$A$37</xm:f>
          </x14:formula1>
          <xm:sqref>G97:G103</xm:sqref>
        </x14:dataValidation>
        <x14:dataValidation type="list" allowBlank="1" showInputMessage="1" showErrorMessage="1" xr:uid="{87C62B5E-B35C-4B8B-A1B6-E2AB59EBFA09}">
          <x14:formula1>
            <xm:f>Source!$A$16:$A$25</xm:f>
          </x14:formula1>
          <xm:sqref>A97:B103</xm:sqref>
        </x14:dataValidation>
        <x14:dataValidation type="list" allowBlank="1" showInputMessage="1" showErrorMessage="1" xr:uid="{6B7CC756-35F3-4AB6-BB7C-DBBF2F3751C6}">
          <x14:formula1>
            <xm:f>Source!$A$28:$A$32</xm:f>
          </x14:formula1>
          <xm:sqref>C97:D103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7CCD4-5206-4DE0-9CC3-25B5EFC5160D}">
  <sheetPr>
    <tabColor theme="7"/>
  </sheetPr>
  <dimension ref="A2:H30"/>
  <sheetViews>
    <sheetView workbookViewId="0"/>
  </sheetViews>
  <sheetFormatPr baseColWidth="10" defaultColWidth="11.42578125" defaultRowHeight="15" x14ac:dyDescent="0.25"/>
  <cols>
    <col min="1" max="5" width="11.42578125" style="74"/>
    <col min="6" max="6" width="32.140625" style="74" customWidth="1"/>
    <col min="7" max="7" width="19.7109375" style="74" customWidth="1"/>
    <col min="8" max="8" width="21.5703125" style="74" customWidth="1"/>
    <col min="9" max="16384" width="11.42578125" style="74"/>
  </cols>
  <sheetData>
    <row r="2" spans="1:8" x14ac:dyDescent="0.25">
      <c r="A2" s="87" t="s">
        <v>93</v>
      </c>
    </row>
    <row r="4" spans="1:8" ht="21.95" customHeight="1" x14ac:dyDescent="0.25">
      <c r="A4" s="566" t="s">
        <v>156</v>
      </c>
      <c r="B4" s="567"/>
      <c r="C4" s="567"/>
      <c r="D4" s="567"/>
      <c r="E4" s="567"/>
      <c r="F4" s="568"/>
      <c r="G4" s="162" t="s">
        <v>157</v>
      </c>
      <c r="H4" s="167" t="s">
        <v>247</v>
      </c>
    </row>
    <row r="5" spans="1:8" ht="21.95" customHeight="1" x14ac:dyDescent="0.25">
      <c r="A5" s="575" t="s">
        <v>80</v>
      </c>
      <c r="B5" s="576"/>
      <c r="C5" s="576"/>
      <c r="D5" s="576"/>
      <c r="E5" s="576"/>
      <c r="F5" s="576"/>
      <c r="G5" s="163">
        <f>'Coût Structure de financement'!$G$25</f>
        <v>0</v>
      </c>
      <c r="H5" s="168">
        <f>'Coût Structure de financement'!$K$17</f>
        <v>0</v>
      </c>
    </row>
    <row r="6" spans="1:8" ht="21.95" customHeight="1" x14ac:dyDescent="0.25">
      <c r="A6" s="575" t="s">
        <v>81</v>
      </c>
      <c r="B6" s="576"/>
      <c r="C6" s="576"/>
      <c r="D6" s="576"/>
      <c r="E6" s="576"/>
      <c r="F6" s="577"/>
      <c r="G6" s="164">
        <f>'Coût Structure de financement'!$G$37</f>
        <v>0</v>
      </c>
      <c r="H6" s="84">
        <f>'Coût Structure de financement'!$K$29</f>
        <v>0</v>
      </c>
    </row>
    <row r="7" spans="1:8" ht="21.95" customHeight="1" x14ac:dyDescent="0.25">
      <c r="A7" s="572" t="s">
        <v>82</v>
      </c>
      <c r="B7" s="573"/>
      <c r="C7" s="573"/>
      <c r="D7" s="573"/>
      <c r="E7" s="573"/>
      <c r="F7" s="574"/>
      <c r="G7" s="165">
        <f>'Coût Structure de financement'!$G$50</f>
        <v>0</v>
      </c>
      <c r="H7" s="84">
        <f>'Coût Structure de financement'!$K$40</f>
        <v>0</v>
      </c>
    </row>
    <row r="8" spans="1:8" ht="21.95" customHeight="1" x14ac:dyDescent="0.25">
      <c r="A8" s="572" t="s">
        <v>57</v>
      </c>
      <c r="B8" s="573"/>
      <c r="C8" s="573"/>
      <c r="D8" s="573"/>
      <c r="E8" s="573"/>
      <c r="F8" s="574"/>
      <c r="G8" s="165">
        <f>'Coût Structure de financement'!$G$68</f>
        <v>0</v>
      </c>
      <c r="H8" s="84">
        <f>'Coût Structure de financement'!$K$53</f>
        <v>0</v>
      </c>
    </row>
    <row r="9" spans="1:8" ht="21.95" customHeight="1" x14ac:dyDescent="0.25">
      <c r="A9" s="578" t="s">
        <v>235</v>
      </c>
      <c r="B9" s="579"/>
      <c r="C9" s="579"/>
      <c r="D9" s="579"/>
      <c r="E9" s="579"/>
      <c r="F9" s="580"/>
      <c r="G9" s="166">
        <f>'Coût Structure de financement'!$G$69</f>
        <v>0</v>
      </c>
      <c r="H9" s="370"/>
    </row>
    <row r="10" spans="1:8" ht="21.95" customHeight="1" x14ac:dyDescent="0.25">
      <c r="A10" s="569" t="s">
        <v>94</v>
      </c>
      <c r="B10" s="570"/>
      <c r="C10" s="570"/>
      <c r="D10" s="570"/>
      <c r="E10" s="570"/>
      <c r="F10" s="571"/>
      <c r="G10" s="165">
        <f>'Coût Structure de financement'!$G$70</f>
        <v>0</v>
      </c>
      <c r="H10" s="84">
        <f>'Coût Structure de financement'!$K$70</f>
        <v>0</v>
      </c>
    </row>
    <row r="11" spans="1:8" ht="21.95" customHeight="1" x14ac:dyDescent="0.25">
      <c r="A11" s="582" t="s">
        <v>0</v>
      </c>
      <c r="B11" s="582"/>
      <c r="C11" s="582"/>
      <c r="D11" s="582"/>
      <c r="E11" s="582"/>
      <c r="F11" s="582"/>
      <c r="G11" s="166">
        <f>'Coût Structure de financement'!$K$5</f>
        <v>0</v>
      </c>
      <c r="H11" s="85">
        <f>'Coût Structure de financement'!$K$89</f>
        <v>0</v>
      </c>
    </row>
    <row r="12" spans="1:8" ht="21.95" customHeight="1" x14ac:dyDescent="0.25">
      <c r="A12" s="586" t="s">
        <v>154</v>
      </c>
      <c r="B12" s="587"/>
      <c r="C12" s="587"/>
      <c r="D12" s="587"/>
      <c r="E12" s="587"/>
      <c r="F12" s="588"/>
      <c r="G12" s="169" t="str">
        <f>IFERROR(G11/G11,"")</f>
        <v/>
      </c>
      <c r="H12" s="159" t="str">
        <f>IFERROR(H11/G11,"")</f>
        <v/>
      </c>
    </row>
    <row r="13" spans="1:8" ht="21.95" customHeight="1" x14ac:dyDescent="0.25">
      <c r="A13" s="583" t="s">
        <v>259</v>
      </c>
      <c r="B13" s="584"/>
      <c r="C13" s="584"/>
      <c r="D13" s="584"/>
      <c r="E13" s="584"/>
      <c r="F13" s="584"/>
      <c r="G13" s="585"/>
      <c r="H13" s="86">
        <f>'Coût Structure de financement'!$K$7</f>
        <v>0</v>
      </c>
    </row>
    <row r="14" spans="1:8" ht="21.95" customHeight="1" x14ac:dyDescent="0.25">
      <c r="A14" s="583" t="s">
        <v>155</v>
      </c>
      <c r="B14" s="584"/>
      <c r="C14" s="584"/>
      <c r="D14" s="584"/>
      <c r="E14" s="584"/>
      <c r="F14" s="584"/>
      <c r="G14" s="585"/>
      <c r="H14" s="170" t="str">
        <f>IFERROR(H13/G11,"")</f>
        <v/>
      </c>
    </row>
    <row r="15" spans="1:8" ht="18.75" customHeight="1" x14ac:dyDescent="0.25">
      <c r="A15" s="150"/>
      <c r="B15" s="150"/>
      <c r="C15" s="150"/>
      <c r="D15" s="150"/>
      <c r="E15" s="150"/>
      <c r="F15" s="150"/>
      <c r="G15" s="161"/>
    </row>
    <row r="16" spans="1:8" ht="21.95" customHeight="1" x14ac:dyDescent="0.25">
      <c r="A16" s="589" t="s">
        <v>87</v>
      </c>
      <c r="B16" s="590"/>
      <c r="C16" s="590"/>
      <c r="D16" s="590"/>
      <c r="E16" s="590"/>
      <c r="F16" s="591"/>
      <c r="G16" s="160" t="s">
        <v>108</v>
      </c>
    </row>
    <row r="17" spans="1:7" ht="21.95" customHeight="1" x14ac:dyDescent="0.25">
      <c r="A17" s="581">
        <f>'Coût Structure de financement'!A73</f>
        <v>0</v>
      </c>
      <c r="B17" s="581"/>
      <c r="C17" s="581"/>
      <c r="D17" s="581"/>
      <c r="E17" s="581"/>
      <c r="F17" s="581"/>
      <c r="G17" s="400">
        <f>'Coût Structure de financement'!F73</f>
        <v>0</v>
      </c>
    </row>
    <row r="18" spans="1:7" ht="21.95" customHeight="1" x14ac:dyDescent="0.25">
      <c r="A18" s="581">
        <f>'Coût Structure de financement'!A74</f>
        <v>0</v>
      </c>
      <c r="B18" s="581"/>
      <c r="C18" s="581"/>
      <c r="D18" s="581"/>
      <c r="E18" s="581"/>
      <c r="F18" s="581"/>
      <c r="G18" s="400">
        <f>'Coût Structure de financement'!F74</f>
        <v>0</v>
      </c>
    </row>
    <row r="19" spans="1:7" ht="21.95" customHeight="1" x14ac:dyDescent="0.25">
      <c r="A19" s="581">
        <f>'Coût Structure de financement'!A75</f>
        <v>0</v>
      </c>
      <c r="B19" s="581"/>
      <c r="C19" s="581"/>
      <c r="D19" s="581"/>
      <c r="E19" s="581"/>
      <c r="F19" s="581"/>
      <c r="G19" s="400">
        <f>'Coût Structure de financement'!F75</f>
        <v>0</v>
      </c>
    </row>
    <row r="20" spans="1:7" ht="21.95" customHeight="1" x14ac:dyDescent="0.25">
      <c r="A20" s="581">
        <f>'Coût Structure de financement'!A76</f>
        <v>0</v>
      </c>
      <c r="B20" s="581"/>
      <c r="C20" s="581"/>
      <c r="D20" s="581"/>
      <c r="E20" s="581"/>
      <c r="F20" s="581"/>
      <c r="G20" s="400">
        <f>'Coût Structure de financement'!F76</f>
        <v>0</v>
      </c>
    </row>
    <row r="21" spans="1:7" ht="21.95" customHeight="1" x14ac:dyDescent="0.25">
      <c r="A21" s="581">
        <f>'Coût Structure de financement'!A77</f>
        <v>0</v>
      </c>
      <c r="B21" s="581"/>
      <c r="C21" s="581"/>
      <c r="D21" s="581"/>
      <c r="E21" s="581"/>
      <c r="F21" s="581"/>
      <c r="G21" s="400">
        <f>'Coût Structure de financement'!F77</f>
        <v>0</v>
      </c>
    </row>
    <row r="22" spans="1:7" ht="21.95" customHeight="1" x14ac:dyDescent="0.25">
      <c r="A22" s="581">
        <f>'Coût Structure de financement'!A78</f>
        <v>0</v>
      </c>
      <c r="B22" s="581"/>
      <c r="C22" s="581"/>
      <c r="D22" s="581"/>
      <c r="E22" s="581"/>
      <c r="F22" s="581"/>
      <c r="G22" s="400">
        <f>'Coût Structure de financement'!F78</f>
        <v>0</v>
      </c>
    </row>
    <row r="23" spans="1:7" ht="21.95" customHeight="1" x14ac:dyDescent="0.25">
      <c r="A23" s="581">
        <f>'Coût Structure de financement'!A79</f>
        <v>0</v>
      </c>
      <c r="B23" s="581"/>
      <c r="C23" s="581"/>
      <c r="D23" s="581"/>
      <c r="E23" s="581"/>
      <c r="F23" s="581"/>
      <c r="G23" s="400">
        <f>'Coût Structure de financement'!F79</f>
        <v>0</v>
      </c>
    </row>
    <row r="24" spans="1:7" ht="21.95" customHeight="1" x14ac:dyDescent="0.25">
      <c r="A24" s="581">
        <f>'Coût Structure de financement'!A80</f>
        <v>0</v>
      </c>
      <c r="B24" s="581"/>
      <c r="C24" s="581"/>
      <c r="D24" s="581"/>
      <c r="E24" s="581"/>
      <c r="F24" s="581"/>
      <c r="G24" s="400">
        <f>'Coût Structure de financement'!F80</f>
        <v>0</v>
      </c>
    </row>
    <row r="25" spans="1:7" ht="21.95" customHeight="1" x14ac:dyDescent="0.25">
      <c r="A25" s="581">
        <f>'Coût Structure de financement'!A81</f>
        <v>0</v>
      </c>
      <c r="B25" s="581"/>
      <c r="C25" s="581"/>
      <c r="D25" s="581"/>
      <c r="E25" s="581"/>
      <c r="F25" s="581"/>
      <c r="G25" s="400">
        <f>'Coût Structure de financement'!F81</f>
        <v>0</v>
      </c>
    </row>
    <row r="26" spans="1:7" ht="21.95" customHeight="1" x14ac:dyDescent="0.25">
      <c r="A26" s="581">
        <f>'Coût Structure de financement'!A82</f>
        <v>0</v>
      </c>
      <c r="B26" s="581"/>
      <c r="C26" s="581"/>
      <c r="D26" s="581"/>
      <c r="E26" s="581"/>
      <c r="F26" s="581"/>
      <c r="G26" s="400">
        <f>'Coût Structure de financement'!F82</f>
        <v>0</v>
      </c>
    </row>
    <row r="27" spans="1:7" ht="21.95" customHeight="1" x14ac:dyDescent="0.25">
      <c r="A27" s="581">
        <f>'Coût Structure de financement'!A83</f>
        <v>0</v>
      </c>
      <c r="B27" s="581"/>
      <c r="C27" s="581"/>
      <c r="D27" s="581"/>
      <c r="E27" s="581"/>
      <c r="F27" s="581"/>
      <c r="G27" s="400">
        <f>'Coût Structure de financement'!F83</f>
        <v>0</v>
      </c>
    </row>
    <row r="28" spans="1:7" ht="21.95" customHeight="1" x14ac:dyDescent="0.25">
      <c r="A28" s="581">
        <f>'Coût Structure de financement'!A84</f>
        <v>0</v>
      </c>
      <c r="B28" s="581"/>
      <c r="C28" s="581"/>
      <c r="D28" s="581"/>
      <c r="E28" s="581"/>
      <c r="F28" s="581"/>
      <c r="G28" s="400">
        <f>'Coût Structure de financement'!F84</f>
        <v>0</v>
      </c>
    </row>
    <row r="29" spans="1:7" ht="21.95" customHeight="1" x14ac:dyDescent="0.25">
      <c r="A29" s="581">
        <f>'Coût Structure de financement'!A85</f>
        <v>0</v>
      </c>
      <c r="B29" s="581"/>
      <c r="C29" s="581"/>
      <c r="D29" s="581"/>
      <c r="E29" s="581"/>
      <c r="F29" s="581"/>
      <c r="G29" s="400">
        <f>'Coût Structure de financement'!F85</f>
        <v>0</v>
      </c>
    </row>
    <row r="30" spans="1:7" ht="21.95" customHeight="1" x14ac:dyDescent="0.25">
      <c r="A30" s="592" t="s">
        <v>88</v>
      </c>
      <c r="B30" s="592"/>
      <c r="C30" s="592"/>
      <c r="D30" s="592"/>
      <c r="E30" s="592"/>
      <c r="F30" s="592"/>
      <c r="G30" s="401">
        <f>'Coût Structure de financement'!$F$86</f>
        <v>0</v>
      </c>
    </row>
  </sheetData>
  <sheetProtection algorithmName="SHA-512" hashValue="Mx/QRtDJncGUUbPa/6Fxm3x2duySB08MUCAAduRrYQa7tfd+t+iJ7zlsRsjU2n0i6I64DxeO04KPVRs351O0xQ==" saltValue="afhdBfy/PKf7tf13lq3pYA==" spinCount="100000" sheet="1" objects="1" scenarios="1"/>
  <mergeCells count="26">
    <mergeCell ref="A21:F21"/>
    <mergeCell ref="A22:F22"/>
    <mergeCell ref="A23:F23"/>
    <mergeCell ref="A29:F29"/>
    <mergeCell ref="A30:F30"/>
    <mergeCell ref="A24:F24"/>
    <mergeCell ref="A25:F25"/>
    <mergeCell ref="A26:F26"/>
    <mergeCell ref="A27:F27"/>
    <mergeCell ref="A28:F28"/>
    <mergeCell ref="A20:F20"/>
    <mergeCell ref="A11:F11"/>
    <mergeCell ref="A14:G14"/>
    <mergeCell ref="A12:F12"/>
    <mergeCell ref="A13:G13"/>
    <mergeCell ref="A16:F16"/>
    <mergeCell ref="A17:F17"/>
    <mergeCell ref="A18:F18"/>
    <mergeCell ref="A19:F19"/>
    <mergeCell ref="A4:F4"/>
    <mergeCell ref="A10:F10"/>
    <mergeCell ref="A7:F7"/>
    <mergeCell ref="A6:F6"/>
    <mergeCell ref="A5:F5"/>
    <mergeCell ref="A8:F8"/>
    <mergeCell ref="A9:F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7D542-0A92-426E-A3DA-9C256CA7AAC6}">
  <sheetPr>
    <tabColor rgb="FFFFFF00"/>
    <pageSetUpPr fitToPage="1"/>
  </sheetPr>
  <dimension ref="A1:FF836"/>
  <sheetViews>
    <sheetView zoomScaleNormal="100" zoomScaleSheetLayoutView="100" workbookViewId="0">
      <selection activeCell="A5" sqref="A5"/>
    </sheetView>
  </sheetViews>
  <sheetFormatPr baseColWidth="10" defaultRowHeight="12.75" x14ac:dyDescent="0.2"/>
  <cols>
    <col min="1" max="1" width="12.42578125" style="181" customWidth="1"/>
    <col min="2" max="2" width="14.85546875" style="181" customWidth="1"/>
    <col min="3" max="11" width="15.28515625" style="181" customWidth="1"/>
    <col min="12" max="162" width="10.7109375" style="182"/>
    <col min="163" max="266" width="10.7109375" style="181"/>
    <col min="267" max="267" width="15.5703125" style="181" customWidth="1"/>
    <col min="268" max="522" width="10.7109375" style="181"/>
    <col min="523" max="523" width="15.5703125" style="181" customWidth="1"/>
    <col min="524" max="778" width="10.7109375" style="181"/>
    <col min="779" max="779" width="15.5703125" style="181" customWidth="1"/>
    <col min="780" max="1034" width="10.7109375" style="181"/>
    <col min="1035" max="1035" width="15.5703125" style="181" customWidth="1"/>
    <col min="1036" max="1290" width="10.7109375" style="181"/>
    <col min="1291" max="1291" width="15.5703125" style="181" customWidth="1"/>
    <col min="1292" max="1546" width="10.7109375" style="181"/>
    <col min="1547" max="1547" width="15.5703125" style="181" customWidth="1"/>
    <col min="1548" max="1802" width="10.7109375" style="181"/>
    <col min="1803" max="1803" width="15.5703125" style="181" customWidth="1"/>
    <col min="1804" max="2058" width="10.7109375" style="181"/>
    <col min="2059" max="2059" width="15.5703125" style="181" customWidth="1"/>
    <col min="2060" max="2314" width="10.7109375" style="181"/>
    <col min="2315" max="2315" width="15.5703125" style="181" customWidth="1"/>
    <col min="2316" max="2570" width="10.7109375" style="181"/>
    <col min="2571" max="2571" width="15.5703125" style="181" customWidth="1"/>
    <col min="2572" max="2826" width="10.7109375" style="181"/>
    <col min="2827" max="2827" width="15.5703125" style="181" customWidth="1"/>
    <col min="2828" max="3082" width="10.7109375" style="181"/>
    <col min="3083" max="3083" width="15.5703125" style="181" customWidth="1"/>
    <col min="3084" max="3338" width="10.7109375" style="181"/>
    <col min="3339" max="3339" width="15.5703125" style="181" customWidth="1"/>
    <col min="3340" max="3594" width="10.7109375" style="181"/>
    <col min="3595" max="3595" width="15.5703125" style="181" customWidth="1"/>
    <col min="3596" max="3850" width="10.7109375" style="181"/>
    <col min="3851" max="3851" width="15.5703125" style="181" customWidth="1"/>
    <col min="3852" max="4106" width="10.7109375" style="181"/>
    <col min="4107" max="4107" width="15.5703125" style="181" customWidth="1"/>
    <col min="4108" max="4362" width="10.7109375" style="181"/>
    <col min="4363" max="4363" width="15.5703125" style="181" customWidth="1"/>
    <col min="4364" max="4618" width="10.7109375" style="181"/>
    <col min="4619" max="4619" width="15.5703125" style="181" customWidth="1"/>
    <col min="4620" max="4874" width="10.7109375" style="181"/>
    <col min="4875" max="4875" width="15.5703125" style="181" customWidth="1"/>
    <col min="4876" max="5130" width="10.7109375" style="181"/>
    <col min="5131" max="5131" width="15.5703125" style="181" customWidth="1"/>
    <col min="5132" max="5386" width="10.7109375" style="181"/>
    <col min="5387" max="5387" width="15.5703125" style="181" customWidth="1"/>
    <col min="5388" max="5642" width="10.7109375" style="181"/>
    <col min="5643" max="5643" width="15.5703125" style="181" customWidth="1"/>
    <col min="5644" max="5898" width="10.7109375" style="181"/>
    <col min="5899" max="5899" width="15.5703125" style="181" customWidth="1"/>
    <col min="5900" max="6154" width="10.7109375" style="181"/>
    <col min="6155" max="6155" width="15.5703125" style="181" customWidth="1"/>
    <col min="6156" max="6410" width="10.7109375" style="181"/>
    <col min="6411" max="6411" width="15.5703125" style="181" customWidth="1"/>
    <col min="6412" max="6666" width="10.7109375" style="181"/>
    <col min="6667" max="6667" width="15.5703125" style="181" customWidth="1"/>
    <col min="6668" max="6922" width="10.7109375" style="181"/>
    <col min="6923" max="6923" width="15.5703125" style="181" customWidth="1"/>
    <col min="6924" max="7178" width="10.7109375" style="181"/>
    <col min="7179" max="7179" width="15.5703125" style="181" customWidth="1"/>
    <col min="7180" max="7434" width="10.7109375" style="181"/>
    <col min="7435" max="7435" width="15.5703125" style="181" customWidth="1"/>
    <col min="7436" max="7690" width="10.7109375" style="181"/>
    <col min="7691" max="7691" width="15.5703125" style="181" customWidth="1"/>
    <col min="7692" max="7946" width="10.7109375" style="181"/>
    <col min="7947" max="7947" width="15.5703125" style="181" customWidth="1"/>
    <col min="7948" max="8202" width="10.7109375" style="181"/>
    <col min="8203" max="8203" width="15.5703125" style="181" customWidth="1"/>
    <col min="8204" max="8458" width="10.7109375" style="181"/>
    <col min="8459" max="8459" width="15.5703125" style="181" customWidth="1"/>
    <col min="8460" max="8714" width="10.7109375" style="181"/>
    <col min="8715" max="8715" width="15.5703125" style="181" customWidth="1"/>
    <col min="8716" max="8970" width="10.7109375" style="181"/>
    <col min="8971" max="8971" width="15.5703125" style="181" customWidth="1"/>
    <col min="8972" max="9226" width="10.7109375" style="181"/>
    <col min="9227" max="9227" width="15.5703125" style="181" customWidth="1"/>
    <col min="9228" max="9482" width="10.7109375" style="181"/>
    <col min="9483" max="9483" width="15.5703125" style="181" customWidth="1"/>
    <col min="9484" max="9738" width="10.7109375" style="181"/>
    <col min="9739" max="9739" width="15.5703125" style="181" customWidth="1"/>
    <col min="9740" max="9994" width="10.7109375" style="181"/>
    <col min="9995" max="9995" width="15.5703125" style="181" customWidth="1"/>
    <col min="9996" max="10250" width="10.7109375" style="181"/>
    <col min="10251" max="10251" width="15.5703125" style="181" customWidth="1"/>
    <col min="10252" max="10506" width="10.7109375" style="181"/>
    <col min="10507" max="10507" width="15.5703125" style="181" customWidth="1"/>
    <col min="10508" max="10762" width="10.7109375" style="181"/>
    <col min="10763" max="10763" width="15.5703125" style="181" customWidth="1"/>
    <col min="10764" max="11018" width="10.7109375" style="181"/>
    <col min="11019" max="11019" width="15.5703125" style="181" customWidth="1"/>
    <col min="11020" max="11274" width="10.7109375" style="181"/>
    <col min="11275" max="11275" width="15.5703125" style="181" customWidth="1"/>
    <col min="11276" max="11530" width="10.7109375" style="181"/>
    <col min="11531" max="11531" width="15.5703125" style="181" customWidth="1"/>
    <col min="11532" max="11786" width="10.7109375" style="181"/>
    <col min="11787" max="11787" width="15.5703125" style="181" customWidth="1"/>
    <col min="11788" max="12042" width="10.7109375" style="181"/>
    <col min="12043" max="12043" width="15.5703125" style="181" customWidth="1"/>
    <col min="12044" max="12298" width="10.7109375" style="181"/>
    <col min="12299" max="12299" width="15.5703125" style="181" customWidth="1"/>
    <col min="12300" max="12554" width="10.7109375" style="181"/>
    <col min="12555" max="12555" width="15.5703125" style="181" customWidth="1"/>
    <col min="12556" max="12810" width="10.7109375" style="181"/>
    <col min="12811" max="12811" width="15.5703125" style="181" customWidth="1"/>
    <col min="12812" max="13066" width="10.7109375" style="181"/>
    <col min="13067" max="13067" width="15.5703125" style="181" customWidth="1"/>
    <col min="13068" max="13322" width="10.7109375" style="181"/>
    <col min="13323" max="13323" width="15.5703125" style="181" customWidth="1"/>
    <col min="13324" max="13578" width="10.7109375" style="181"/>
    <col min="13579" max="13579" width="15.5703125" style="181" customWidth="1"/>
    <col min="13580" max="13834" width="10.7109375" style="181"/>
    <col min="13835" max="13835" width="15.5703125" style="181" customWidth="1"/>
    <col min="13836" max="14090" width="10.7109375" style="181"/>
    <col min="14091" max="14091" width="15.5703125" style="181" customWidth="1"/>
    <col min="14092" max="14346" width="10.7109375" style="181"/>
    <col min="14347" max="14347" width="15.5703125" style="181" customWidth="1"/>
    <col min="14348" max="14602" width="10.7109375" style="181"/>
    <col min="14603" max="14603" width="15.5703125" style="181" customWidth="1"/>
    <col min="14604" max="14858" width="10.7109375" style="181"/>
    <col min="14859" max="14859" width="15.5703125" style="181" customWidth="1"/>
    <col min="14860" max="15114" width="10.7109375" style="181"/>
    <col min="15115" max="15115" width="15.5703125" style="181" customWidth="1"/>
    <col min="15116" max="15370" width="10.7109375" style="181"/>
    <col min="15371" max="15371" width="15.5703125" style="181" customWidth="1"/>
    <col min="15372" max="15626" width="10.7109375" style="181"/>
    <col min="15627" max="15627" width="15.5703125" style="181" customWidth="1"/>
    <col min="15628" max="15882" width="10.7109375" style="181"/>
    <col min="15883" max="15883" width="15.5703125" style="181" customWidth="1"/>
    <col min="15884" max="16138" width="10.7109375" style="181"/>
    <col min="16139" max="16139" width="15.5703125" style="181" customWidth="1"/>
    <col min="16140" max="16384" width="10.7109375" style="181"/>
  </cols>
  <sheetData>
    <row r="1" spans="1:162" ht="45.6" customHeight="1" x14ac:dyDescent="0.25">
      <c r="A1" s="623"/>
      <c r="B1" s="435"/>
      <c r="C1" s="256" t="s">
        <v>231</v>
      </c>
      <c r="D1" s="255"/>
      <c r="E1" s="255"/>
      <c r="F1" s="255"/>
      <c r="G1" s="255"/>
      <c r="H1" s="255"/>
      <c r="I1" s="255"/>
      <c r="K1" s="404" t="s">
        <v>329</v>
      </c>
    </row>
    <row r="2" spans="1:162" ht="13.5" customHeight="1" x14ac:dyDescent="0.2">
      <c r="A2" s="624"/>
      <c r="B2" s="436"/>
      <c r="C2" s="203"/>
      <c r="D2" s="203"/>
      <c r="E2" s="203"/>
      <c r="F2" s="203"/>
      <c r="G2" s="203"/>
      <c r="H2" s="204"/>
      <c r="I2" s="204"/>
      <c r="J2" s="205"/>
      <c r="K2" s="205"/>
    </row>
    <row r="3" spans="1:162" ht="13.5" customHeight="1" x14ac:dyDescent="0.25">
      <c r="A3" s="57"/>
      <c r="B3" s="57"/>
      <c r="C3" s="57"/>
      <c r="D3" s="57"/>
      <c r="E3" s="57"/>
      <c r="F3" s="57"/>
      <c r="G3" s="57"/>
      <c r="H3" s="57"/>
      <c r="I3" s="57"/>
      <c r="J3" s="205"/>
      <c r="K3" s="205"/>
    </row>
    <row r="4" spans="1:162" ht="13.5" customHeight="1" x14ac:dyDescent="0.25">
      <c r="A4" s="221" t="s">
        <v>50</v>
      </c>
      <c r="B4" s="2"/>
      <c r="C4" s="2"/>
      <c r="D4" s="69"/>
      <c r="E4" s="69"/>
      <c r="F4" s="69"/>
      <c r="G4" s="69"/>
      <c r="H4" s="69"/>
      <c r="I4" s="69"/>
      <c r="J4" s="69"/>
      <c r="K4" s="220"/>
    </row>
    <row r="5" spans="1:162" s="216" customFormat="1" ht="13.5" customHeight="1" x14ac:dyDescent="0.2">
      <c r="A5" s="219"/>
      <c r="B5" s="217"/>
      <c r="C5" s="217"/>
      <c r="D5" s="217"/>
      <c r="E5" s="217"/>
      <c r="F5" s="217"/>
      <c r="G5" s="217"/>
      <c r="H5" s="217"/>
      <c r="I5" s="217"/>
      <c r="J5" s="214"/>
      <c r="K5" s="215"/>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4"/>
      <c r="AV5" s="184"/>
      <c r="AW5" s="184"/>
      <c r="AX5" s="184"/>
      <c r="AY5" s="184"/>
      <c r="AZ5" s="184"/>
      <c r="BA5" s="184"/>
      <c r="BB5" s="184"/>
      <c r="BC5" s="184"/>
      <c r="BD5" s="184"/>
      <c r="BE5" s="184"/>
      <c r="BF5" s="184"/>
      <c r="BG5" s="184"/>
      <c r="BH5" s="184"/>
      <c r="BI5" s="184"/>
      <c r="BJ5" s="184"/>
      <c r="BK5" s="184"/>
      <c r="BL5" s="184"/>
      <c r="BM5" s="184"/>
      <c r="BN5" s="184"/>
      <c r="BO5" s="184"/>
      <c r="BP5" s="184"/>
      <c r="BQ5" s="184"/>
      <c r="BR5" s="184"/>
      <c r="BS5" s="184"/>
      <c r="BT5" s="184"/>
      <c r="BU5" s="184"/>
      <c r="BV5" s="184"/>
      <c r="BW5" s="184"/>
      <c r="BX5" s="184"/>
      <c r="BY5" s="184"/>
      <c r="BZ5" s="184"/>
      <c r="CA5" s="184"/>
      <c r="CB5" s="184"/>
      <c r="CC5" s="184"/>
      <c r="CD5" s="184"/>
      <c r="CE5" s="184"/>
      <c r="CF5" s="184"/>
      <c r="CG5" s="184"/>
      <c r="CH5" s="184"/>
      <c r="CI5" s="184"/>
      <c r="CJ5" s="184"/>
      <c r="CK5" s="184"/>
      <c r="CL5" s="184"/>
      <c r="CM5" s="184"/>
      <c r="CN5" s="184"/>
      <c r="CO5" s="184"/>
      <c r="CP5" s="184"/>
      <c r="CQ5" s="184"/>
      <c r="CR5" s="184"/>
      <c r="CS5" s="184"/>
      <c r="CT5" s="184"/>
      <c r="CU5" s="184"/>
      <c r="CV5" s="184"/>
      <c r="CW5" s="184"/>
      <c r="CX5" s="184"/>
      <c r="CY5" s="184"/>
      <c r="CZ5" s="184"/>
      <c r="DA5" s="184"/>
      <c r="DB5" s="184"/>
      <c r="DC5" s="184"/>
      <c r="DD5" s="184"/>
      <c r="DE5" s="184"/>
      <c r="DF5" s="184"/>
      <c r="DG5" s="184"/>
      <c r="DH5" s="184"/>
      <c r="DI5" s="184"/>
      <c r="DJ5" s="184"/>
      <c r="DK5" s="184"/>
      <c r="DL5" s="184"/>
      <c r="DM5" s="184"/>
      <c r="DN5" s="184"/>
      <c r="DO5" s="184"/>
      <c r="DP5" s="184"/>
      <c r="DQ5" s="184"/>
      <c r="DR5" s="184"/>
      <c r="DS5" s="184"/>
      <c r="DT5" s="184"/>
      <c r="DU5" s="184"/>
      <c r="DV5" s="184"/>
      <c r="DW5" s="184"/>
      <c r="DX5" s="184"/>
      <c r="DY5" s="184"/>
      <c r="DZ5" s="184"/>
      <c r="EA5" s="184"/>
      <c r="EB5" s="184"/>
      <c r="EC5" s="184"/>
      <c r="ED5" s="184"/>
      <c r="EE5" s="184"/>
      <c r="EF5" s="184"/>
      <c r="EG5" s="184"/>
      <c r="EH5" s="184"/>
      <c r="EI5" s="184"/>
      <c r="EJ5" s="184"/>
      <c r="EK5" s="184"/>
      <c r="EL5" s="184"/>
      <c r="EM5" s="184"/>
      <c r="EN5" s="184"/>
      <c r="EO5" s="184"/>
      <c r="EP5" s="184"/>
      <c r="EQ5" s="184"/>
      <c r="ER5" s="184"/>
      <c r="ES5" s="184"/>
      <c r="ET5" s="184"/>
      <c r="EU5" s="184"/>
      <c r="EV5" s="184"/>
      <c r="EW5" s="184"/>
      <c r="EX5" s="184"/>
      <c r="EY5" s="184"/>
      <c r="EZ5" s="184"/>
      <c r="FA5" s="184"/>
      <c r="FB5" s="184"/>
      <c r="FC5" s="184"/>
      <c r="FD5" s="184"/>
      <c r="FE5" s="184"/>
      <c r="FF5" s="184"/>
    </row>
    <row r="6" spans="1:162" s="216" customFormat="1" ht="13.5" customHeight="1" x14ac:dyDescent="0.2">
      <c r="A6" s="348"/>
      <c r="B6" s="668" t="s">
        <v>281</v>
      </c>
      <c r="C6" s="669"/>
      <c r="D6" s="669"/>
      <c r="E6" s="669"/>
      <c r="F6" s="669"/>
      <c r="G6" s="669"/>
      <c r="H6" s="669"/>
      <c r="I6" s="669"/>
      <c r="J6" s="670"/>
      <c r="K6" s="22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A6" s="184"/>
      <c r="BB6" s="184"/>
      <c r="BC6" s="184"/>
      <c r="BD6" s="184"/>
      <c r="BE6" s="184"/>
      <c r="BF6" s="184"/>
      <c r="BG6" s="184"/>
      <c r="BH6" s="184"/>
      <c r="BI6" s="184"/>
      <c r="BJ6" s="184"/>
      <c r="BK6" s="184"/>
      <c r="BL6" s="184"/>
      <c r="BM6" s="184"/>
      <c r="BN6" s="184"/>
      <c r="BO6" s="184"/>
      <c r="BP6" s="184"/>
      <c r="BQ6" s="184"/>
      <c r="BR6" s="184"/>
      <c r="BS6" s="184"/>
      <c r="BT6" s="184"/>
      <c r="BU6" s="184"/>
      <c r="BV6" s="184"/>
      <c r="BW6" s="184"/>
      <c r="BX6" s="184"/>
      <c r="BY6" s="184"/>
      <c r="BZ6" s="184"/>
      <c r="CA6" s="184"/>
      <c r="CB6" s="184"/>
      <c r="CC6" s="184"/>
      <c r="CD6" s="184"/>
      <c r="CE6" s="184"/>
      <c r="CF6" s="184"/>
      <c r="CG6" s="184"/>
      <c r="CH6" s="184"/>
      <c r="CI6" s="184"/>
      <c r="CJ6" s="184"/>
      <c r="CK6" s="184"/>
      <c r="CL6" s="184"/>
      <c r="CM6" s="184"/>
      <c r="CN6" s="184"/>
      <c r="CO6" s="184"/>
      <c r="CP6" s="184"/>
      <c r="CQ6" s="184"/>
      <c r="CR6" s="184"/>
      <c r="CS6" s="184"/>
      <c r="CT6" s="184"/>
      <c r="CU6" s="184"/>
      <c r="CV6" s="184"/>
      <c r="CW6" s="184"/>
      <c r="CX6" s="184"/>
      <c r="CY6" s="184"/>
      <c r="CZ6" s="184"/>
      <c r="DA6" s="184"/>
      <c r="DB6" s="184"/>
      <c r="DC6" s="184"/>
      <c r="DD6" s="184"/>
      <c r="DE6" s="184"/>
      <c r="DF6" s="184"/>
      <c r="DG6" s="184"/>
      <c r="DH6" s="184"/>
      <c r="DI6" s="184"/>
      <c r="DJ6" s="184"/>
      <c r="DK6" s="184"/>
      <c r="DL6" s="184"/>
      <c r="DM6" s="184"/>
      <c r="DN6" s="184"/>
      <c r="DO6" s="184"/>
      <c r="DP6" s="184"/>
      <c r="DQ6" s="184"/>
      <c r="DR6" s="184"/>
      <c r="DS6" s="184"/>
      <c r="DT6" s="184"/>
      <c r="DU6" s="184"/>
      <c r="DV6" s="184"/>
      <c r="DW6" s="184"/>
      <c r="DX6" s="184"/>
      <c r="DY6" s="184"/>
      <c r="DZ6" s="184"/>
      <c r="EA6" s="184"/>
      <c r="EB6" s="184"/>
      <c r="EC6" s="184"/>
      <c r="ED6" s="184"/>
      <c r="EE6" s="184"/>
      <c r="EF6" s="184"/>
      <c r="EG6" s="184"/>
      <c r="EH6" s="184"/>
      <c r="EI6" s="184"/>
      <c r="EJ6" s="184"/>
      <c r="EK6" s="184"/>
      <c r="EL6" s="184"/>
      <c r="EM6" s="184"/>
      <c r="EN6" s="184"/>
      <c r="EO6" s="184"/>
      <c r="EP6" s="184"/>
      <c r="EQ6" s="184"/>
      <c r="ER6" s="184"/>
      <c r="ES6" s="184"/>
      <c r="ET6" s="184"/>
      <c r="EU6" s="184"/>
      <c r="EV6" s="184"/>
      <c r="EW6" s="184"/>
      <c r="EX6" s="184"/>
      <c r="EY6" s="184"/>
      <c r="EZ6" s="184"/>
      <c r="FA6" s="184"/>
      <c r="FB6" s="184"/>
      <c r="FC6" s="184"/>
      <c r="FD6" s="184"/>
      <c r="FE6" s="184"/>
      <c r="FF6" s="184"/>
    </row>
    <row r="7" spans="1:162" s="216" customFormat="1" ht="13.5" customHeight="1" x14ac:dyDescent="0.2">
      <c r="A7" s="348"/>
      <c r="B7" s="671"/>
      <c r="C7" s="672"/>
      <c r="D7" s="672"/>
      <c r="E7" s="672"/>
      <c r="F7" s="672"/>
      <c r="G7" s="672"/>
      <c r="H7" s="672"/>
      <c r="I7" s="672"/>
      <c r="J7" s="673"/>
      <c r="K7" s="22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4"/>
      <c r="AY7" s="184"/>
      <c r="AZ7" s="184"/>
      <c r="BA7" s="184"/>
      <c r="BB7" s="184"/>
      <c r="BC7" s="184"/>
      <c r="BD7" s="184"/>
      <c r="BE7" s="184"/>
      <c r="BF7" s="184"/>
      <c r="BG7" s="184"/>
      <c r="BH7" s="184"/>
      <c r="BI7" s="184"/>
      <c r="BJ7" s="184"/>
      <c r="BK7" s="184"/>
      <c r="BL7" s="184"/>
      <c r="BM7" s="184"/>
      <c r="BN7" s="184"/>
      <c r="BO7" s="184"/>
      <c r="BP7" s="184"/>
      <c r="BQ7" s="184"/>
      <c r="BR7" s="184"/>
      <c r="BS7" s="184"/>
      <c r="BT7" s="184"/>
      <c r="BU7" s="184"/>
      <c r="BV7" s="184"/>
      <c r="BW7" s="184"/>
      <c r="BX7" s="184"/>
      <c r="BY7" s="184"/>
      <c r="BZ7" s="184"/>
      <c r="CA7" s="184"/>
      <c r="CB7" s="184"/>
      <c r="CC7" s="184"/>
      <c r="CD7" s="184"/>
      <c r="CE7" s="184"/>
      <c r="CF7" s="184"/>
      <c r="CG7" s="184"/>
      <c r="CH7" s="184"/>
      <c r="CI7" s="184"/>
      <c r="CJ7" s="184"/>
      <c r="CK7" s="184"/>
      <c r="CL7" s="184"/>
      <c r="CM7" s="184"/>
      <c r="CN7" s="184"/>
      <c r="CO7" s="184"/>
      <c r="CP7" s="184"/>
      <c r="CQ7" s="184"/>
      <c r="CR7" s="184"/>
      <c r="CS7" s="184"/>
      <c r="CT7" s="184"/>
      <c r="CU7" s="184"/>
      <c r="CV7" s="184"/>
      <c r="CW7" s="184"/>
      <c r="CX7" s="184"/>
      <c r="CY7" s="184"/>
      <c r="CZ7" s="184"/>
      <c r="DA7" s="184"/>
      <c r="DB7" s="184"/>
      <c r="DC7" s="184"/>
      <c r="DD7" s="184"/>
      <c r="DE7" s="184"/>
      <c r="DF7" s="184"/>
      <c r="DG7" s="184"/>
      <c r="DH7" s="184"/>
      <c r="DI7" s="184"/>
      <c r="DJ7" s="184"/>
      <c r="DK7" s="184"/>
      <c r="DL7" s="184"/>
      <c r="DM7" s="184"/>
      <c r="DN7" s="184"/>
      <c r="DO7" s="184"/>
      <c r="DP7" s="184"/>
      <c r="DQ7" s="184"/>
      <c r="DR7" s="184"/>
      <c r="DS7" s="184"/>
      <c r="DT7" s="184"/>
      <c r="DU7" s="184"/>
      <c r="DV7" s="184"/>
      <c r="DW7" s="184"/>
      <c r="DX7" s="184"/>
      <c r="DY7" s="184"/>
      <c r="DZ7" s="184"/>
      <c r="EA7" s="184"/>
      <c r="EB7" s="184"/>
      <c r="EC7" s="184"/>
      <c r="ED7" s="184"/>
      <c r="EE7" s="184"/>
      <c r="EF7" s="184"/>
      <c r="EG7" s="184"/>
      <c r="EH7" s="184"/>
      <c r="EI7" s="184"/>
      <c r="EJ7" s="184"/>
      <c r="EK7" s="184"/>
      <c r="EL7" s="184"/>
      <c r="EM7" s="184"/>
      <c r="EN7" s="184"/>
      <c r="EO7" s="184"/>
      <c r="EP7" s="184"/>
      <c r="EQ7" s="184"/>
      <c r="ER7" s="184"/>
      <c r="ES7" s="184"/>
      <c r="ET7" s="184"/>
      <c r="EU7" s="184"/>
      <c r="EV7" s="184"/>
      <c r="EW7" s="184"/>
      <c r="EX7" s="184"/>
      <c r="EY7" s="184"/>
      <c r="EZ7" s="184"/>
      <c r="FA7" s="184"/>
      <c r="FB7" s="184"/>
      <c r="FC7" s="184"/>
      <c r="FD7" s="184"/>
      <c r="FE7" s="184"/>
      <c r="FF7" s="184"/>
    </row>
    <row r="8" spans="1:162" s="216" customFormat="1" ht="13.5" customHeight="1" x14ac:dyDescent="0.2">
      <c r="A8" s="218"/>
      <c r="B8" s="217"/>
      <c r="C8" s="217"/>
      <c r="D8" s="217"/>
      <c r="E8" s="217"/>
      <c r="F8" s="217"/>
      <c r="G8" s="217"/>
      <c r="H8" s="217"/>
      <c r="I8" s="217"/>
      <c r="J8" s="214"/>
      <c r="K8" s="215"/>
      <c r="L8" s="184"/>
      <c r="M8" s="184"/>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c r="BJ8" s="184"/>
      <c r="BK8" s="184"/>
      <c r="BL8" s="184"/>
      <c r="BM8" s="184"/>
      <c r="BN8" s="184"/>
      <c r="BO8" s="184"/>
      <c r="BP8" s="184"/>
      <c r="BQ8" s="184"/>
      <c r="BR8" s="184"/>
      <c r="BS8" s="184"/>
      <c r="BT8" s="184"/>
      <c r="BU8" s="184"/>
      <c r="BV8" s="184"/>
      <c r="BW8" s="184"/>
      <c r="BX8" s="184"/>
      <c r="BY8" s="184"/>
      <c r="BZ8" s="184"/>
      <c r="CA8" s="184"/>
      <c r="CB8" s="184"/>
      <c r="CC8" s="184"/>
      <c r="CD8" s="184"/>
      <c r="CE8" s="184"/>
      <c r="CF8" s="184"/>
      <c r="CG8" s="184"/>
      <c r="CH8" s="184"/>
      <c r="CI8" s="184"/>
      <c r="CJ8" s="184"/>
      <c r="CK8" s="184"/>
      <c r="CL8" s="184"/>
      <c r="CM8" s="184"/>
      <c r="CN8" s="184"/>
      <c r="CO8" s="184"/>
      <c r="CP8" s="184"/>
      <c r="CQ8" s="184"/>
      <c r="CR8" s="184"/>
      <c r="CS8" s="184"/>
      <c r="CT8" s="184"/>
      <c r="CU8" s="184"/>
      <c r="CV8" s="184"/>
      <c r="CW8" s="184"/>
      <c r="CX8" s="184"/>
      <c r="CY8" s="184"/>
      <c r="CZ8" s="184"/>
      <c r="DA8" s="184"/>
      <c r="DB8" s="184"/>
      <c r="DC8" s="184"/>
      <c r="DD8" s="184"/>
      <c r="DE8" s="184"/>
      <c r="DF8" s="184"/>
      <c r="DG8" s="184"/>
      <c r="DH8" s="184"/>
      <c r="DI8" s="184"/>
      <c r="DJ8" s="184"/>
      <c r="DK8" s="184"/>
      <c r="DL8" s="184"/>
      <c r="DM8" s="184"/>
      <c r="DN8" s="184"/>
      <c r="DO8" s="184"/>
      <c r="DP8" s="184"/>
      <c r="DQ8" s="184"/>
      <c r="DR8" s="184"/>
      <c r="DS8" s="184"/>
      <c r="DT8" s="184"/>
      <c r="DU8" s="184"/>
      <c r="DV8" s="184"/>
      <c r="DW8" s="184"/>
      <c r="DX8" s="184"/>
      <c r="DY8" s="184"/>
      <c r="DZ8" s="184"/>
      <c r="EA8" s="184"/>
      <c r="EB8" s="184"/>
      <c r="EC8" s="184"/>
      <c r="ED8" s="184"/>
      <c r="EE8" s="184"/>
      <c r="EF8" s="184"/>
      <c r="EG8" s="184"/>
      <c r="EH8" s="184"/>
      <c r="EI8" s="184"/>
      <c r="EJ8" s="184"/>
      <c r="EK8" s="184"/>
      <c r="EL8" s="184"/>
      <c r="EM8" s="184"/>
      <c r="EN8" s="184"/>
      <c r="EO8" s="184"/>
      <c r="EP8" s="184"/>
      <c r="EQ8" s="184"/>
      <c r="ER8" s="184"/>
      <c r="ES8" s="184"/>
      <c r="ET8" s="184"/>
      <c r="EU8" s="184"/>
      <c r="EV8" s="184"/>
      <c r="EW8" s="184"/>
      <c r="EX8" s="184"/>
      <c r="EY8" s="184"/>
      <c r="EZ8" s="184"/>
      <c r="FA8" s="184"/>
      <c r="FB8" s="184"/>
      <c r="FC8" s="184"/>
      <c r="FD8" s="184"/>
      <c r="FE8" s="184"/>
      <c r="FF8" s="184"/>
    </row>
    <row r="9" spans="1:162" ht="14.85" customHeight="1" x14ac:dyDescent="0.25">
      <c r="A9" s="620" t="s">
        <v>216</v>
      </c>
      <c r="B9" s="621"/>
      <c r="C9" s="621"/>
      <c r="D9" s="621"/>
      <c r="E9" s="621"/>
      <c r="F9" s="621"/>
      <c r="G9" s="621"/>
      <c r="H9" s="621"/>
      <c r="I9" s="621"/>
      <c r="J9" s="621"/>
      <c r="K9" s="622"/>
    </row>
    <row r="10" spans="1:162" s="202" customFormat="1" ht="20.25" customHeight="1" x14ac:dyDescent="0.25">
      <c r="A10" s="625" t="s">
        <v>290</v>
      </c>
      <c r="B10" s="626"/>
      <c r="C10" s="626"/>
      <c r="D10" s="626"/>
      <c r="E10" s="626"/>
      <c r="F10" s="626"/>
      <c r="G10" s="626"/>
      <c r="H10" s="626"/>
      <c r="I10" s="626"/>
      <c r="J10" s="626"/>
      <c r="K10" s="627"/>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c r="DT10" s="201"/>
      <c r="DU10" s="201"/>
      <c r="DV10" s="201"/>
      <c r="DW10" s="201"/>
      <c r="DX10" s="201"/>
      <c r="DY10" s="201"/>
      <c r="DZ10" s="201"/>
      <c r="EA10" s="201"/>
      <c r="EB10" s="201"/>
      <c r="EC10" s="201"/>
      <c r="ED10" s="201"/>
      <c r="EE10" s="201"/>
      <c r="EF10" s="201"/>
      <c r="EG10" s="201"/>
      <c r="EH10" s="201"/>
      <c r="EI10" s="201"/>
      <c r="EJ10" s="201"/>
      <c r="EK10" s="201"/>
      <c r="EL10" s="201"/>
      <c r="EM10" s="201"/>
      <c r="EN10" s="201"/>
      <c r="EO10" s="201"/>
      <c r="EP10" s="201"/>
      <c r="EQ10" s="201"/>
      <c r="ER10" s="201"/>
      <c r="ES10" s="201"/>
      <c r="ET10" s="201"/>
      <c r="EU10" s="201"/>
      <c r="EV10" s="201"/>
      <c r="EW10" s="201"/>
      <c r="EX10" s="201"/>
      <c r="EY10" s="201"/>
      <c r="EZ10" s="201"/>
      <c r="FA10" s="201"/>
      <c r="FB10" s="201"/>
      <c r="FC10" s="201"/>
      <c r="FD10" s="201"/>
      <c r="FE10" s="201"/>
      <c r="FF10" s="201"/>
    </row>
    <row r="11" spans="1:162" ht="14.85" customHeight="1" x14ac:dyDescent="0.2">
      <c r="A11" s="364" t="s">
        <v>291</v>
      </c>
      <c r="B11" s="185"/>
      <c r="C11" s="185"/>
      <c r="D11" s="185"/>
      <c r="E11" s="185"/>
      <c r="F11" s="185"/>
      <c r="G11" s="185"/>
      <c r="H11" s="185"/>
      <c r="I11" s="185"/>
      <c r="J11" s="185"/>
      <c r="K11" s="198"/>
    </row>
    <row r="12" spans="1:162" ht="14.85" customHeight="1" x14ac:dyDescent="0.2">
      <c r="A12" s="365" t="s">
        <v>289</v>
      </c>
      <c r="B12" s="185"/>
      <c r="C12" s="185"/>
      <c r="D12" s="185"/>
      <c r="E12" s="185"/>
      <c r="F12" s="185"/>
      <c r="G12" s="185"/>
      <c r="H12" s="185"/>
      <c r="I12" s="185"/>
      <c r="J12" s="185"/>
      <c r="K12" s="198"/>
    </row>
    <row r="13" spans="1:162" ht="14.85" customHeight="1" x14ac:dyDescent="0.2">
      <c r="A13" s="206" t="s">
        <v>288</v>
      </c>
      <c r="B13" s="185"/>
      <c r="C13" s="185"/>
      <c r="D13" s="185"/>
      <c r="E13" s="185"/>
      <c r="F13" s="185"/>
      <c r="G13" s="185"/>
      <c r="H13" s="185"/>
      <c r="I13" s="185"/>
      <c r="J13" s="185"/>
      <c r="K13" s="198"/>
    </row>
    <row r="14" spans="1:162" ht="14.85" customHeight="1" x14ac:dyDescent="0.2">
      <c r="A14" s="199"/>
      <c r="B14" s="185"/>
      <c r="C14" s="185"/>
      <c r="D14" s="185"/>
      <c r="E14" s="185"/>
      <c r="F14" s="185"/>
      <c r="G14" s="185"/>
      <c r="H14" s="185"/>
      <c r="I14" s="185"/>
      <c r="J14" s="185"/>
      <c r="K14" s="198"/>
    </row>
    <row r="15" spans="1:162" ht="14.85" customHeight="1" x14ac:dyDescent="0.2">
      <c r="A15" s="199"/>
      <c r="B15" s="185"/>
      <c r="C15" s="185"/>
      <c r="D15" s="185"/>
      <c r="E15" s="185"/>
      <c r="F15" s="185"/>
      <c r="G15" s="185"/>
      <c r="H15" s="185"/>
      <c r="I15" s="185"/>
      <c r="J15" s="185"/>
      <c r="K15" s="198"/>
    </row>
    <row r="16" spans="1:162" ht="14.85" customHeight="1" x14ac:dyDescent="0.2">
      <c r="A16" s="199"/>
      <c r="B16" s="185"/>
      <c r="C16" s="185"/>
      <c r="D16" s="185"/>
      <c r="E16" s="185"/>
      <c r="F16" s="185"/>
      <c r="G16" s="185"/>
      <c r="H16" s="185"/>
      <c r="I16" s="185"/>
      <c r="J16" s="185"/>
      <c r="K16" s="198"/>
    </row>
    <row r="17" spans="1:11" s="182" customFormat="1" ht="19.5" customHeight="1" x14ac:dyDescent="0.2">
      <c r="A17" s="199"/>
      <c r="B17" s="185"/>
      <c r="C17" s="185"/>
      <c r="D17" s="185"/>
      <c r="E17" s="185"/>
      <c r="F17" s="185"/>
      <c r="G17" s="185"/>
      <c r="H17" s="185"/>
      <c r="I17" s="185"/>
      <c r="J17" s="185"/>
      <c r="K17" s="198"/>
    </row>
    <row r="18" spans="1:11" s="182" customFormat="1" ht="19.5" customHeight="1" x14ac:dyDescent="0.2">
      <c r="A18" s="199"/>
      <c r="B18" s="185"/>
      <c r="C18" s="185"/>
      <c r="D18" s="185"/>
      <c r="E18" s="185"/>
      <c r="F18" s="185"/>
      <c r="G18" s="185"/>
      <c r="H18" s="185"/>
      <c r="I18" s="185"/>
      <c r="J18" s="185"/>
      <c r="K18" s="198"/>
    </row>
    <row r="19" spans="1:11" s="182" customFormat="1" ht="19.5" customHeight="1" x14ac:dyDescent="0.2">
      <c r="A19" s="199"/>
      <c r="B19" s="185"/>
      <c r="C19" s="185"/>
      <c r="D19" s="185"/>
      <c r="E19" s="185"/>
      <c r="F19" s="185"/>
      <c r="G19" s="185"/>
      <c r="H19" s="185"/>
      <c r="I19" s="185"/>
      <c r="J19" s="185"/>
      <c r="K19" s="198"/>
    </row>
    <row r="20" spans="1:11" s="182" customFormat="1" ht="19.5" customHeight="1" x14ac:dyDescent="0.2">
      <c r="A20" s="199"/>
      <c r="B20" s="185"/>
      <c r="C20" s="185"/>
      <c r="D20" s="185"/>
      <c r="E20" s="185"/>
      <c r="F20" s="185"/>
      <c r="G20" s="185"/>
      <c r="H20" s="185"/>
      <c r="I20" s="185"/>
      <c r="J20" s="185"/>
      <c r="K20" s="198"/>
    </row>
    <row r="21" spans="1:11" s="182" customFormat="1" ht="14.85" customHeight="1" x14ac:dyDescent="0.2">
      <c r="A21" s="625" t="s">
        <v>292</v>
      </c>
      <c r="B21" s="626"/>
      <c r="C21" s="626"/>
      <c r="D21" s="626"/>
      <c r="E21" s="626"/>
      <c r="F21" s="626"/>
      <c r="G21" s="626"/>
      <c r="H21" s="626"/>
      <c r="I21" s="626"/>
      <c r="J21" s="626"/>
      <c r="K21" s="627"/>
    </row>
    <row r="22" spans="1:11" s="182" customFormat="1" ht="12" customHeight="1" x14ac:dyDescent="0.2">
      <c r="A22" s="631"/>
      <c r="B22" s="626"/>
      <c r="C22" s="626"/>
      <c r="D22" s="626"/>
      <c r="E22" s="626"/>
      <c r="F22" s="626"/>
      <c r="G22" s="626"/>
      <c r="H22" s="626"/>
      <c r="I22" s="626"/>
      <c r="J22" s="626"/>
      <c r="K22" s="627"/>
    </row>
    <row r="23" spans="1:11" s="182" customFormat="1" ht="12" customHeight="1" x14ac:dyDescent="0.2">
      <c r="A23" s="206" t="s">
        <v>293</v>
      </c>
      <c r="B23" s="193"/>
      <c r="C23" s="193"/>
      <c r="D23" s="193"/>
      <c r="E23" s="193"/>
      <c r="F23" s="193"/>
      <c r="G23" s="193"/>
      <c r="H23" s="193"/>
      <c r="I23" s="193"/>
      <c r="J23" s="193"/>
      <c r="K23" s="192"/>
    </row>
    <row r="24" spans="1:11" s="182" customFormat="1" ht="14.85" customHeight="1" x14ac:dyDescent="0.2">
      <c r="A24" s="632"/>
      <c r="B24" s="633"/>
      <c r="C24" s="633"/>
      <c r="D24" s="633"/>
      <c r="E24" s="633"/>
      <c r="F24" s="633"/>
      <c r="G24" s="633"/>
      <c r="H24" s="633"/>
      <c r="I24" s="633"/>
      <c r="J24" s="633"/>
      <c r="K24" s="634"/>
    </row>
    <row r="25" spans="1:11" s="182" customFormat="1" ht="14.85" customHeight="1" x14ac:dyDescent="0.2">
      <c r="A25" s="632"/>
      <c r="B25" s="633"/>
      <c r="C25" s="633"/>
      <c r="D25" s="633"/>
      <c r="E25" s="633"/>
      <c r="F25" s="633"/>
      <c r="G25" s="633"/>
      <c r="H25" s="633"/>
      <c r="I25" s="633"/>
      <c r="J25" s="633"/>
      <c r="K25" s="634"/>
    </row>
    <row r="26" spans="1:11" s="182" customFormat="1" ht="14.85" customHeight="1" x14ac:dyDescent="0.2">
      <c r="A26" s="632"/>
      <c r="B26" s="633"/>
      <c r="C26" s="633"/>
      <c r="D26" s="633"/>
      <c r="E26" s="633"/>
      <c r="F26" s="633"/>
      <c r="G26" s="633"/>
      <c r="H26" s="633"/>
      <c r="I26" s="633"/>
      <c r="J26" s="633"/>
      <c r="K26" s="634"/>
    </row>
    <row r="27" spans="1:11" s="182" customFormat="1" ht="14.85" customHeight="1" x14ac:dyDescent="0.2">
      <c r="A27" s="632"/>
      <c r="B27" s="633"/>
      <c r="C27" s="633"/>
      <c r="D27" s="633"/>
      <c r="E27" s="633"/>
      <c r="F27" s="633"/>
      <c r="G27" s="633"/>
      <c r="H27" s="633"/>
      <c r="I27" s="633"/>
      <c r="J27" s="633"/>
      <c r="K27" s="634"/>
    </row>
    <row r="28" spans="1:11" s="182" customFormat="1" ht="14.85" customHeight="1" x14ac:dyDescent="0.2">
      <c r="A28" s="632"/>
      <c r="B28" s="633"/>
      <c r="C28" s="633"/>
      <c r="D28" s="633"/>
      <c r="E28" s="633"/>
      <c r="F28" s="633"/>
      <c r="G28" s="633"/>
      <c r="H28" s="633"/>
      <c r="I28" s="633"/>
      <c r="J28" s="633"/>
      <c r="K28" s="634"/>
    </row>
    <row r="29" spans="1:11" s="182" customFormat="1" ht="14.85" customHeight="1" x14ac:dyDescent="0.2">
      <c r="A29" s="632"/>
      <c r="B29" s="633"/>
      <c r="C29" s="633"/>
      <c r="D29" s="633"/>
      <c r="E29" s="633"/>
      <c r="F29" s="633"/>
      <c r="G29" s="633"/>
      <c r="H29" s="633"/>
      <c r="I29" s="633"/>
      <c r="J29" s="633"/>
      <c r="K29" s="634"/>
    </row>
    <row r="30" spans="1:11" s="182" customFormat="1" ht="14.85" customHeight="1" x14ac:dyDescent="0.2">
      <c r="A30" s="632"/>
      <c r="B30" s="633"/>
      <c r="C30" s="633"/>
      <c r="D30" s="633"/>
      <c r="E30" s="633"/>
      <c r="F30" s="633"/>
      <c r="G30" s="633"/>
      <c r="H30" s="633"/>
      <c r="I30" s="633"/>
      <c r="J30" s="633"/>
      <c r="K30" s="634"/>
    </row>
    <row r="31" spans="1:11" s="182" customFormat="1" ht="14.85" customHeight="1" x14ac:dyDescent="0.2">
      <c r="A31" s="632"/>
      <c r="B31" s="633"/>
      <c r="C31" s="633"/>
      <c r="D31" s="633"/>
      <c r="E31" s="633"/>
      <c r="F31" s="633"/>
      <c r="G31" s="633"/>
      <c r="H31" s="633"/>
      <c r="I31" s="633"/>
      <c r="J31" s="633"/>
      <c r="K31" s="634"/>
    </row>
    <row r="32" spans="1:11" s="182" customFormat="1" ht="14.85" customHeight="1" x14ac:dyDescent="0.25">
      <c r="A32" s="614" t="s">
        <v>219</v>
      </c>
      <c r="B32" s="635"/>
      <c r="C32" s="635"/>
      <c r="D32" s="635"/>
      <c r="E32" s="635"/>
      <c r="F32" s="635"/>
      <c r="G32" s="635"/>
      <c r="H32" s="635"/>
      <c r="I32" s="635"/>
      <c r="J32" s="635"/>
      <c r="K32" s="636"/>
    </row>
    <row r="33" spans="1:11" s="182" customFormat="1" ht="14.85" customHeight="1" x14ac:dyDescent="0.2">
      <c r="A33" s="637"/>
      <c r="B33" s="638"/>
      <c r="C33" s="638"/>
      <c r="D33" s="638"/>
      <c r="E33" s="638"/>
      <c r="F33" s="638"/>
      <c r="G33" s="638"/>
      <c r="H33" s="638"/>
      <c r="I33" s="638"/>
      <c r="J33" s="638"/>
      <c r="K33" s="639"/>
    </row>
    <row r="34" spans="1:11" s="182" customFormat="1" ht="14.85" customHeight="1" x14ac:dyDescent="0.2">
      <c r="A34" s="637"/>
      <c r="B34" s="638"/>
      <c r="C34" s="638"/>
      <c r="D34" s="638"/>
      <c r="E34" s="638"/>
      <c r="F34" s="638"/>
      <c r="G34" s="638"/>
      <c r="H34" s="638"/>
      <c r="I34" s="638"/>
      <c r="J34" s="638"/>
      <c r="K34" s="639"/>
    </row>
    <row r="35" spans="1:11" s="182" customFormat="1" ht="14.85" customHeight="1" x14ac:dyDescent="0.2">
      <c r="A35" s="637"/>
      <c r="B35" s="638"/>
      <c r="C35" s="638"/>
      <c r="D35" s="638"/>
      <c r="E35" s="638"/>
      <c r="F35" s="638"/>
      <c r="G35" s="638"/>
      <c r="H35" s="638"/>
      <c r="I35" s="638"/>
      <c r="J35" s="638"/>
      <c r="K35" s="639"/>
    </row>
    <row r="36" spans="1:11" s="182" customFormat="1" ht="14.85" customHeight="1" x14ac:dyDescent="0.2">
      <c r="A36" s="637"/>
      <c r="B36" s="638"/>
      <c r="C36" s="638"/>
      <c r="D36" s="638"/>
      <c r="E36" s="638"/>
      <c r="F36" s="638"/>
      <c r="G36" s="638"/>
      <c r="H36" s="638"/>
      <c r="I36" s="638"/>
      <c r="J36" s="638"/>
      <c r="K36" s="639"/>
    </row>
    <row r="37" spans="1:11" s="182" customFormat="1" ht="14.85" customHeight="1" x14ac:dyDescent="0.2">
      <c r="A37" s="637"/>
      <c r="B37" s="638"/>
      <c r="C37" s="638"/>
      <c r="D37" s="638"/>
      <c r="E37" s="638"/>
      <c r="F37" s="638"/>
      <c r="G37" s="638"/>
      <c r="H37" s="638"/>
      <c r="I37" s="638"/>
      <c r="J37" s="638"/>
      <c r="K37" s="639"/>
    </row>
    <row r="38" spans="1:11" s="182" customFormat="1" ht="14.85" customHeight="1" x14ac:dyDescent="0.2">
      <c r="A38" s="637"/>
      <c r="B38" s="638"/>
      <c r="C38" s="638"/>
      <c r="D38" s="638"/>
      <c r="E38" s="638"/>
      <c r="F38" s="638"/>
      <c r="G38" s="638"/>
      <c r="H38" s="638"/>
      <c r="I38" s="638"/>
      <c r="J38" s="638"/>
      <c r="K38" s="639"/>
    </row>
    <row r="39" spans="1:11" s="182" customFormat="1" ht="14.85" customHeight="1" x14ac:dyDescent="0.2">
      <c r="A39" s="637"/>
      <c r="B39" s="638"/>
      <c r="C39" s="638"/>
      <c r="D39" s="638"/>
      <c r="E39" s="638"/>
      <c r="F39" s="638"/>
      <c r="G39" s="638"/>
      <c r="H39" s="638"/>
      <c r="I39" s="638"/>
      <c r="J39" s="638"/>
      <c r="K39" s="639"/>
    </row>
    <row r="40" spans="1:11" s="182" customFormat="1" ht="14.85" customHeight="1" x14ac:dyDescent="0.25">
      <c r="A40" s="245"/>
      <c r="B40" s="246"/>
      <c r="C40" s="246"/>
      <c r="D40" s="246"/>
      <c r="E40" s="246"/>
      <c r="F40" s="246"/>
      <c r="G40" s="246"/>
      <c r="H40" s="246"/>
      <c r="I40" s="246"/>
      <c r="J40" s="246"/>
      <c r="K40" s="247"/>
    </row>
    <row r="41" spans="1:11" s="182" customFormat="1" ht="14.85" customHeight="1" x14ac:dyDescent="0.2">
      <c r="A41" s="640" t="s">
        <v>253</v>
      </c>
      <c r="B41" s="641"/>
      <c r="C41" s="641"/>
      <c r="D41" s="641"/>
      <c r="E41" s="641"/>
      <c r="F41" s="641"/>
      <c r="G41" s="641"/>
      <c r="H41" s="641"/>
      <c r="I41" s="641"/>
      <c r="J41" s="641"/>
      <c r="K41" s="642"/>
    </row>
    <row r="42" spans="1:11" s="182" customFormat="1" ht="14.85" customHeight="1" x14ac:dyDescent="0.2">
      <c r="A42" s="640"/>
      <c r="B42" s="641"/>
      <c r="C42" s="641"/>
      <c r="D42" s="641"/>
      <c r="E42" s="641"/>
      <c r="F42" s="641"/>
      <c r="G42" s="641"/>
      <c r="H42" s="641"/>
      <c r="I42" s="641"/>
      <c r="J42" s="641"/>
      <c r="K42" s="642"/>
    </row>
    <row r="43" spans="1:11" s="182" customFormat="1" ht="14.85" customHeight="1" x14ac:dyDescent="0.2">
      <c r="A43" s="643"/>
      <c r="B43" s="644"/>
      <c r="C43" s="644"/>
      <c r="D43" s="644"/>
      <c r="E43" s="644"/>
      <c r="F43" s="644"/>
      <c r="G43" s="644"/>
      <c r="H43" s="644"/>
      <c r="I43" s="644"/>
      <c r="J43" s="644"/>
      <c r="K43" s="645"/>
    </row>
    <row r="44" spans="1:11" s="182" customFormat="1" ht="14.85" customHeight="1" x14ac:dyDescent="0.2">
      <c r="A44" s="617" t="s">
        <v>282</v>
      </c>
      <c r="B44" s="467"/>
      <c r="C44" s="467"/>
      <c r="D44" s="467"/>
      <c r="E44" s="467"/>
      <c r="F44" s="467"/>
      <c r="G44" s="467"/>
      <c r="H44" s="467"/>
      <c r="I44" s="467"/>
      <c r="J44" s="467"/>
      <c r="K44" s="646"/>
    </row>
    <row r="45" spans="1:11" s="182" customFormat="1" ht="14.85" customHeight="1" x14ac:dyDescent="0.2">
      <c r="A45" s="647"/>
      <c r="B45" s="467"/>
      <c r="C45" s="467"/>
      <c r="D45" s="467"/>
      <c r="E45" s="467"/>
      <c r="F45" s="467"/>
      <c r="G45" s="467"/>
      <c r="H45" s="467"/>
      <c r="I45" s="467"/>
      <c r="J45" s="467"/>
      <c r="K45" s="646"/>
    </row>
    <row r="46" spans="1:11" s="182" customFormat="1" ht="14.85" customHeight="1" x14ac:dyDescent="0.2">
      <c r="A46" s="210"/>
      <c r="B46" s="211"/>
      <c r="C46" s="211"/>
      <c r="D46" s="211"/>
      <c r="E46" s="211"/>
      <c r="F46" s="211"/>
      <c r="G46" s="211"/>
      <c r="H46" s="211"/>
      <c r="I46" s="211"/>
      <c r="J46" s="211"/>
      <c r="K46" s="212"/>
    </row>
    <row r="47" spans="1:11" s="182" customFormat="1" ht="14.85" customHeight="1" x14ac:dyDescent="0.25">
      <c r="A47" s="199"/>
      <c r="B47" s="648" t="s">
        <v>309</v>
      </c>
      <c r="C47" s="649"/>
      <c r="D47" s="649"/>
      <c r="E47" s="649"/>
      <c r="F47" s="649"/>
      <c r="G47" s="649"/>
      <c r="H47" s="649"/>
      <c r="I47" s="649"/>
      <c r="J47" s="650"/>
      <c r="K47" s="207"/>
    </row>
    <row r="48" spans="1:11" s="182" customFormat="1" ht="14.85" customHeight="1" x14ac:dyDescent="0.25">
      <c r="A48" s="206"/>
      <c r="B48" s="651"/>
      <c r="C48" s="652"/>
      <c r="D48" s="652"/>
      <c r="E48" s="652"/>
      <c r="F48" s="652"/>
      <c r="G48" s="652"/>
      <c r="H48" s="652"/>
      <c r="I48" s="652"/>
      <c r="J48" s="653"/>
      <c r="K48" s="207"/>
    </row>
    <row r="49" spans="1:11" s="182" customFormat="1" ht="14.85" customHeight="1" x14ac:dyDescent="0.25">
      <c r="A49" s="199"/>
      <c r="B49" s="654"/>
      <c r="C49" s="655"/>
      <c r="D49" s="655"/>
      <c r="E49" s="655"/>
      <c r="F49" s="655"/>
      <c r="G49" s="655"/>
      <c r="H49" s="655"/>
      <c r="I49" s="655"/>
      <c r="J49" s="656"/>
      <c r="K49" s="207"/>
    </row>
    <row r="50" spans="1:11" s="182" customFormat="1" ht="14.85" customHeight="1" x14ac:dyDescent="0.25">
      <c r="A50" s="199"/>
      <c r="B50" s="149"/>
      <c r="C50" s="149"/>
      <c r="D50" s="149"/>
      <c r="E50" s="149"/>
      <c r="F50" s="149"/>
      <c r="G50" s="149"/>
      <c r="H50" s="149"/>
      <c r="I50" s="149"/>
      <c r="J50" s="149"/>
      <c r="K50" s="207"/>
    </row>
    <row r="51" spans="1:11" s="182" customFormat="1" ht="14.85" customHeight="1" x14ac:dyDescent="0.2">
      <c r="A51" s="199"/>
      <c r="B51" s="648" t="s">
        <v>261</v>
      </c>
      <c r="C51" s="657"/>
      <c r="D51" s="657"/>
      <c r="E51" s="657"/>
      <c r="F51" s="657"/>
      <c r="G51" s="657"/>
      <c r="H51" s="657"/>
      <c r="I51" s="657"/>
      <c r="J51" s="658"/>
      <c r="K51" s="208"/>
    </row>
    <row r="52" spans="1:11" s="182" customFormat="1" ht="14.85" customHeight="1" x14ac:dyDescent="0.2">
      <c r="A52" s="199"/>
      <c r="B52" s="659"/>
      <c r="C52" s="660"/>
      <c r="D52" s="660"/>
      <c r="E52" s="660"/>
      <c r="F52" s="660"/>
      <c r="G52" s="660"/>
      <c r="H52" s="660"/>
      <c r="I52" s="660"/>
      <c r="J52" s="661"/>
      <c r="K52" s="208"/>
    </row>
    <row r="53" spans="1:11" s="182" customFormat="1" ht="14.85" customHeight="1" x14ac:dyDescent="0.2">
      <c r="A53" s="199"/>
      <c r="B53" s="659"/>
      <c r="C53" s="660"/>
      <c r="D53" s="660"/>
      <c r="E53" s="660"/>
      <c r="F53" s="660"/>
      <c r="G53" s="660"/>
      <c r="H53" s="660"/>
      <c r="I53" s="660"/>
      <c r="J53" s="661"/>
      <c r="K53" s="208"/>
    </row>
    <row r="54" spans="1:11" s="182" customFormat="1" ht="14.85" customHeight="1" x14ac:dyDescent="0.25">
      <c r="A54" s="213"/>
      <c r="B54" s="662"/>
      <c r="C54" s="663"/>
      <c r="D54" s="663"/>
      <c r="E54" s="663"/>
      <c r="F54" s="663"/>
      <c r="G54" s="663"/>
      <c r="H54" s="663"/>
      <c r="I54" s="663"/>
      <c r="J54" s="664"/>
      <c r="K54" s="207"/>
    </row>
    <row r="55" spans="1:11" s="182" customFormat="1" ht="14.85" customHeight="1" x14ac:dyDescent="0.25">
      <c r="A55" s="343"/>
      <c r="B55" s="149"/>
      <c r="C55" s="149"/>
      <c r="D55" s="149"/>
      <c r="E55" s="149"/>
      <c r="F55" s="149"/>
      <c r="G55" s="149"/>
      <c r="H55" s="149"/>
      <c r="I55" s="149"/>
      <c r="J55" s="149"/>
      <c r="K55" s="207"/>
    </row>
    <row r="56" spans="1:11" s="182" customFormat="1" ht="14.85" customHeight="1" x14ac:dyDescent="0.25">
      <c r="A56" s="343"/>
      <c r="B56" s="149"/>
      <c r="C56" s="149"/>
      <c r="D56" s="149"/>
      <c r="E56" s="149"/>
      <c r="F56" s="149"/>
      <c r="G56" s="149"/>
      <c r="H56" s="149"/>
      <c r="I56" s="149"/>
      <c r="J56" s="149"/>
      <c r="K56" s="207"/>
    </row>
    <row r="57" spans="1:11" s="182" customFormat="1" ht="14.85" customHeight="1" x14ac:dyDescent="0.25">
      <c r="A57" s="343"/>
      <c r="B57" s="149"/>
      <c r="C57" s="149"/>
      <c r="D57" s="149"/>
      <c r="E57" s="149"/>
      <c r="F57" s="149"/>
      <c r="G57" s="149"/>
      <c r="H57" s="149"/>
      <c r="I57" s="149"/>
      <c r="J57" s="149"/>
      <c r="K57" s="207"/>
    </row>
    <row r="58" spans="1:11" s="182" customFormat="1" ht="14.85" customHeight="1" x14ac:dyDescent="0.25">
      <c r="A58" s="343"/>
      <c r="B58" s="149"/>
      <c r="C58" s="149"/>
      <c r="D58" s="149"/>
      <c r="E58" s="149"/>
      <c r="F58" s="149"/>
      <c r="G58" s="149"/>
      <c r="H58" s="149"/>
      <c r="I58" s="149"/>
      <c r="J58" s="149"/>
      <c r="K58" s="207"/>
    </row>
    <row r="59" spans="1:11" s="182" customFormat="1" ht="14.85" customHeight="1" x14ac:dyDescent="0.25">
      <c r="A59" s="343"/>
      <c r="B59" s="149"/>
      <c r="C59" s="149"/>
      <c r="D59" s="149"/>
      <c r="E59" s="149"/>
      <c r="F59" s="149"/>
      <c r="G59" s="149"/>
      <c r="H59" s="149"/>
      <c r="I59" s="149"/>
      <c r="J59" s="149"/>
      <c r="K59" s="207"/>
    </row>
    <row r="60" spans="1:11" s="182" customFormat="1" ht="14.85" customHeight="1" x14ac:dyDescent="0.25">
      <c r="A60" s="343"/>
      <c r="B60" s="149"/>
      <c r="C60" s="149"/>
      <c r="D60" s="149"/>
      <c r="E60" s="149"/>
      <c r="F60" s="149"/>
      <c r="G60" s="149"/>
      <c r="H60" s="149"/>
      <c r="I60" s="149"/>
      <c r="J60" s="149"/>
      <c r="K60" s="207"/>
    </row>
    <row r="61" spans="1:11" s="182" customFormat="1" ht="14.85" customHeight="1" x14ac:dyDescent="0.25">
      <c r="A61" s="343"/>
      <c r="B61" s="149"/>
      <c r="C61" s="149"/>
      <c r="D61" s="149"/>
      <c r="E61" s="149"/>
      <c r="F61" s="149"/>
      <c r="G61" s="149"/>
      <c r="H61" s="149"/>
      <c r="I61" s="149"/>
      <c r="J61" s="149"/>
      <c r="K61" s="207"/>
    </row>
    <row r="62" spans="1:11" s="182" customFormat="1" ht="14.85" customHeight="1" x14ac:dyDescent="0.25">
      <c r="A62" s="343"/>
      <c r="B62" s="149"/>
      <c r="C62" s="149"/>
      <c r="D62" s="149"/>
      <c r="E62" s="149"/>
      <c r="F62" s="149"/>
      <c r="G62" s="149"/>
      <c r="H62" s="149"/>
      <c r="I62" s="149"/>
      <c r="J62" s="149"/>
      <c r="K62" s="207"/>
    </row>
    <row r="63" spans="1:11" s="182" customFormat="1" ht="14.85" customHeight="1" x14ac:dyDescent="0.25">
      <c r="A63" s="343"/>
      <c r="B63" s="149"/>
      <c r="C63" s="149"/>
      <c r="D63" s="149"/>
      <c r="E63" s="149"/>
      <c r="F63" s="149"/>
      <c r="G63" s="149"/>
      <c r="H63" s="149"/>
      <c r="I63" s="149"/>
      <c r="J63" s="149"/>
      <c r="K63" s="207"/>
    </row>
    <row r="64" spans="1:11" s="182" customFormat="1" ht="14.85" customHeight="1" x14ac:dyDescent="0.2">
      <c r="A64" s="665" t="s">
        <v>283</v>
      </c>
      <c r="B64" s="666"/>
      <c r="C64" s="666"/>
      <c r="D64" s="666"/>
      <c r="E64" s="666"/>
      <c r="F64" s="666"/>
      <c r="G64" s="666"/>
      <c r="H64" s="666"/>
      <c r="I64" s="666"/>
      <c r="J64" s="666"/>
      <c r="K64" s="667"/>
    </row>
    <row r="65" spans="1:11" s="182" customFormat="1" ht="14.85" customHeight="1" x14ac:dyDescent="0.2">
      <c r="A65" s="665"/>
      <c r="B65" s="666"/>
      <c r="C65" s="666"/>
      <c r="D65" s="666"/>
      <c r="E65" s="666"/>
      <c r="F65" s="666"/>
      <c r="G65" s="666"/>
      <c r="H65" s="666"/>
      <c r="I65" s="666"/>
      <c r="J65" s="666"/>
      <c r="K65" s="667"/>
    </row>
    <row r="66" spans="1:11" s="182" customFormat="1" ht="14.85" customHeight="1" x14ac:dyDescent="0.2">
      <c r="A66" s="665"/>
      <c r="B66" s="666"/>
      <c r="C66" s="666"/>
      <c r="D66" s="666"/>
      <c r="E66" s="666"/>
      <c r="F66" s="666"/>
      <c r="G66" s="666"/>
      <c r="H66" s="666"/>
      <c r="I66" s="666"/>
      <c r="J66" s="666"/>
      <c r="K66" s="667"/>
    </row>
    <row r="67" spans="1:11" s="182" customFormat="1" ht="14.85" customHeight="1" x14ac:dyDescent="0.2">
      <c r="A67" s="628"/>
      <c r="B67" s="629"/>
      <c r="C67" s="629"/>
      <c r="D67" s="629"/>
      <c r="E67" s="629"/>
      <c r="F67" s="629"/>
      <c r="G67" s="629"/>
      <c r="H67" s="629"/>
      <c r="I67" s="629"/>
      <c r="J67" s="629"/>
      <c r="K67" s="630"/>
    </row>
    <row r="68" spans="1:11" s="182" customFormat="1" ht="14.85" customHeight="1" x14ac:dyDescent="0.2">
      <c r="A68" s="628"/>
      <c r="B68" s="629"/>
      <c r="C68" s="629"/>
      <c r="D68" s="629"/>
      <c r="E68" s="629"/>
      <c r="F68" s="629"/>
      <c r="G68" s="629"/>
      <c r="H68" s="629"/>
      <c r="I68" s="629"/>
      <c r="J68" s="629"/>
      <c r="K68" s="630"/>
    </row>
    <row r="69" spans="1:11" s="182" customFormat="1" ht="14.85" customHeight="1" x14ac:dyDescent="0.2">
      <c r="A69" s="628"/>
      <c r="B69" s="629"/>
      <c r="C69" s="629"/>
      <c r="D69" s="629"/>
      <c r="E69" s="629"/>
      <c r="F69" s="629"/>
      <c r="G69" s="629"/>
      <c r="H69" s="629"/>
      <c r="I69" s="629"/>
      <c r="J69" s="629"/>
      <c r="K69" s="630"/>
    </row>
    <row r="70" spans="1:11" s="182" customFormat="1" ht="14.85" customHeight="1" x14ac:dyDescent="0.2">
      <c r="A70" s="628"/>
      <c r="B70" s="629"/>
      <c r="C70" s="629"/>
      <c r="D70" s="629"/>
      <c r="E70" s="629"/>
      <c r="F70" s="629"/>
      <c r="G70" s="629"/>
      <c r="H70" s="629"/>
      <c r="I70" s="629"/>
      <c r="J70" s="629"/>
      <c r="K70" s="630"/>
    </row>
    <row r="71" spans="1:11" s="182" customFormat="1" ht="14.85" customHeight="1" x14ac:dyDescent="0.2">
      <c r="A71" s="628"/>
      <c r="B71" s="629"/>
      <c r="C71" s="629"/>
      <c r="D71" s="629"/>
      <c r="E71" s="629"/>
      <c r="F71" s="629"/>
      <c r="G71" s="629"/>
      <c r="H71" s="629"/>
      <c r="I71" s="629"/>
      <c r="J71" s="629"/>
      <c r="K71" s="630"/>
    </row>
    <row r="72" spans="1:11" s="182" customFormat="1" ht="14.85" customHeight="1" x14ac:dyDescent="0.2">
      <c r="A72" s="628"/>
      <c r="B72" s="629"/>
      <c r="C72" s="629"/>
      <c r="D72" s="629"/>
      <c r="E72" s="629"/>
      <c r="F72" s="629"/>
      <c r="G72" s="629"/>
      <c r="H72" s="629"/>
      <c r="I72" s="629"/>
      <c r="J72" s="629"/>
      <c r="K72" s="630"/>
    </row>
    <row r="73" spans="1:11" s="182" customFormat="1" ht="14.85" customHeight="1" x14ac:dyDescent="0.2">
      <c r="A73" s="628"/>
      <c r="B73" s="629"/>
      <c r="C73" s="629"/>
      <c r="D73" s="629"/>
      <c r="E73" s="629"/>
      <c r="F73" s="629"/>
      <c r="G73" s="629"/>
      <c r="H73" s="629"/>
      <c r="I73" s="629"/>
      <c r="J73" s="629"/>
      <c r="K73" s="630"/>
    </row>
    <row r="74" spans="1:11" s="182" customFormat="1" ht="14.85" customHeight="1" x14ac:dyDescent="0.2">
      <c r="A74" s="628"/>
      <c r="B74" s="629"/>
      <c r="C74" s="629"/>
      <c r="D74" s="629"/>
      <c r="E74" s="629"/>
      <c r="F74" s="629"/>
      <c r="G74" s="629"/>
      <c r="H74" s="629"/>
      <c r="I74" s="629"/>
      <c r="J74" s="629"/>
      <c r="K74" s="630"/>
    </row>
    <row r="75" spans="1:11" s="182" customFormat="1" ht="14.85" customHeight="1" x14ac:dyDescent="0.2">
      <c r="A75" s="603" t="s">
        <v>220</v>
      </c>
      <c r="B75" s="604"/>
      <c r="C75" s="604"/>
      <c r="D75" s="604"/>
      <c r="E75" s="604"/>
      <c r="F75" s="604"/>
      <c r="G75" s="604"/>
      <c r="H75" s="604"/>
      <c r="I75" s="604"/>
      <c r="J75" s="604"/>
      <c r="K75" s="605"/>
    </row>
    <row r="76" spans="1:11" s="182" customFormat="1" ht="14.85" customHeight="1" x14ac:dyDescent="0.2">
      <c r="A76" s="603"/>
      <c r="B76" s="604"/>
      <c r="C76" s="604"/>
      <c r="D76" s="604"/>
      <c r="E76" s="604"/>
      <c r="F76" s="604"/>
      <c r="G76" s="604"/>
      <c r="H76" s="604"/>
      <c r="I76" s="604"/>
      <c r="J76" s="604"/>
      <c r="K76" s="605"/>
    </row>
    <row r="77" spans="1:11" s="182" customFormat="1" ht="14.85" customHeight="1" x14ac:dyDescent="0.2">
      <c r="A77" s="603"/>
      <c r="B77" s="604"/>
      <c r="C77" s="604"/>
      <c r="D77" s="604"/>
      <c r="E77" s="604"/>
      <c r="F77" s="604"/>
      <c r="G77" s="604"/>
      <c r="H77" s="604"/>
      <c r="I77" s="604"/>
      <c r="J77" s="604"/>
      <c r="K77" s="605"/>
    </row>
    <row r="78" spans="1:11" s="182" customFormat="1" ht="14.85" customHeight="1" x14ac:dyDescent="0.2">
      <c r="A78" s="186"/>
      <c r="B78" s="606"/>
      <c r="C78" s="606"/>
      <c r="D78" s="606"/>
      <c r="E78" s="606"/>
      <c r="F78" s="606"/>
      <c r="G78" s="606"/>
      <c r="H78" s="606"/>
      <c r="I78" s="606"/>
      <c r="J78" s="606"/>
      <c r="K78" s="607"/>
    </row>
    <row r="79" spans="1:11" s="182" customFormat="1" ht="14.85" customHeight="1" x14ac:dyDescent="0.2">
      <c r="A79" s="186"/>
      <c r="B79" s="606"/>
      <c r="C79" s="606"/>
      <c r="D79" s="606"/>
      <c r="E79" s="606"/>
      <c r="F79" s="606"/>
      <c r="G79" s="606"/>
      <c r="H79" s="606"/>
      <c r="I79" s="606"/>
      <c r="J79" s="606"/>
      <c r="K79" s="607"/>
    </row>
    <row r="80" spans="1:11" s="182" customFormat="1" ht="14.85" customHeight="1" x14ac:dyDescent="0.2">
      <c r="A80" s="186"/>
      <c r="B80" s="184"/>
      <c r="C80" s="184"/>
      <c r="D80" s="184"/>
      <c r="E80" s="184"/>
      <c r="F80" s="184"/>
      <c r="G80" s="184"/>
      <c r="H80" s="184"/>
      <c r="I80" s="184"/>
      <c r="J80" s="184"/>
      <c r="K80" s="183"/>
    </row>
    <row r="81" spans="1:11" s="182" customFormat="1" ht="14.85" customHeight="1" x14ac:dyDescent="0.2">
      <c r="A81" s="186"/>
      <c r="B81" s="184"/>
      <c r="C81" s="184"/>
      <c r="D81" s="184"/>
      <c r="E81" s="184"/>
      <c r="F81" s="184"/>
      <c r="G81" s="184"/>
      <c r="H81" s="184"/>
      <c r="I81" s="184"/>
      <c r="J81" s="184"/>
      <c r="K81" s="183"/>
    </row>
    <row r="82" spans="1:11" s="182" customFormat="1" ht="14.85" customHeight="1" x14ac:dyDescent="0.2">
      <c r="A82" s="186"/>
      <c r="B82" s="184"/>
      <c r="C82" s="184"/>
      <c r="D82" s="184"/>
      <c r="E82" s="184"/>
      <c r="F82" s="184"/>
      <c r="G82" s="184"/>
      <c r="H82" s="184"/>
      <c r="I82" s="184"/>
      <c r="J82" s="184"/>
      <c r="K82" s="183"/>
    </row>
    <row r="83" spans="1:11" s="182" customFormat="1" ht="14.85" customHeight="1" x14ac:dyDescent="0.2">
      <c r="A83" s="186"/>
      <c r="B83" s="184"/>
      <c r="C83" s="184"/>
      <c r="D83" s="184"/>
      <c r="E83" s="184"/>
      <c r="F83" s="184"/>
      <c r="G83" s="184"/>
      <c r="H83" s="184"/>
      <c r="I83" s="184"/>
      <c r="J83" s="184"/>
      <c r="K83" s="183"/>
    </row>
    <row r="84" spans="1:11" s="182" customFormat="1" ht="14.85" customHeight="1" x14ac:dyDescent="0.2">
      <c r="A84" s="608" t="s">
        <v>284</v>
      </c>
      <c r="B84" s="609"/>
      <c r="C84" s="609"/>
      <c r="D84" s="609"/>
      <c r="E84" s="609"/>
      <c r="F84" s="609"/>
      <c r="G84" s="609"/>
      <c r="H84" s="609"/>
      <c r="I84" s="609"/>
      <c r="J84" s="609"/>
      <c r="K84" s="610"/>
    </row>
    <row r="85" spans="1:11" s="182" customFormat="1" ht="14.85" customHeight="1" x14ac:dyDescent="0.2">
      <c r="A85" s="608"/>
      <c r="B85" s="609"/>
      <c r="C85" s="609"/>
      <c r="D85" s="609"/>
      <c r="E85" s="609"/>
      <c r="F85" s="609"/>
      <c r="G85" s="609"/>
      <c r="H85" s="609"/>
      <c r="I85" s="609"/>
      <c r="J85" s="609"/>
      <c r="K85" s="610"/>
    </row>
    <row r="86" spans="1:11" s="182" customFormat="1" ht="24.6" customHeight="1" x14ac:dyDescent="0.2">
      <c r="A86" s="186"/>
      <c r="B86" s="184"/>
      <c r="C86" s="184"/>
      <c r="D86" s="184"/>
      <c r="E86" s="184"/>
      <c r="F86" s="184"/>
      <c r="G86" s="184"/>
      <c r="H86" s="184"/>
      <c r="I86" s="184"/>
      <c r="J86" s="184"/>
      <c r="K86" s="183"/>
    </row>
    <row r="87" spans="1:11" s="182" customFormat="1" ht="14.85" customHeight="1" x14ac:dyDescent="0.2">
      <c r="A87" s="186"/>
      <c r="B87" s="184"/>
      <c r="C87" s="184"/>
      <c r="D87" s="184"/>
      <c r="E87" s="184"/>
      <c r="F87" s="184"/>
      <c r="G87" s="184"/>
      <c r="H87" s="184"/>
      <c r="I87" s="184"/>
      <c r="J87" s="184"/>
      <c r="K87" s="183"/>
    </row>
    <row r="88" spans="1:11" s="182" customFormat="1" ht="14.85" customHeight="1" x14ac:dyDescent="0.2">
      <c r="A88" s="593"/>
      <c r="B88" s="594"/>
      <c r="C88" s="594"/>
      <c r="D88" s="594"/>
      <c r="E88" s="594"/>
      <c r="F88" s="594"/>
      <c r="G88" s="594"/>
      <c r="H88" s="184"/>
      <c r="I88" s="184"/>
      <c r="J88" s="184"/>
      <c r="K88" s="183"/>
    </row>
    <row r="89" spans="1:11" s="182" customFormat="1" ht="14.85" customHeight="1" x14ac:dyDescent="0.2">
      <c r="A89" s="611" t="s">
        <v>315</v>
      </c>
      <c r="B89" s="612"/>
      <c r="C89" s="612"/>
      <c r="D89" s="612"/>
      <c r="E89" s="612"/>
      <c r="F89" s="612"/>
      <c r="G89" s="612"/>
      <c r="H89" s="612"/>
      <c r="I89" s="612"/>
      <c r="J89" s="612"/>
      <c r="K89" s="613"/>
    </row>
    <row r="90" spans="1:11" s="182" customFormat="1" ht="20.25" customHeight="1" x14ac:dyDescent="0.2">
      <c r="A90" s="614" t="s">
        <v>310</v>
      </c>
      <c r="B90" s="615"/>
      <c r="C90" s="615"/>
      <c r="D90" s="615"/>
      <c r="E90" s="615"/>
      <c r="F90" s="615"/>
      <c r="G90" s="615"/>
      <c r="H90" s="615"/>
      <c r="I90" s="615"/>
      <c r="J90" s="615"/>
      <c r="K90" s="616"/>
    </row>
    <row r="91" spans="1:11" s="182" customFormat="1" ht="9.75" customHeight="1" x14ac:dyDescent="0.2">
      <c r="A91" s="197"/>
      <c r="B91" s="195"/>
      <c r="C91" s="195"/>
      <c r="D91" s="195"/>
      <c r="E91" s="195"/>
      <c r="F91" s="195"/>
      <c r="G91" s="195"/>
      <c r="H91" s="195"/>
      <c r="I91" s="195"/>
      <c r="J91" s="195"/>
      <c r="K91" s="196"/>
    </row>
    <row r="92" spans="1:11" s="182" customFormat="1" ht="14.85" customHeight="1" x14ac:dyDescent="0.2">
      <c r="A92" s="617" t="s">
        <v>312</v>
      </c>
      <c r="B92" s="618"/>
      <c r="C92" s="618"/>
      <c r="D92" s="618"/>
      <c r="E92" s="618"/>
      <c r="F92" s="618"/>
      <c r="G92" s="618"/>
      <c r="H92" s="618"/>
      <c r="I92" s="618"/>
      <c r="J92" s="618"/>
      <c r="K92" s="619"/>
    </row>
    <row r="93" spans="1:11" s="182" customFormat="1" ht="14.85" customHeight="1" x14ac:dyDescent="0.2">
      <c r="A93" s="617"/>
      <c r="B93" s="618"/>
      <c r="C93" s="618"/>
      <c r="D93" s="618"/>
      <c r="E93" s="618"/>
      <c r="F93" s="618"/>
      <c r="G93" s="618"/>
      <c r="H93" s="618"/>
      <c r="I93" s="618"/>
      <c r="J93" s="618"/>
      <c r="K93" s="619"/>
    </row>
    <row r="94" spans="1:11" s="182" customFormat="1" ht="14.85" customHeight="1" x14ac:dyDescent="0.2">
      <c r="A94" s="617"/>
      <c r="B94" s="618"/>
      <c r="C94" s="618"/>
      <c r="D94" s="618"/>
      <c r="E94" s="618"/>
      <c r="F94" s="618"/>
      <c r="G94" s="618"/>
      <c r="H94" s="618"/>
      <c r="I94" s="618"/>
      <c r="J94" s="618"/>
      <c r="K94" s="619"/>
    </row>
    <row r="95" spans="1:11" s="182" customFormat="1" ht="14.85" customHeight="1" x14ac:dyDescent="0.2">
      <c r="A95" s="194"/>
      <c r="B95" s="193"/>
      <c r="C95" s="193"/>
      <c r="D95" s="193"/>
      <c r="E95" s="193"/>
      <c r="F95" s="193"/>
      <c r="G95" s="193"/>
      <c r="H95" s="193"/>
      <c r="I95" s="193"/>
      <c r="J95" s="193"/>
      <c r="K95" s="192"/>
    </row>
    <row r="96" spans="1:11" s="182" customFormat="1" ht="14.85" customHeight="1" x14ac:dyDescent="0.2">
      <c r="A96" s="194"/>
      <c r="B96" s="193"/>
      <c r="C96" s="193"/>
      <c r="D96" s="193"/>
      <c r="E96" s="193"/>
      <c r="F96" s="193"/>
      <c r="G96" s="193"/>
      <c r="H96" s="193"/>
      <c r="I96" s="193"/>
      <c r="J96" s="193"/>
      <c r="K96" s="192"/>
    </row>
    <row r="97" spans="1:11" s="182" customFormat="1" ht="14.85" customHeight="1" x14ac:dyDescent="0.2">
      <c r="A97" s="194"/>
      <c r="B97" s="193"/>
      <c r="C97" s="193"/>
      <c r="D97" s="193"/>
      <c r="E97" s="193"/>
      <c r="F97" s="193"/>
      <c r="G97" s="193"/>
      <c r="H97" s="193"/>
      <c r="I97" s="193"/>
      <c r="J97" s="193"/>
      <c r="K97" s="192"/>
    </row>
    <row r="98" spans="1:11" s="182" customFormat="1" ht="14.85" customHeight="1" x14ac:dyDescent="0.2">
      <c r="A98" s="194"/>
      <c r="B98" s="193"/>
      <c r="C98" s="193"/>
      <c r="D98" s="193"/>
      <c r="E98" s="193"/>
      <c r="F98" s="193"/>
      <c r="G98" s="193"/>
      <c r="H98" s="193"/>
      <c r="I98" s="193"/>
      <c r="J98" s="193"/>
      <c r="K98" s="192"/>
    </row>
    <row r="99" spans="1:11" s="182" customFormat="1" ht="14.85" customHeight="1" x14ac:dyDescent="0.2">
      <c r="A99" s="194"/>
      <c r="B99" s="193"/>
      <c r="C99" s="193"/>
      <c r="D99" s="193"/>
      <c r="E99" s="193"/>
      <c r="F99" s="193"/>
      <c r="G99" s="193"/>
      <c r="H99" s="193"/>
      <c r="I99" s="193"/>
      <c r="J99" s="193"/>
      <c r="K99" s="192"/>
    </row>
    <row r="100" spans="1:11" s="182" customFormat="1" ht="14.85" customHeight="1" x14ac:dyDescent="0.2">
      <c r="A100" s="194"/>
      <c r="B100" s="193"/>
      <c r="C100" s="193"/>
      <c r="D100" s="193"/>
      <c r="E100" s="193"/>
      <c r="F100" s="193"/>
      <c r="G100" s="193"/>
      <c r="H100" s="193"/>
      <c r="I100" s="193"/>
      <c r="J100" s="193"/>
      <c r="K100" s="192"/>
    </row>
    <row r="101" spans="1:11" s="182" customFormat="1" ht="14.85" customHeight="1" x14ac:dyDescent="0.2">
      <c r="A101" s="186"/>
      <c r="B101" s="184"/>
      <c r="C101" s="184"/>
      <c r="D101" s="184"/>
      <c r="E101" s="184"/>
      <c r="F101" s="184"/>
      <c r="G101" s="184"/>
      <c r="H101" s="184"/>
      <c r="I101" s="184"/>
      <c r="J101" s="184"/>
      <c r="K101" s="183"/>
    </row>
    <row r="102" spans="1:11" s="182" customFormat="1" ht="14.85" customHeight="1" x14ac:dyDescent="0.2">
      <c r="A102" s="186"/>
      <c r="B102" s="184"/>
      <c r="C102" s="184"/>
      <c r="D102" s="184"/>
      <c r="E102" s="184"/>
      <c r="F102" s="184"/>
      <c r="G102" s="184"/>
      <c r="H102" s="184"/>
      <c r="I102" s="184"/>
      <c r="J102" s="184"/>
      <c r="K102" s="183"/>
    </row>
    <row r="103" spans="1:11" s="182" customFormat="1" ht="14.85" customHeight="1" x14ac:dyDescent="0.2">
      <c r="A103" s="186"/>
      <c r="B103" s="184"/>
      <c r="C103" s="184"/>
      <c r="D103" s="184"/>
      <c r="E103" s="184"/>
      <c r="F103" s="184"/>
      <c r="G103" s="184"/>
      <c r="H103" s="184"/>
      <c r="I103" s="184"/>
      <c r="J103" s="184"/>
      <c r="K103" s="183"/>
    </row>
    <row r="104" spans="1:11" s="182" customFormat="1" ht="14.85" customHeight="1" x14ac:dyDescent="0.2">
      <c r="A104" s="186"/>
      <c r="B104" s="184"/>
      <c r="C104" s="184"/>
      <c r="D104" s="184"/>
      <c r="E104" s="184"/>
      <c r="F104" s="184"/>
      <c r="G104" s="184"/>
      <c r="H104" s="184"/>
      <c r="I104" s="184"/>
      <c r="J104" s="184"/>
      <c r="K104" s="183"/>
    </row>
    <row r="105" spans="1:11" s="182" customFormat="1" ht="14.85" customHeight="1" x14ac:dyDescent="0.2">
      <c r="A105" s="288" t="s">
        <v>311</v>
      </c>
      <c r="B105" s="184"/>
      <c r="C105" s="184"/>
      <c r="D105" s="184"/>
      <c r="E105" s="184"/>
      <c r="F105" s="184"/>
      <c r="G105" s="184"/>
      <c r="H105" s="184"/>
      <c r="I105" s="184"/>
      <c r="J105" s="184"/>
      <c r="K105" s="183"/>
    </row>
    <row r="106" spans="1:11" s="182" customFormat="1" ht="14.85" customHeight="1" x14ac:dyDescent="0.2">
      <c r="A106" s="186"/>
      <c r="B106" s="184"/>
      <c r="C106" s="184"/>
      <c r="D106" s="184"/>
      <c r="E106" s="184"/>
      <c r="F106" s="184"/>
      <c r="G106" s="184"/>
      <c r="H106" s="184"/>
      <c r="I106" s="184"/>
      <c r="J106" s="184"/>
      <c r="K106" s="183"/>
    </row>
    <row r="107" spans="1:11" s="182" customFormat="1" ht="14.85" customHeight="1" x14ac:dyDescent="0.2">
      <c r="A107" s="186"/>
      <c r="B107" s="184"/>
      <c r="C107" s="184"/>
      <c r="D107" s="184"/>
      <c r="E107" s="184"/>
      <c r="F107" s="184"/>
      <c r="G107" s="184"/>
      <c r="H107" s="184"/>
      <c r="I107" s="184"/>
      <c r="J107" s="184"/>
      <c r="K107" s="183"/>
    </row>
    <row r="108" spans="1:11" s="182" customFormat="1" ht="14.85" customHeight="1" x14ac:dyDescent="0.2">
      <c r="A108" s="186"/>
      <c r="B108" s="184"/>
      <c r="C108" s="184"/>
      <c r="D108" s="184"/>
      <c r="E108" s="184"/>
      <c r="F108" s="184"/>
      <c r="G108" s="184"/>
      <c r="H108" s="184"/>
      <c r="I108" s="184"/>
      <c r="J108" s="184"/>
      <c r="K108" s="183"/>
    </row>
    <row r="109" spans="1:11" s="182" customFormat="1" ht="14.85" customHeight="1" x14ac:dyDescent="0.2">
      <c r="A109" s="186"/>
      <c r="B109" s="184"/>
      <c r="C109" s="184"/>
      <c r="D109" s="184"/>
      <c r="E109" s="184"/>
      <c r="F109" s="184"/>
      <c r="G109" s="184"/>
      <c r="H109" s="184"/>
      <c r="I109" s="184"/>
      <c r="J109" s="184"/>
      <c r="K109" s="183"/>
    </row>
    <row r="110" spans="1:11" s="182" customFormat="1" ht="14.85" customHeight="1" x14ac:dyDescent="0.25">
      <c r="A110" s="620" t="s">
        <v>215</v>
      </c>
      <c r="B110" s="621"/>
      <c r="C110" s="621"/>
      <c r="D110" s="621"/>
      <c r="E110" s="621"/>
      <c r="F110" s="621"/>
      <c r="G110" s="621"/>
      <c r="H110" s="621"/>
      <c r="I110" s="621"/>
      <c r="J110" s="621"/>
      <c r="K110" s="622"/>
    </row>
    <row r="111" spans="1:11" s="182" customFormat="1" ht="14.85" customHeight="1" x14ac:dyDescent="0.2">
      <c r="A111" s="603" t="s">
        <v>214</v>
      </c>
      <c r="B111" s="604"/>
      <c r="C111" s="604"/>
      <c r="D111" s="604"/>
      <c r="E111" s="604"/>
      <c r="F111" s="604"/>
      <c r="G111" s="604"/>
      <c r="H111" s="604"/>
      <c r="I111" s="604"/>
      <c r="J111" s="604"/>
      <c r="K111" s="605"/>
    </row>
    <row r="112" spans="1:11" s="182" customFormat="1" ht="14.85" customHeight="1" x14ac:dyDescent="0.2">
      <c r="A112" s="603"/>
      <c r="B112" s="604"/>
      <c r="C112" s="604"/>
      <c r="D112" s="604"/>
      <c r="E112" s="604"/>
      <c r="F112" s="604"/>
      <c r="G112" s="604"/>
      <c r="H112" s="604"/>
      <c r="I112" s="604"/>
      <c r="J112" s="604"/>
      <c r="K112" s="605"/>
    </row>
    <row r="113" spans="1:12" s="182" customFormat="1" ht="14.85" customHeight="1" x14ac:dyDescent="0.2">
      <c r="A113" s="186" t="s">
        <v>249</v>
      </c>
      <c r="B113" s="184"/>
      <c r="C113" s="184"/>
      <c r="D113" s="184"/>
      <c r="E113" s="184"/>
      <c r="F113" s="184"/>
      <c r="G113" s="184"/>
      <c r="H113" s="184"/>
      <c r="I113" s="184"/>
      <c r="J113" s="184"/>
      <c r="K113" s="183"/>
    </row>
    <row r="114" spans="1:12" s="182" customFormat="1" ht="14.85" customHeight="1" x14ac:dyDescent="0.2">
      <c r="A114" s="186" t="s">
        <v>213</v>
      </c>
      <c r="B114" s="184"/>
      <c r="C114" s="184"/>
      <c r="D114" s="184"/>
      <c r="E114" s="184"/>
      <c r="F114" s="184"/>
      <c r="G114" s="184"/>
      <c r="H114" s="184"/>
      <c r="I114" s="184"/>
      <c r="J114" s="184"/>
      <c r="K114" s="183"/>
    </row>
    <row r="115" spans="1:12" s="182" customFormat="1" ht="14.85" customHeight="1" x14ac:dyDescent="0.2">
      <c r="A115" s="186"/>
      <c r="B115" s="184"/>
      <c r="C115" s="184"/>
      <c r="D115" s="184"/>
      <c r="E115" s="184"/>
      <c r="F115" s="184"/>
      <c r="G115" s="184"/>
      <c r="H115" s="184"/>
      <c r="I115" s="184"/>
      <c r="J115" s="184"/>
      <c r="K115" s="183"/>
    </row>
    <row r="116" spans="1:12" s="182" customFormat="1" ht="14.85" customHeight="1" x14ac:dyDescent="0.25">
      <c r="A116" s="187" t="s">
        <v>221</v>
      </c>
      <c r="B116" s="184"/>
      <c r="C116" s="184"/>
      <c r="D116" s="184"/>
      <c r="E116" s="184"/>
      <c r="F116" s="184"/>
      <c r="G116" s="184"/>
      <c r="H116" s="184"/>
      <c r="I116" s="184"/>
      <c r="J116" s="184"/>
      <c r="K116" s="183"/>
    </row>
    <row r="117" spans="1:12" s="182" customFormat="1" ht="14.85" customHeight="1" x14ac:dyDescent="0.2">
      <c r="A117" s="186"/>
      <c r="B117" s="184"/>
      <c r="C117" s="184"/>
      <c r="D117" s="184"/>
      <c r="E117" s="184"/>
      <c r="F117" s="184"/>
      <c r="G117" s="184"/>
      <c r="H117" s="184"/>
      <c r="I117" s="184"/>
      <c r="J117" s="184"/>
      <c r="K117" s="183"/>
    </row>
    <row r="118" spans="1:12" s="182" customFormat="1" ht="14.85" customHeight="1" x14ac:dyDescent="0.2">
      <c r="A118" s="603" t="s">
        <v>212</v>
      </c>
      <c r="B118" s="604"/>
      <c r="C118" s="604"/>
      <c r="D118" s="604"/>
      <c r="E118" s="604"/>
      <c r="F118" s="604"/>
      <c r="G118" s="604"/>
      <c r="H118" s="604"/>
      <c r="I118" s="604"/>
      <c r="J118" s="604"/>
      <c r="K118" s="605"/>
    </row>
    <row r="119" spans="1:12" s="182" customFormat="1" ht="14.85" customHeight="1" x14ac:dyDescent="0.2">
      <c r="A119" s="603"/>
      <c r="B119" s="604"/>
      <c r="C119" s="604"/>
      <c r="D119" s="604"/>
      <c r="E119" s="604"/>
      <c r="F119" s="604"/>
      <c r="G119" s="604"/>
      <c r="H119" s="604"/>
      <c r="I119" s="604"/>
      <c r="J119" s="604"/>
      <c r="K119" s="605"/>
    </row>
    <row r="120" spans="1:12" s="182" customFormat="1" ht="14.85" customHeight="1" x14ac:dyDescent="0.2">
      <c r="A120" s="186"/>
      <c r="B120" s="184"/>
      <c r="C120" s="184"/>
      <c r="D120" s="184"/>
      <c r="E120" s="184"/>
      <c r="F120" s="184"/>
      <c r="G120" s="184"/>
      <c r="H120" s="184"/>
      <c r="I120" s="184"/>
      <c r="J120" s="184"/>
      <c r="K120" s="183"/>
    </row>
    <row r="121" spans="1:12" s="182" customFormat="1" ht="14.85" customHeight="1" x14ac:dyDescent="0.2">
      <c r="A121" s="602" t="s">
        <v>211</v>
      </c>
      <c r="B121" s="602"/>
      <c r="C121" s="602"/>
      <c r="D121" s="602"/>
      <c r="E121" s="602"/>
      <c r="F121" s="602"/>
      <c r="G121" s="602"/>
      <c r="H121" s="602"/>
      <c r="I121" s="191" t="s">
        <v>210</v>
      </c>
      <c r="J121" s="184"/>
      <c r="K121" s="183"/>
    </row>
    <row r="122" spans="1:12" s="182" customFormat="1" ht="14.85" customHeight="1" x14ac:dyDescent="0.2">
      <c r="A122" s="599" t="s">
        <v>209</v>
      </c>
      <c r="B122" s="599"/>
      <c r="C122" s="599"/>
      <c r="D122" s="599"/>
      <c r="E122" s="599"/>
      <c r="F122" s="599"/>
      <c r="G122" s="599"/>
      <c r="H122" s="599"/>
      <c r="I122" s="189" t="s">
        <v>208</v>
      </c>
      <c r="J122" s="184"/>
      <c r="K122" s="183"/>
    </row>
    <row r="123" spans="1:12" s="182" customFormat="1" ht="14.85" customHeight="1" x14ac:dyDescent="0.2">
      <c r="A123" s="599" t="s">
        <v>207</v>
      </c>
      <c r="B123" s="599"/>
      <c r="C123" s="599"/>
      <c r="D123" s="599"/>
      <c r="E123" s="599"/>
      <c r="F123" s="599"/>
      <c r="G123" s="599"/>
      <c r="H123" s="599"/>
      <c r="I123" s="189" t="s">
        <v>206</v>
      </c>
      <c r="J123" s="184"/>
      <c r="K123" s="183"/>
    </row>
    <row r="124" spans="1:12" s="182" customFormat="1" ht="14.85" customHeight="1" x14ac:dyDescent="0.2">
      <c r="A124" s="599" t="s">
        <v>205</v>
      </c>
      <c r="B124" s="599"/>
      <c r="C124" s="599"/>
      <c r="D124" s="599"/>
      <c r="E124" s="599"/>
      <c r="F124" s="599"/>
      <c r="G124" s="599"/>
      <c r="H124" s="599"/>
      <c r="I124" s="189" t="s">
        <v>204</v>
      </c>
      <c r="J124" s="184"/>
      <c r="K124" s="183"/>
    </row>
    <row r="125" spans="1:12" s="182" customFormat="1" ht="14.85" customHeight="1" x14ac:dyDescent="0.2">
      <c r="A125" s="599" t="s">
        <v>203</v>
      </c>
      <c r="B125" s="599"/>
      <c r="C125" s="599"/>
      <c r="D125" s="599"/>
      <c r="E125" s="599"/>
      <c r="F125" s="599"/>
      <c r="G125" s="599"/>
      <c r="H125" s="599"/>
      <c r="I125" s="189" t="s">
        <v>202</v>
      </c>
      <c r="J125" s="184"/>
      <c r="K125" s="183"/>
    </row>
    <row r="126" spans="1:12" s="182" customFormat="1" ht="14.85" customHeight="1" x14ac:dyDescent="0.2">
      <c r="A126" s="600" t="s">
        <v>201</v>
      </c>
      <c r="B126" s="600"/>
      <c r="C126" s="600"/>
      <c r="D126" s="600"/>
      <c r="E126" s="600"/>
      <c r="F126" s="600"/>
      <c r="G126" s="600"/>
      <c r="H126" s="600"/>
      <c r="I126" s="421" t="s">
        <v>200</v>
      </c>
      <c r="J126" s="184"/>
      <c r="K126" s="183"/>
      <c r="L126" s="190"/>
    </row>
    <row r="127" spans="1:12" s="182" customFormat="1" ht="14.85" customHeight="1" x14ac:dyDescent="0.2">
      <c r="A127" s="600"/>
      <c r="B127" s="600"/>
      <c r="C127" s="600"/>
      <c r="D127" s="600"/>
      <c r="E127" s="600"/>
      <c r="F127" s="600"/>
      <c r="G127" s="600"/>
      <c r="H127" s="600"/>
      <c r="I127" s="422"/>
      <c r="J127" s="184"/>
      <c r="K127" s="183"/>
    </row>
    <row r="128" spans="1:12" s="182" customFormat="1" ht="14.85" customHeight="1" x14ac:dyDescent="0.2">
      <c r="A128" s="600"/>
      <c r="B128" s="600"/>
      <c r="C128" s="600"/>
      <c r="D128" s="600"/>
      <c r="E128" s="600"/>
      <c r="F128" s="600"/>
      <c r="G128" s="600"/>
      <c r="H128" s="600"/>
      <c r="I128" s="423"/>
      <c r="J128" s="184"/>
      <c r="K128" s="183"/>
    </row>
    <row r="129" spans="1:11" s="182" customFormat="1" ht="14.85" customHeight="1" x14ac:dyDescent="0.2">
      <c r="A129" s="599" t="s">
        <v>199</v>
      </c>
      <c r="B129" s="599"/>
      <c r="C129" s="599"/>
      <c r="D129" s="599"/>
      <c r="E129" s="599"/>
      <c r="F129" s="599"/>
      <c r="G129" s="599"/>
      <c r="H129" s="599"/>
      <c r="I129" s="189" t="s">
        <v>198</v>
      </c>
      <c r="J129" s="184"/>
      <c r="K129" s="183"/>
    </row>
    <row r="130" spans="1:11" s="182" customFormat="1" ht="14.85" customHeight="1" x14ac:dyDescent="0.2">
      <c r="A130" s="599" t="s">
        <v>197</v>
      </c>
      <c r="B130" s="599"/>
      <c r="C130" s="599"/>
      <c r="D130" s="599"/>
      <c r="E130" s="599"/>
      <c r="F130" s="599"/>
      <c r="G130" s="599"/>
      <c r="H130" s="599"/>
      <c r="I130" s="189" t="s">
        <v>196</v>
      </c>
      <c r="J130" s="184"/>
      <c r="K130" s="183"/>
    </row>
    <row r="131" spans="1:11" s="182" customFormat="1" ht="14.85" customHeight="1" x14ac:dyDescent="0.2">
      <c r="A131" s="599" t="s">
        <v>195</v>
      </c>
      <c r="B131" s="599"/>
      <c r="C131" s="599"/>
      <c r="D131" s="599"/>
      <c r="E131" s="599"/>
      <c r="F131" s="599"/>
      <c r="G131" s="599"/>
      <c r="H131" s="599"/>
      <c r="I131" s="189" t="s">
        <v>194</v>
      </c>
      <c r="J131" s="184"/>
      <c r="K131" s="183"/>
    </row>
    <row r="132" spans="1:11" s="182" customFormat="1" ht="14.85" customHeight="1" x14ac:dyDescent="0.2">
      <c r="A132" s="599" t="s">
        <v>0</v>
      </c>
      <c r="B132" s="599"/>
      <c r="C132" s="599"/>
      <c r="D132" s="599"/>
      <c r="E132" s="599"/>
      <c r="F132" s="599"/>
      <c r="G132" s="599"/>
      <c r="H132" s="599"/>
      <c r="I132" s="189" t="s">
        <v>193</v>
      </c>
      <c r="J132" s="184"/>
      <c r="K132" s="183"/>
    </row>
    <row r="133" spans="1:11" s="182" customFormat="1" ht="14.85" customHeight="1" x14ac:dyDescent="0.2">
      <c r="A133" s="601" t="s">
        <v>192</v>
      </c>
      <c r="B133" s="601"/>
      <c r="C133" s="601"/>
      <c r="D133" s="601"/>
      <c r="E133" s="601"/>
      <c r="F133" s="601"/>
      <c r="G133" s="601"/>
      <c r="H133" s="601"/>
      <c r="I133" s="188" t="s">
        <v>191</v>
      </c>
      <c r="J133" s="184"/>
      <c r="K133" s="183"/>
    </row>
    <row r="134" spans="1:11" s="182" customFormat="1" ht="14.85" customHeight="1" x14ac:dyDescent="0.2">
      <c r="A134" s="186"/>
      <c r="B134" s="185"/>
      <c r="C134" s="185"/>
      <c r="D134" s="185"/>
      <c r="E134" s="185"/>
      <c r="F134" s="185"/>
      <c r="G134" s="185"/>
      <c r="H134" s="185"/>
      <c r="I134" s="184"/>
      <c r="J134" s="184"/>
      <c r="K134" s="183"/>
    </row>
    <row r="135" spans="1:11" s="182" customFormat="1" ht="14.85" customHeight="1" x14ac:dyDescent="0.25">
      <c r="A135" s="187" t="s">
        <v>190</v>
      </c>
      <c r="B135" s="185"/>
      <c r="C135" s="185"/>
      <c r="D135" s="185"/>
      <c r="E135" s="185"/>
      <c r="F135" s="185"/>
      <c r="G135" s="185"/>
      <c r="H135" s="185"/>
      <c r="I135" s="184"/>
      <c r="J135" s="184"/>
      <c r="K135" s="183"/>
    </row>
    <row r="136" spans="1:11" s="182" customFormat="1" ht="14.85" customHeight="1" x14ac:dyDescent="0.2">
      <c r="A136" s="186"/>
      <c r="B136" s="185"/>
      <c r="C136" s="185"/>
      <c r="D136" s="185"/>
      <c r="E136" s="185"/>
      <c r="F136" s="185"/>
      <c r="G136" s="185"/>
      <c r="H136" s="185"/>
      <c r="I136" s="184"/>
      <c r="J136" s="184"/>
      <c r="K136" s="183"/>
    </row>
    <row r="137" spans="1:11" s="182" customFormat="1" ht="14.85" customHeight="1" x14ac:dyDescent="0.2">
      <c r="A137" s="593" t="s">
        <v>189</v>
      </c>
      <c r="B137" s="594"/>
      <c r="C137" s="594"/>
      <c r="D137" s="594"/>
      <c r="E137" s="594"/>
      <c r="F137" s="594"/>
      <c r="G137" s="594"/>
      <c r="H137" s="594"/>
      <c r="I137" s="594"/>
      <c r="J137" s="594"/>
      <c r="K137" s="595"/>
    </row>
    <row r="138" spans="1:11" s="182" customFormat="1" ht="14.85" customHeight="1" x14ac:dyDescent="0.2">
      <c r="A138" s="593"/>
      <c r="B138" s="594"/>
      <c r="C138" s="594"/>
      <c r="D138" s="594"/>
      <c r="E138" s="594"/>
      <c r="F138" s="594"/>
      <c r="G138" s="594"/>
      <c r="H138" s="594"/>
      <c r="I138" s="594"/>
      <c r="J138" s="594"/>
      <c r="K138" s="595"/>
    </row>
    <row r="139" spans="1:11" s="182" customFormat="1" ht="14.85" customHeight="1" x14ac:dyDescent="0.2">
      <c r="A139" s="593"/>
      <c r="B139" s="594"/>
      <c r="C139" s="594"/>
      <c r="D139" s="594"/>
      <c r="E139" s="594"/>
      <c r="F139" s="594"/>
      <c r="G139" s="594"/>
      <c r="H139" s="594"/>
      <c r="I139" s="594"/>
      <c r="J139" s="594"/>
      <c r="K139" s="595"/>
    </row>
    <row r="140" spans="1:11" s="182" customFormat="1" ht="14.85" customHeight="1" x14ac:dyDescent="0.2">
      <c r="A140" s="593"/>
      <c r="B140" s="594"/>
      <c r="C140" s="594"/>
      <c r="D140" s="594"/>
      <c r="E140" s="594"/>
      <c r="F140" s="594"/>
      <c r="G140" s="594"/>
      <c r="H140" s="594"/>
      <c r="I140" s="594"/>
      <c r="J140" s="594"/>
      <c r="K140" s="595"/>
    </row>
    <row r="141" spans="1:11" s="182" customFormat="1" ht="14.85" customHeight="1" x14ac:dyDescent="0.2">
      <c r="A141" s="596"/>
      <c r="B141" s="597"/>
      <c r="C141" s="597"/>
      <c r="D141" s="597"/>
      <c r="E141" s="597"/>
      <c r="F141" s="597"/>
      <c r="G141" s="597"/>
      <c r="H141" s="597"/>
      <c r="I141" s="597"/>
      <c r="J141" s="597"/>
      <c r="K141" s="598"/>
    </row>
    <row r="142" spans="1:11" s="182" customFormat="1" x14ac:dyDescent="0.2"/>
    <row r="143" spans="1:11" s="182" customFormat="1" x14ac:dyDescent="0.2"/>
    <row r="144" spans="1:11" s="182" customFormat="1" x14ac:dyDescent="0.2"/>
    <row r="145" s="182" customFormat="1" x14ac:dyDescent="0.2"/>
    <row r="146" s="182" customFormat="1" x14ac:dyDescent="0.2"/>
    <row r="147" s="182" customFormat="1" x14ac:dyDescent="0.2"/>
    <row r="148" s="182" customFormat="1" x14ac:dyDescent="0.2"/>
    <row r="149" s="182" customFormat="1" x14ac:dyDescent="0.2"/>
    <row r="150" s="182" customFormat="1" x14ac:dyDescent="0.2"/>
    <row r="151" s="182" customFormat="1" x14ac:dyDescent="0.2"/>
    <row r="152" s="182" customFormat="1" x14ac:dyDescent="0.2"/>
    <row r="153" s="182" customFormat="1" x14ac:dyDescent="0.2"/>
    <row r="154" s="182" customFormat="1" x14ac:dyDescent="0.2"/>
    <row r="155" s="182" customFormat="1" x14ac:dyDescent="0.2"/>
    <row r="156" s="182" customFormat="1" x14ac:dyDescent="0.2"/>
    <row r="157" s="182" customFormat="1" x14ac:dyDescent="0.2"/>
    <row r="158" s="182" customFormat="1" x14ac:dyDescent="0.2"/>
    <row r="159" s="182" customFormat="1" x14ac:dyDescent="0.2"/>
    <row r="160" s="182" customFormat="1" x14ac:dyDescent="0.2"/>
    <row r="161" s="182" customFormat="1" x14ac:dyDescent="0.2"/>
    <row r="162" s="182" customFormat="1" x14ac:dyDescent="0.2"/>
    <row r="163" s="182" customFormat="1" x14ac:dyDescent="0.2"/>
    <row r="164" s="182" customFormat="1" x14ac:dyDescent="0.2"/>
    <row r="165" s="182" customFormat="1" x14ac:dyDescent="0.2"/>
    <row r="166" s="182" customFormat="1" x14ac:dyDescent="0.2"/>
    <row r="167" s="182" customFormat="1" x14ac:dyDescent="0.2"/>
    <row r="168" s="182" customFormat="1" x14ac:dyDescent="0.2"/>
    <row r="169" s="182" customFormat="1" x14ac:dyDescent="0.2"/>
    <row r="170" s="182" customFormat="1" x14ac:dyDescent="0.2"/>
    <row r="171" s="182" customFormat="1" x14ac:dyDescent="0.2"/>
    <row r="172" s="182" customFormat="1" x14ac:dyDescent="0.2"/>
    <row r="173" s="182" customFormat="1" x14ac:dyDescent="0.2"/>
    <row r="174" s="182" customFormat="1" x14ac:dyDescent="0.2"/>
    <row r="175" s="182" customFormat="1" x14ac:dyDescent="0.2"/>
    <row r="176" s="182" customFormat="1" x14ac:dyDescent="0.2"/>
    <row r="177" s="182" customFormat="1" x14ac:dyDescent="0.2"/>
    <row r="178" s="182" customFormat="1" x14ac:dyDescent="0.2"/>
    <row r="179" s="182" customFormat="1" x14ac:dyDescent="0.2"/>
    <row r="180" s="182" customFormat="1" x14ac:dyDescent="0.2"/>
    <row r="181" s="182" customFormat="1" x14ac:dyDescent="0.2"/>
    <row r="182" s="182" customFormat="1" x14ac:dyDescent="0.2"/>
    <row r="183" s="182" customFormat="1" x14ac:dyDescent="0.2"/>
    <row r="184" s="182" customFormat="1" x14ac:dyDescent="0.2"/>
    <row r="185" s="182" customFormat="1" x14ac:dyDescent="0.2"/>
    <row r="186" s="182" customFormat="1" x14ac:dyDescent="0.2"/>
    <row r="187" s="182" customFormat="1" x14ac:dyDescent="0.2"/>
    <row r="188" s="182" customFormat="1" x14ac:dyDescent="0.2"/>
    <row r="189" s="182" customFormat="1" x14ac:dyDescent="0.2"/>
    <row r="190" s="182" customFormat="1" x14ac:dyDescent="0.2"/>
    <row r="191" s="182" customFormat="1" x14ac:dyDescent="0.2"/>
    <row r="192" s="182" customFormat="1" x14ac:dyDescent="0.2"/>
    <row r="193" s="182" customFormat="1" x14ac:dyDescent="0.2"/>
    <row r="194" s="182" customFormat="1" x14ac:dyDescent="0.2"/>
    <row r="195" s="182" customFormat="1" x14ac:dyDescent="0.2"/>
    <row r="196" s="182" customFormat="1" x14ac:dyDescent="0.2"/>
    <row r="197" s="182" customFormat="1" x14ac:dyDescent="0.2"/>
    <row r="198" s="182" customFormat="1" x14ac:dyDescent="0.2"/>
    <row r="199" s="182" customFormat="1" x14ac:dyDescent="0.2"/>
    <row r="200" s="182" customFormat="1" x14ac:dyDescent="0.2"/>
    <row r="201" s="182" customFormat="1" x14ac:dyDescent="0.2"/>
    <row r="202" s="182" customFormat="1" x14ac:dyDescent="0.2"/>
    <row r="203" s="182" customFormat="1" x14ac:dyDescent="0.2"/>
    <row r="204" s="182" customFormat="1" x14ac:dyDescent="0.2"/>
    <row r="205" s="182" customFormat="1" x14ac:dyDescent="0.2"/>
    <row r="206" s="182" customFormat="1" x14ac:dyDescent="0.2"/>
    <row r="207" s="182" customFormat="1" x14ac:dyDescent="0.2"/>
    <row r="208" s="182" customFormat="1" x14ac:dyDescent="0.2"/>
    <row r="209" s="182" customFormat="1" x14ac:dyDescent="0.2"/>
    <row r="210" s="182" customFormat="1" x14ac:dyDescent="0.2"/>
    <row r="211" s="182" customFormat="1" x14ac:dyDescent="0.2"/>
    <row r="212" s="182" customFormat="1" x14ac:dyDescent="0.2"/>
    <row r="213" s="182" customFormat="1" x14ac:dyDescent="0.2"/>
    <row r="214" s="182" customFormat="1" x14ac:dyDescent="0.2"/>
    <row r="215" s="182" customFormat="1" x14ac:dyDescent="0.2"/>
    <row r="216" s="182" customFormat="1" x14ac:dyDescent="0.2"/>
    <row r="217" s="182" customFormat="1" x14ac:dyDescent="0.2"/>
    <row r="218" s="182" customFormat="1" x14ac:dyDescent="0.2"/>
    <row r="219" s="182" customFormat="1" x14ac:dyDescent="0.2"/>
    <row r="220" s="182" customFormat="1" x14ac:dyDescent="0.2"/>
    <row r="221" s="182" customFormat="1" x14ac:dyDescent="0.2"/>
    <row r="222" s="182" customFormat="1" x14ac:dyDescent="0.2"/>
    <row r="223" s="182" customFormat="1" x14ac:dyDescent="0.2"/>
    <row r="224" s="182" customFormat="1" x14ac:dyDescent="0.2"/>
    <row r="225" s="182" customFormat="1" x14ac:dyDescent="0.2"/>
    <row r="226" s="182" customFormat="1" x14ac:dyDescent="0.2"/>
    <row r="227" s="182" customFormat="1" x14ac:dyDescent="0.2"/>
    <row r="228" s="182" customFormat="1" x14ac:dyDescent="0.2"/>
    <row r="229" s="182" customFormat="1" x14ac:dyDescent="0.2"/>
    <row r="230" s="182" customFormat="1" x14ac:dyDescent="0.2"/>
    <row r="231" s="182" customFormat="1" x14ac:dyDescent="0.2"/>
    <row r="232" s="182" customFormat="1" x14ac:dyDescent="0.2"/>
    <row r="233" s="182" customFormat="1" x14ac:dyDescent="0.2"/>
    <row r="234" s="182" customFormat="1" x14ac:dyDescent="0.2"/>
    <row r="235" s="182" customFormat="1" x14ac:dyDescent="0.2"/>
    <row r="236" s="182" customFormat="1" x14ac:dyDescent="0.2"/>
    <row r="237" s="182" customFormat="1" x14ac:dyDescent="0.2"/>
    <row r="238" s="182" customFormat="1" x14ac:dyDescent="0.2"/>
    <row r="239" s="182" customFormat="1" x14ac:dyDescent="0.2"/>
    <row r="240" s="182" customFormat="1" x14ac:dyDescent="0.2"/>
    <row r="241" s="182" customFormat="1" x14ac:dyDescent="0.2"/>
    <row r="242" s="182" customFormat="1" x14ac:dyDescent="0.2"/>
    <row r="243" s="182" customFormat="1" x14ac:dyDescent="0.2"/>
    <row r="244" s="182" customFormat="1" x14ac:dyDescent="0.2"/>
    <row r="245" s="182" customFormat="1" x14ac:dyDescent="0.2"/>
    <row r="246" s="182" customFormat="1" x14ac:dyDescent="0.2"/>
    <row r="247" s="182" customFormat="1" x14ac:dyDescent="0.2"/>
    <row r="248" s="182" customFormat="1" x14ac:dyDescent="0.2"/>
    <row r="249" s="182" customFormat="1" x14ac:dyDescent="0.2"/>
    <row r="250" s="182" customFormat="1" x14ac:dyDescent="0.2"/>
    <row r="251" s="182" customFormat="1" x14ac:dyDescent="0.2"/>
    <row r="252" s="182" customFormat="1" x14ac:dyDescent="0.2"/>
    <row r="253" s="182" customFormat="1" x14ac:dyDescent="0.2"/>
    <row r="254" s="182" customFormat="1" x14ac:dyDescent="0.2"/>
    <row r="255" s="182" customFormat="1" x14ac:dyDescent="0.2"/>
    <row r="256" s="182" customFormat="1" x14ac:dyDescent="0.2"/>
    <row r="257" s="182" customFormat="1" x14ac:dyDescent="0.2"/>
    <row r="258" s="182" customFormat="1" x14ac:dyDescent="0.2"/>
    <row r="259" s="182" customFormat="1" x14ac:dyDescent="0.2"/>
    <row r="260" s="182" customFormat="1" x14ac:dyDescent="0.2"/>
    <row r="261" s="182" customFormat="1" x14ac:dyDescent="0.2"/>
    <row r="262" s="182" customFormat="1" x14ac:dyDescent="0.2"/>
    <row r="263" s="182" customFormat="1" x14ac:dyDescent="0.2"/>
    <row r="264" s="182" customFormat="1" x14ac:dyDescent="0.2"/>
    <row r="265" s="182" customFormat="1" x14ac:dyDescent="0.2"/>
    <row r="266" s="182" customFormat="1" x14ac:dyDescent="0.2"/>
    <row r="267" s="182" customFormat="1" x14ac:dyDescent="0.2"/>
    <row r="268" s="182" customFormat="1" x14ac:dyDescent="0.2"/>
    <row r="269" s="182" customFormat="1" x14ac:dyDescent="0.2"/>
    <row r="270" s="182" customFormat="1" x14ac:dyDescent="0.2"/>
    <row r="271" s="182" customFormat="1" x14ac:dyDescent="0.2"/>
    <row r="272" s="182" customFormat="1" x14ac:dyDescent="0.2"/>
    <row r="273" s="182" customFormat="1" x14ac:dyDescent="0.2"/>
    <row r="274" s="182" customFormat="1" x14ac:dyDescent="0.2"/>
    <row r="275" s="182" customFormat="1" x14ac:dyDescent="0.2"/>
    <row r="276" s="182" customFormat="1" x14ac:dyDescent="0.2"/>
    <row r="277" s="182" customFormat="1" x14ac:dyDescent="0.2"/>
    <row r="278" s="182" customFormat="1" x14ac:dyDescent="0.2"/>
    <row r="279" s="182" customFormat="1" x14ac:dyDescent="0.2"/>
    <row r="280" s="182" customFormat="1" x14ac:dyDescent="0.2"/>
    <row r="281" s="182" customFormat="1" x14ac:dyDescent="0.2"/>
    <row r="282" s="182" customFormat="1" x14ac:dyDescent="0.2"/>
    <row r="283" s="182" customFormat="1" x14ac:dyDescent="0.2"/>
    <row r="284" s="182" customFormat="1" x14ac:dyDescent="0.2"/>
    <row r="285" s="182" customFormat="1" x14ac:dyDescent="0.2"/>
    <row r="286" s="182" customFormat="1" x14ac:dyDescent="0.2"/>
    <row r="287" s="182" customFormat="1" x14ac:dyDescent="0.2"/>
    <row r="288" s="182" customFormat="1" x14ac:dyDescent="0.2"/>
    <row r="289" s="182" customFormat="1" x14ac:dyDescent="0.2"/>
    <row r="290" s="182" customFormat="1" x14ac:dyDescent="0.2"/>
    <row r="291" s="182" customFormat="1" x14ac:dyDescent="0.2"/>
    <row r="292" s="182" customFormat="1" x14ac:dyDescent="0.2"/>
    <row r="293" s="182" customFormat="1" x14ac:dyDescent="0.2"/>
    <row r="294" s="182" customFormat="1" x14ac:dyDescent="0.2"/>
    <row r="295" s="182" customFormat="1" x14ac:dyDescent="0.2"/>
    <row r="296" s="182" customFormat="1" x14ac:dyDescent="0.2"/>
    <row r="297" s="182" customFormat="1" x14ac:dyDescent="0.2"/>
    <row r="298" s="182" customFormat="1" x14ac:dyDescent="0.2"/>
    <row r="299" s="182" customFormat="1" x14ac:dyDescent="0.2"/>
    <row r="300" s="182" customFormat="1" x14ac:dyDescent="0.2"/>
    <row r="301" s="182" customFormat="1" x14ac:dyDescent="0.2"/>
    <row r="302" s="182" customFormat="1" x14ac:dyDescent="0.2"/>
    <row r="303" s="182" customFormat="1" x14ac:dyDescent="0.2"/>
    <row r="304" s="182" customFormat="1" x14ac:dyDescent="0.2"/>
    <row r="305" s="182" customFormat="1" x14ac:dyDescent="0.2"/>
    <row r="306" s="182" customFormat="1" x14ac:dyDescent="0.2"/>
    <row r="307" s="182" customFormat="1" x14ac:dyDescent="0.2"/>
    <row r="308" s="182" customFormat="1" x14ac:dyDescent="0.2"/>
    <row r="309" s="182" customFormat="1" x14ac:dyDescent="0.2"/>
    <row r="310" s="182" customFormat="1" x14ac:dyDescent="0.2"/>
    <row r="311" s="182" customFormat="1" x14ac:dyDescent="0.2"/>
    <row r="312" s="182" customFormat="1" x14ac:dyDescent="0.2"/>
    <row r="313" s="182" customFormat="1" x14ac:dyDescent="0.2"/>
    <row r="314" s="182" customFormat="1" x14ac:dyDescent="0.2"/>
    <row r="315" s="182" customFormat="1" x14ac:dyDescent="0.2"/>
    <row r="316" s="182" customFormat="1" x14ac:dyDescent="0.2"/>
    <row r="317" s="182" customFormat="1" x14ac:dyDescent="0.2"/>
    <row r="318" s="182" customFormat="1" x14ac:dyDescent="0.2"/>
    <row r="319" s="182" customFormat="1" x14ac:dyDescent="0.2"/>
    <row r="320" s="182" customFormat="1" x14ac:dyDescent="0.2"/>
    <row r="321" s="182" customFormat="1" x14ac:dyDescent="0.2"/>
    <row r="322" s="182" customFormat="1" x14ac:dyDescent="0.2"/>
    <row r="323" s="182" customFormat="1" x14ac:dyDescent="0.2"/>
    <row r="324" s="182" customFormat="1" x14ac:dyDescent="0.2"/>
    <row r="325" s="182" customFormat="1" x14ac:dyDescent="0.2"/>
    <row r="326" s="182" customFormat="1" x14ac:dyDescent="0.2"/>
    <row r="327" s="182" customFormat="1" x14ac:dyDescent="0.2"/>
    <row r="328" s="182" customFormat="1" x14ac:dyDescent="0.2"/>
    <row r="329" s="182" customFormat="1" x14ac:dyDescent="0.2"/>
    <row r="330" s="182" customFormat="1" x14ac:dyDescent="0.2"/>
    <row r="331" s="182" customFormat="1" x14ac:dyDescent="0.2"/>
    <row r="332" s="182" customFormat="1" x14ac:dyDescent="0.2"/>
    <row r="333" s="182" customFormat="1" x14ac:dyDescent="0.2"/>
    <row r="334" s="182" customFormat="1" x14ac:dyDescent="0.2"/>
    <row r="335" s="182" customFormat="1" x14ac:dyDescent="0.2"/>
    <row r="336" s="182" customFormat="1" x14ac:dyDescent="0.2"/>
    <row r="337" s="182" customFormat="1" x14ac:dyDescent="0.2"/>
    <row r="338" s="182" customFormat="1" x14ac:dyDescent="0.2"/>
    <row r="339" s="182" customFormat="1" x14ac:dyDescent="0.2"/>
    <row r="340" s="182" customFormat="1" x14ac:dyDescent="0.2"/>
    <row r="341" s="182" customFormat="1" x14ac:dyDescent="0.2"/>
    <row r="342" s="182" customFormat="1" x14ac:dyDescent="0.2"/>
    <row r="343" s="182" customFormat="1" x14ac:dyDescent="0.2"/>
    <row r="344" s="182" customFormat="1" x14ac:dyDescent="0.2"/>
    <row r="345" s="182" customFormat="1" x14ac:dyDescent="0.2"/>
    <row r="346" s="182" customFormat="1" x14ac:dyDescent="0.2"/>
    <row r="347" s="182" customFormat="1" x14ac:dyDescent="0.2"/>
    <row r="348" s="182" customFormat="1" x14ac:dyDescent="0.2"/>
    <row r="349" s="182" customFormat="1" x14ac:dyDescent="0.2"/>
    <row r="350" s="182" customFormat="1" x14ac:dyDescent="0.2"/>
    <row r="351" s="182" customFormat="1" x14ac:dyDescent="0.2"/>
    <row r="352" s="182" customFormat="1" x14ac:dyDescent="0.2"/>
    <row r="353" s="182" customFormat="1" x14ac:dyDescent="0.2"/>
    <row r="354" s="182" customFormat="1" x14ac:dyDescent="0.2"/>
    <row r="355" s="182" customFormat="1" x14ac:dyDescent="0.2"/>
    <row r="356" s="182" customFormat="1" x14ac:dyDescent="0.2"/>
    <row r="357" s="182" customFormat="1" x14ac:dyDescent="0.2"/>
    <row r="358" s="182" customFormat="1" x14ac:dyDescent="0.2"/>
    <row r="359" s="182" customFormat="1" x14ac:dyDescent="0.2"/>
    <row r="360" s="182" customFormat="1" x14ac:dyDescent="0.2"/>
    <row r="361" s="182" customFormat="1" x14ac:dyDescent="0.2"/>
    <row r="362" s="182" customFormat="1" x14ac:dyDescent="0.2"/>
    <row r="363" s="182" customFormat="1" x14ac:dyDescent="0.2"/>
    <row r="364" s="182" customFormat="1" x14ac:dyDescent="0.2"/>
    <row r="365" s="182" customFormat="1" x14ac:dyDescent="0.2"/>
    <row r="366" s="182" customFormat="1" x14ac:dyDescent="0.2"/>
    <row r="367" s="182" customFormat="1" x14ac:dyDescent="0.2"/>
    <row r="368" s="182" customFormat="1" x14ac:dyDescent="0.2"/>
    <row r="369" s="182" customFormat="1" x14ac:dyDescent="0.2"/>
    <row r="370" s="182" customFormat="1" x14ac:dyDescent="0.2"/>
    <row r="371" s="182" customFormat="1" x14ac:dyDescent="0.2"/>
    <row r="372" s="182" customFormat="1" x14ac:dyDescent="0.2"/>
    <row r="373" s="182" customFormat="1" x14ac:dyDescent="0.2"/>
    <row r="374" s="182" customFormat="1" x14ac:dyDescent="0.2"/>
    <row r="375" s="182" customFormat="1" x14ac:dyDescent="0.2"/>
    <row r="376" s="182" customFormat="1" x14ac:dyDescent="0.2"/>
    <row r="377" s="182" customFormat="1" x14ac:dyDescent="0.2"/>
    <row r="378" s="182" customFormat="1" x14ac:dyDescent="0.2"/>
    <row r="379" s="182" customFormat="1" x14ac:dyDescent="0.2"/>
    <row r="380" s="182" customFormat="1" x14ac:dyDescent="0.2"/>
    <row r="381" s="182" customFormat="1" x14ac:dyDescent="0.2"/>
    <row r="382" s="182" customFormat="1" x14ac:dyDescent="0.2"/>
    <row r="383" s="182" customFormat="1" x14ac:dyDescent="0.2"/>
    <row r="384" s="182" customFormat="1" x14ac:dyDescent="0.2"/>
    <row r="385" s="182" customFormat="1" x14ac:dyDescent="0.2"/>
    <row r="386" s="182" customFormat="1" x14ac:dyDescent="0.2"/>
    <row r="387" s="182" customFormat="1" x14ac:dyDescent="0.2"/>
    <row r="388" s="182" customFormat="1" x14ac:dyDescent="0.2"/>
    <row r="389" s="182" customFormat="1" x14ac:dyDescent="0.2"/>
    <row r="390" s="182" customFormat="1" x14ac:dyDescent="0.2"/>
    <row r="391" s="182" customFormat="1" x14ac:dyDescent="0.2"/>
    <row r="392" s="182" customFormat="1" x14ac:dyDescent="0.2"/>
    <row r="393" s="182" customFormat="1" x14ac:dyDescent="0.2"/>
    <row r="394" s="182" customFormat="1" x14ac:dyDescent="0.2"/>
    <row r="395" s="182" customFormat="1" x14ac:dyDescent="0.2"/>
    <row r="396" s="182" customFormat="1" x14ac:dyDescent="0.2"/>
    <row r="397" s="182" customFormat="1" x14ac:dyDescent="0.2"/>
    <row r="398" s="182" customFormat="1" x14ac:dyDescent="0.2"/>
    <row r="399" s="182" customFormat="1" x14ac:dyDescent="0.2"/>
    <row r="400" s="182" customFormat="1" x14ac:dyDescent="0.2"/>
    <row r="401" s="182" customFormat="1" x14ac:dyDescent="0.2"/>
    <row r="402" s="182" customFormat="1" x14ac:dyDescent="0.2"/>
    <row r="403" s="182" customFormat="1" x14ac:dyDescent="0.2"/>
    <row r="404" s="182" customFormat="1" x14ac:dyDescent="0.2"/>
    <row r="405" s="182" customFormat="1" x14ac:dyDescent="0.2"/>
    <row r="406" s="182" customFormat="1" x14ac:dyDescent="0.2"/>
    <row r="407" s="182" customFormat="1" x14ac:dyDescent="0.2"/>
    <row r="408" s="182" customFormat="1" x14ac:dyDescent="0.2"/>
    <row r="409" s="182" customFormat="1" x14ac:dyDescent="0.2"/>
    <row r="410" s="182" customFormat="1" x14ac:dyDescent="0.2"/>
    <row r="411" s="182" customFormat="1" x14ac:dyDescent="0.2"/>
    <row r="412" s="182" customFormat="1" x14ac:dyDescent="0.2"/>
    <row r="413" s="182" customFormat="1" x14ac:dyDescent="0.2"/>
    <row r="414" s="182" customFormat="1" x14ac:dyDescent="0.2"/>
    <row r="415" s="182" customFormat="1" x14ac:dyDescent="0.2"/>
    <row r="416" s="182" customFormat="1" x14ac:dyDescent="0.2"/>
    <row r="417" s="182" customFormat="1" x14ac:dyDescent="0.2"/>
    <row r="418" s="182" customFormat="1" x14ac:dyDescent="0.2"/>
    <row r="419" s="182" customFormat="1" x14ac:dyDescent="0.2"/>
    <row r="420" s="182" customFormat="1" x14ac:dyDescent="0.2"/>
    <row r="421" s="182" customFormat="1" x14ac:dyDescent="0.2"/>
    <row r="422" s="182" customFormat="1" x14ac:dyDescent="0.2"/>
    <row r="423" s="182" customFormat="1" x14ac:dyDescent="0.2"/>
    <row r="424" s="182" customFormat="1" x14ac:dyDescent="0.2"/>
    <row r="425" s="182" customFormat="1" x14ac:dyDescent="0.2"/>
    <row r="426" s="182" customFormat="1" x14ac:dyDescent="0.2"/>
    <row r="427" s="182" customFormat="1" x14ac:dyDescent="0.2"/>
    <row r="428" s="182" customFormat="1" x14ac:dyDescent="0.2"/>
    <row r="429" s="182" customFormat="1" x14ac:dyDescent="0.2"/>
    <row r="430" s="182" customFormat="1" x14ac:dyDescent="0.2"/>
    <row r="431" s="182" customFormat="1" x14ac:dyDescent="0.2"/>
    <row r="432" s="182" customFormat="1" x14ac:dyDescent="0.2"/>
    <row r="433" s="182" customFormat="1" x14ac:dyDescent="0.2"/>
    <row r="434" s="182" customFormat="1" x14ac:dyDescent="0.2"/>
    <row r="435" s="182" customFormat="1" x14ac:dyDescent="0.2"/>
    <row r="436" s="182" customFormat="1" x14ac:dyDescent="0.2"/>
    <row r="437" s="182" customFormat="1" x14ac:dyDescent="0.2"/>
    <row r="438" s="182" customFormat="1" x14ac:dyDescent="0.2"/>
    <row r="439" s="182" customFormat="1" x14ac:dyDescent="0.2"/>
    <row r="440" s="182" customFormat="1" x14ac:dyDescent="0.2"/>
    <row r="441" s="182" customFormat="1" x14ac:dyDescent="0.2"/>
    <row r="442" s="182" customFormat="1" x14ac:dyDescent="0.2"/>
    <row r="443" s="182" customFormat="1" x14ac:dyDescent="0.2"/>
    <row r="444" s="182" customFormat="1" x14ac:dyDescent="0.2"/>
    <row r="445" s="182" customFormat="1" x14ac:dyDescent="0.2"/>
    <row r="446" s="182" customFormat="1" x14ac:dyDescent="0.2"/>
    <row r="447" s="182" customFormat="1" x14ac:dyDescent="0.2"/>
    <row r="448" s="182" customFormat="1" x14ac:dyDescent="0.2"/>
    <row r="449" s="182" customFormat="1" x14ac:dyDescent="0.2"/>
    <row r="450" s="182" customFormat="1" x14ac:dyDescent="0.2"/>
    <row r="451" s="182" customFormat="1" x14ac:dyDescent="0.2"/>
    <row r="452" s="182" customFormat="1" x14ac:dyDescent="0.2"/>
    <row r="453" s="182" customFormat="1" x14ac:dyDescent="0.2"/>
    <row r="454" s="182" customFormat="1" x14ac:dyDescent="0.2"/>
    <row r="455" s="182" customFormat="1" x14ac:dyDescent="0.2"/>
    <row r="456" s="182" customFormat="1" x14ac:dyDescent="0.2"/>
    <row r="457" s="182" customFormat="1" x14ac:dyDescent="0.2"/>
    <row r="458" s="182" customFormat="1" x14ac:dyDescent="0.2"/>
    <row r="459" s="182" customFormat="1" x14ac:dyDescent="0.2"/>
    <row r="460" s="182" customFormat="1" x14ac:dyDescent="0.2"/>
    <row r="461" s="182" customFormat="1" x14ac:dyDescent="0.2"/>
    <row r="462" s="182" customFormat="1" x14ac:dyDescent="0.2"/>
    <row r="463" s="182" customFormat="1" x14ac:dyDescent="0.2"/>
    <row r="464" s="182" customFormat="1" x14ac:dyDescent="0.2"/>
    <row r="465" s="182" customFormat="1" x14ac:dyDescent="0.2"/>
    <row r="466" s="182" customFormat="1" x14ac:dyDescent="0.2"/>
    <row r="467" s="182" customFormat="1" x14ac:dyDescent="0.2"/>
    <row r="468" s="182" customFormat="1" x14ac:dyDescent="0.2"/>
    <row r="469" s="182" customFormat="1" x14ac:dyDescent="0.2"/>
    <row r="470" s="182" customFormat="1" x14ac:dyDescent="0.2"/>
    <row r="471" s="182" customFormat="1" x14ac:dyDescent="0.2"/>
    <row r="472" s="182" customFormat="1" x14ac:dyDescent="0.2"/>
    <row r="473" s="182" customFormat="1" x14ac:dyDescent="0.2"/>
    <row r="474" s="182" customFormat="1" x14ac:dyDescent="0.2"/>
    <row r="475" s="182" customFormat="1" x14ac:dyDescent="0.2"/>
    <row r="476" s="182" customFormat="1" x14ac:dyDescent="0.2"/>
    <row r="477" s="182" customFormat="1" x14ac:dyDescent="0.2"/>
    <row r="478" s="182" customFormat="1" x14ac:dyDescent="0.2"/>
    <row r="479" s="182" customFormat="1" x14ac:dyDescent="0.2"/>
    <row r="480" s="182" customFormat="1" x14ac:dyDescent="0.2"/>
    <row r="481" s="182" customFormat="1" x14ac:dyDescent="0.2"/>
    <row r="482" s="182" customFormat="1" x14ac:dyDescent="0.2"/>
    <row r="483" s="182" customFormat="1" x14ac:dyDescent="0.2"/>
    <row r="484" s="182" customFormat="1" x14ac:dyDescent="0.2"/>
    <row r="485" s="182" customFormat="1" x14ac:dyDescent="0.2"/>
    <row r="486" s="182" customFormat="1" x14ac:dyDescent="0.2"/>
    <row r="487" s="182" customFormat="1" x14ac:dyDescent="0.2"/>
    <row r="488" s="182" customFormat="1" x14ac:dyDescent="0.2"/>
    <row r="489" s="182" customFormat="1" x14ac:dyDescent="0.2"/>
    <row r="490" s="182" customFormat="1" x14ac:dyDescent="0.2"/>
    <row r="491" s="182" customFormat="1" x14ac:dyDescent="0.2"/>
    <row r="492" s="182" customFormat="1" x14ac:dyDescent="0.2"/>
    <row r="493" s="182" customFormat="1" x14ac:dyDescent="0.2"/>
    <row r="494" s="182" customFormat="1" x14ac:dyDescent="0.2"/>
    <row r="495" s="182" customFormat="1" x14ac:dyDescent="0.2"/>
    <row r="496" s="182" customFormat="1" x14ac:dyDescent="0.2"/>
    <row r="497" s="182" customFormat="1" x14ac:dyDescent="0.2"/>
    <row r="498" s="182" customFormat="1" x14ac:dyDescent="0.2"/>
    <row r="499" s="182" customFormat="1" x14ac:dyDescent="0.2"/>
    <row r="500" s="182" customFormat="1" x14ac:dyDescent="0.2"/>
    <row r="501" s="182" customFormat="1" x14ac:dyDescent="0.2"/>
    <row r="502" s="182" customFormat="1" x14ac:dyDescent="0.2"/>
    <row r="503" s="182" customFormat="1" x14ac:dyDescent="0.2"/>
    <row r="504" s="182" customFormat="1" x14ac:dyDescent="0.2"/>
    <row r="505" s="182" customFormat="1" x14ac:dyDescent="0.2"/>
    <row r="506" s="182" customFormat="1" x14ac:dyDescent="0.2"/>
    <row r="507" s="182" customFormat="1" x14ac:dyDescent="0.2"/>
    <row r="508" s="182" customFormat="1" x14ac:dyDescent="0.2"/>
    <row r="509" s="182" customFormat="1" x14ac:dyDescent="0.2"/>
    <row r="510" s="182" customFormat="1" x14ac:dyDescent="0.2"/>
    <row r="511" s="182" customFormat="1" x14ac:dyDescent="0.2"/>
    <row r="512" s="182" customFormat="1" x14ac:dyDescent="0.2"/>
    <row r="513" s="182" customFormat="1" x14ac:dyDescent="0.2"/>
    <row r="514" s="182" customFormat="1" x14ac:dyDescent="0.2"/>
    <row r="515" s="182" customFormat="1" x14ac:dyDescent="0.2"/>
    <row r="516" s="182" customFormat="1" x14ac:dyDescent="0.2"/>
    <row r="517" s="182" customFormat="1" x14ac:dyDescent="0.2"/>
    <row r="518" s="182" customFormat="1" x14ac:dyDescent="0.2"/>
    <row r="519" s="182" customFormat="1" x14ac:dyDescent="0.2"/>
    <row r="520" s="182" customFormat="1" x14ac:dyDescent="0.2"/>
    <row r="521" s="182" customFormat="1" x14ac:dyDescent="0.2"/>
    <row r="522" s="182" customFormat="1" x14ac:dyDescent="0.2"/>
    <row r="523" s="182" customFormat="1" x14ac:dyDescent="0.2"/>
    <row r="524" s="182" customFormat="1" x14ac:dyDescent="0.2"/>
    <row r="525" s="182" customFormat="1" x14ac:dyDescent="0.2"/>
    <row r="526" s="182" customFormat="1" x14ac:dyDescent="0.2"/>
    <row r="527" s="182" customFormat="1" x14ac:dyDescent="0.2"/>
    <row r="528" s="182" customFormat="1" x14ac:dyDescent="0.2"/>
    <row r="529" s="182" customFormat="1" x14ac:dyDescent="0.2"/>
    <row r="530" s="182" customFormat="1" x14ac:dyDescent="0.2"/>
    <row r="531" s="182" customFormat="1" x14ac:dyDescent="0.2"/>
    <row r="532" s="182" customFormat="1" x14ac:dyDescent="0.2"/>
    <row r="533" s="182" customFormat="1" x14ac:dyDescent="0.2"/>
    <row r="534" s="182" customFormat="1" x14ac:dyDescent="0.2"/>
    <row r="535" s="182" customFormat="1" x14ac:dyDescent="0.2"/>
    <row r="536" s="182" customFormat="1" x14ac:dyDescent="0.2"/>
    <row r="537" s="182" customFormat="1" x14ac:dyDescent="0.2"/>
    <row r="538" s="182" customFormat="1" x14ac:dyDescent="0.2"/>
    <row r="539" s="182" customFormat="1" x14ac:dyDescent="0.2"/>
    <row r="540" s="182" customFormat="1" x14ac:dyDescent="0.2"/>
    <row r="541" s="182" customFormat="1" x14ac:dyDescent="0.2"/>
    <row r="542" s="182" customFormat="1" x14ac:dyDescent="0.2"/>
    <row r="543" s="182" customFormat="1" x14ac:dyDescent="0.2"/>
    <row r="544" s="182" customFormat="1" x14ac:dyDescent="0.2"/>
    <row r="545" s="182" customFormat="1" x14ac:dyDescent="0.2"/>
    <row r="546" s="182" customFormat="1" x14ac:dyDescent="0.2"/>
    <row r="547" s="182" customFormat="1" x14ac:dyDescent="0.2"/>
    <row r="548" s="182" customFormat="1" x14ac:dyDescent="0.2"/>
    <row r="549" s="182" customFormat="1" x14ac:dyDescent="0.2"/>
    <row r="550" s="182" customFormat="1" x14ac:dyDescent="0.2"/>
    <row r="551" s="182" customFormat="1" x14ac:dyDescent="0.2"/>
    <row r="552" s="182" customFormat="1" x14ac:dyDescent="0.2"/>
    <row r="553" s="182" customFormat="1" x14ac:dyDescent="0.2"/>
    <row r="554" s="182" customFormat="1" x14ac:dyDescent="0.2"/>
    <row r="555" s="182" customFormat="1" x14ac:dyDescent="0.2"/>
    <row r="556" s="182" customFormat="1" x14ac:dyDescent="0.2"/>
    <row r="557" s="182" customFormat="1" x14ac:dyDescent="0.2"/>
    <row r="558" s="182" customFormat="1" x14ac:dyDescent="0.2"/>
    <row r="559" s="182" customFormat="1" x14ac:dyDescent="0.2"/>
    <row r="560" s="182" customFormat="1" x14ac:dyDescent="0.2"/>
    <row r="561" s="182" customFormat="1" x14ac:dyDescent="0.2"/>
    <row r="562" s="182" customFormat="1" x14ac:dyDescent="0.2"/>
    <row r="563" s="182" customFormat="1" x14ac:dyDescent="0.2"/>
    <row r="564" s="182" customFormat="1" x14ac:dyDescent="0.2"/>
    <row r="565" s="182" customFormat="1" x14ac:dyDescent="0.2"/>
    <row r="566" s="182" customFormat="1" x14ac:dyDescent="0.2"/>
    <row r="567" s="182" customFormat="1" x14ac:dyDescent="0.2"/>
    <row r="568" s="182" customFormat="1" x14ac:dyDescent="0.2"/>
    <row r="569" s="182" customFormat="1" x14ac:dyDescent="0.2"/>
    <row r="570" s="182" customFormat="1" x14ac:dyDescent="0.2"/>
    <row r="571" s="182" customFormat="1" x14ac:dyDescent="0.2"/>
    <row r="572" s="182" customFormat="1" x14ac:dyDescent="0.2"/>
    <row r="573" s="182" customFormat="1" x14ac:dyDescent="0.2"/>
    <row r="574" s="182" customFormat="1" x14ac:dyDescent="0.2"/>
    <row r="575" s="182" customFormat="1" x14ac:dyDescent="0.2"/>
    <row r="576" s="182" customFormat="1" x14ac:dyDescent="0.2"/>
    <row r="577" s="182" customFormat="1" x14ac:dyDescent="0.2"/>
    <row r="578" s="182" customFormat="1" x14ac:dyDescent="0.2"/>
    <row r="579" s="182" customFormat="1" x14ac:dyDescent="0.2"/>
    <row r="580" s="182" customFormat="1" x14ac:dyDescent="0.2"/>
    <row r="581" s="182" customFormat="1" x14ac:dyDescent="0.2"/>
    <row r="582" s="182" customFormat="1" x14ac:dyDescent="0.2"/>
    <row r="583" s="182" customFormat="1" x14ac:dyDescent="0.2"/>
    <row r="584" s="182" customFormat="1" x14ac:dyDescent="0.2"/>
    <row r="585" s="182" customFormat="1" x14ac:dyDescent="0.2"/>
    <row r="586" s="182" customFormat="1" x14ac:dyDescent="0.2"/>
    <row r="587" s="182" customFormat="1" x14ac:dyDescent="0.2"/>
    <row r="588" s="182" customFormat="1" x14ac:dyDescent="0.2"/>
    <row r="589" s="182" customFormat="1" x14ac:dyDescent="0.2"/>
    <row r="590" s="182" customFormat="1" x14ac:dyDescent="0.2"/>
    <row r="591" s="182" customFormat="1" x14ac:dyDescent="0.2"/>
    <row r="592" s="182" customFormat="1" x14ac:dyDescent="0.2"/>
    <row r="593" s="182" customFormat="1" x14ac:dyDescent="0.2"/>
    <row r="594" s="182" customFormat="1" x14ac:dyDescent="0.2"/>
    <row r="595" s="182" customFormat="1" x14ac:dyDescent="0.2"/>
    <row r="596" s="182" customFormat="1" x14ac:dyDescent="0.2"/>
    <row r="597" s="182" customFormat="1" x14ac:dyDescent="0.2"/>
    <row r="598" s="182" customFormat="1" x14ac:dyDescent="0.2"/>
    <row r="599" s="182" customFormat="1" x14ac:dyDescent="0.2"/>
    <row r="600" s="182" customFormat="1" x14ac:dyDescent="0.2"/>
    <row r="601" s="182" customFormat="1" x14ac:dyDescent="0.2"/>
    <row r="602" s="182" customFormat="1" x14ac:dyDescent="0.2"/>
    <row r="603" s="182" customFormat="1" x14ac:dyDescent="0.2"/>
    <row r="604" s="182" customFormat="1" x14ac:dyDescent="0.2"/>
    <row r="605" s="182" customFormat="1" x14ac:dyDescent="0.2"/>
    <row r="606" s="182" customFormat="1" x14ac:dyDescent="0.2"/>
    <row r="607" s="182" customFormat="1" x14ac:dyDescent="0.2"/>
    <row r="608" s="182" customFormat="1" x14ac:dyDescent="0.2"/>
    <row r="609" s="182" customFormat="1" x14ac:dyDescent="0.2"/>
    <row r="610" s="182" customFormat="1" x14ac:dyDescent="0.2"/>
    <row r="611" s="182" customFormat="1" x14ac:dyDescent="0.2"/>
    <row r="612" s="182" customFormat="1" x14ac:dyDescent="0.2"/>
    <row r="613" s="182" customFormat="1" x14ac:dyDescent="0.2"/>
    <row r="614" s="182" customFormat="1" x14ac:dyDescent="0.2"/>
    <row r="615" s="182" customFormat="1" x14ac:dyDescent="0.2"/>
    <row r="616" s="182" customFormat="1" x14ac:dyDescent="0.2"/>
    <row r="617" s="182" customFormat="1" x14ac:dyDescent="0.2"/>
    <row r="618" s="182" customFormat="1" x14ac:dyDescent="0.2"/>
    <row r="619" s="182" customFormat="1" x14ac:dyDescent="0.2"/>
    <row r="620" s="182" customFormat="1" x14ac:dyDescent="0.2"/>
    <row r="621" s="182" customFormat="1" x14ac:dyDescent="0.2"/>
    <row r="622" s="182" customFormat="1" x14ac:dyDescent="0.2"/>
    <row r="623" s="182" customFormat="1" x14ac:dyDescent="0.2"/>
    <row r="624" s="182" customFormat="1" x14ac:dyDescent="0.2"/>
    <row r="625" s="182" customFormat="1" x14ac:dyDescent="0.2"/>
    <row r="626" s="182" customFormat="1" x14ac:dyDescent="0.2"/>
    <row r="627" s="182" customFormat="1" x14ac:dyDescent="0.2"/>
    <row r="628" s="182" customFormat="1" x14ac:dyDescent="0.2"/>
    <row r="629" s="182" customFormat="1" x14ac:dyDescent="0.2"/>
    <row r="630" s="182" customFormat="1" x14ac:dyDescent="0.2"/>
    <row r="631" s="182" customFormat="1" x14ac:dyDescent="0.2"/>
    <row r="632" s="182" customFormat="1" x14ac:dyDescent="0.2"/>
    <row r="633" s="182" customFormat="1" x14ac:dyDescent="0.2"/>
    <row r="634" s="182" customFormat="1" x14ac:dyDescent="0.2"/>
    <row r="635" s="182" customFormat="1" x14ac:dyDescent="0.2"/>
    <row r="636" s="182" customFormat="1" x14ac:dyDescent="0.2"/>
    <row r="637" s="182" customFormat="1" x14ac:dyDescent="0.2"/>
    <row r="638" s="182" customFormat="1" x14ac:dyDescent="0.2"/>
    <row r="639" s="182" customFormat="1" x14ac:dyDescent="0.2"/>
    <row r="640" s="182" customFormat="1" x14ac:dyDescent="0.2"/>
    <row r="641" s="182" customFormat="1" x14ac:dyDescent="0.2"/>
    <row r="642" s="182" customFormat="1" x14ac:dyDescent="0.2"/>
    <row r="643" s="182" customFormat="1" x14ac:dyDescent="0.2"/>
    <row r="644" s="182" customFormat="1" x14ac:dyDescent="0.2"/>
    <row r="645" s="182" customFormat="1" x14ac:dyDescent="0.2"/>
    <row r="646" s="182" customFormat="1" x14ac:dyDescent="0.2"/>
    <row r="647" s="182" customFormat="1" x14ac:dyDescent="0.2"/>
    <row r="648" s="182" customFormat="1" x14ac:dyDescent="0.2"/>
    <row r="649" s="182" customFormat="1" x14ac:dyDescent="0.2"/>
    <row r="650" s="182" customFormat="1" x14ac:dyDescent="0.2"/>
    <row r="651" s="182" customFormat="1" x14ac:dyDescent="0.2"/>
    <row r="652" s="182" customFormat="1" x14ac:dyDescent="0.2"/>
    <row r="653" s="182" customFormat="1" x14ac:dyDescent="0.2"/>
    <row r="654" s="182" customFormat="1" x14ac:dyDescent="0.2"/>
    <row r="655" s="182" customFormat="1" x14ac:dyDescent="0.2"/>
    <row r="656" s="182" customFormat="1" x14ac:dyDescent="0.2"/>
    <row r="657" s="182" customFormat="1" x14ac:dyDescent="0.2"/>
    <row r="658" s="182" customFormat="1" x14ac:dyDescent="0.2"/>
    <row r="659" s="182" customFormat="1" x14ac:dyDescent="0.2"/>
    <row r="660" s="182" customFormat="1" x14ac:dyDescent="0.2"/>
    <row r="661" s="182" customFormat="1" x14ac:dyDescent="0.2"/>
    <row r="662" s="182" customFormat="1" x14ac:dyDescent="0.2"/>
    <row r="663" s="182" customFormat="1" x14ac:dyDescent="0.2"/>
    <row r="664" s="182" customFormat="1" x14ac:dyDescent="0.2"/>
    <row r="665" s="182" customFormat="1" x14ac:dyDescent="0.2"/>
    <row r="666" s="182" customFormat="1" x14ac:dyDescent="0.2"/>
    <row r="667" s="182" customFormat="1" x14ac:dyDescent="0.2"/>
    <row r="668" s="182" customFormat="1" x14ac:dyDescent="0.2"/>
    <row r="669" s="182" customFormat="1" x14ac:dyDescent="0.2"/>
    <row r="670" s="182" customFormat="1" x14ac:dyDescent="0.2"/>
    <row r="671" s="182" customFormat="1" x14ac:dyDescent="0.2"/>
    <row r="672" s="182" customFormat="1" x14ac:dyDescent="0.2"/>
    <row r="673" s="182" customFormat="1" x14ac:dyDescent="0.2"/>
    <row r="674" s="182" customFormat="1" x14ac:dyDescent="0.2"/>
    <row r="675" s="182" customFormat="1" x14ac:dyDescent="0.2"/>
    <row r="676" s="182" customFormat="1" x14ac:dyDescent="0.2"/>
    <row r="677" s="182" customFormat="1" x14ac:dyDescent="0.2"/>
    <row r="678" s="182" customFormat="1" x14ac:dyDescent="0.2"/>
    <row r="679" s="182" customFormat="1" x14ac:dyDescent="0.2"/>
    <row r="680" s="182" customFormat="1" x14ac:dyDescent="0.2"/>
    <row r="681" s="182" customFormat="1" x14ac:dyDescent="0.2"/>
    <row r="682" s="182" customFormat="1" x14ac:dyDescent="0.2"/>
    <row r="683" s="182" customFormat="1" x14ac:dyDescent="0.2"/>
    <row r="684" s="182" customFormat="1" x14ac:dyDescent="0.2"/>
    <row r="685" s="182" customFormat="1" x14ac:dyDescent="0.2"/>
    <row r="686" s="182" customFormat="1" x14ac:dyDescent="0.2"/>
    <row r="687" s="182" customFormat="1" x14ac:dyDescent="0.2"/>
    <row r="688" s="182" customFormat="1" x14ac:dyDescent="0.2"/>
    <row r="689" s="182" customFormat="1" x14ac:dyDescent="0.2"/>
    <row r="690" s="182" customFormat="1" x14ac:dyDescent="0.2"/>
    <row r="691" s="182" customFormat="1" x14ac:dyDescent="0.2"/>
    <row r="692" s="182" customFormat="1" x14ac:dyDescent="0.2"/>
    <row r="693" s="182" customFormat="1" x14ac:dyDescent="0.2"/>
    <row r="694" s="182" customFormat="1" x14ac:dyDescent="0.2"/>
    <row r="695" s="182" customFormat="1" x14ac:dyDescent="0.2"/>
    <row r="696" s="182" customFormat="1" x14ac:dyDescent="0.2"/>
    <row r="697" s="182" customFormat="1" x14ac:dyDescent="0.2"/>
    <row r="698" s="182" customFormat="1" x14ac:dyDescent="0.2"/>
    <row r="699" s="182" customFormat="1" x14ac:dyDescent="0.2"/>
    <row r="700" s="182" customFormat="1" x14ac:dyDescent="0.2"/>
    <row r="701" s="182" customFormat="1" x14ac:dyDescent="0.2"/>
    <row r="702" s="182" customFormat="1" x14ac:dyDescent="0.2"/>
    <row r="703" s="182" customFormat="1" x14ac:dyDescent="0.2"/>
    <row r="704" s="182" customFormat="1" x14ac:dyDescent="0.2"/>
    <row r="705" s="182" customFormat="1" x14ac:dyDescent="0.2"/>
    <row r="706" s="182" customFormat="1" x14ac:dyDescent="0.2"/>
    <row r="707" s="182" customFormat="1" x14ac:dyDescent="0.2"/>
    <row r="708" s="182" customFormat="1" x14ac:dyDescent="0.2"/>
    <row r="709" s="182" customFormat="1" x14ac:dyDescent="0.2"/>
    <row r="710" s="182" customFormat="1" x14ac:dyDescent="0.2"/>
    <row r="711" s="182" customFormat="1" x14ac:dyDescent="0.2"/>
    <row r="712" s="182" customFormat="1" x14ac:dyDescent="0.2"/>
    <row r="713" s="182" customFormat="1" x14ac:dyDescent="0.2"/>
    <row r="714" s="182" customFormat="1" x14ac:dyDescent="0.2"/>
    <row r="715" s="182" customFormat="1" x14ac:dyDescent="0.2"/>
    <row r="716" s="182" customFormat="1" x14ac:dyDescent="0.2"/>
    <row r="717" s="182" customFormat="1" x14ac:dyDescent="0.2"/>
    <row r="718" s="182" customFormat="1" x14ac:dyDescent="0.2"/>
    <row r="719" s="182" customFormat="1" x14ac:dyDescent="0.2"/>
    <row r="720" s="182" customFormat="1" x14ac:dyDescent="0.2"/>
    <row r="721" s="182" customFormat="1" x14ac:dyDescent="0.2"/>
    <row r="722" s="182" customFormat="1" x14ac:dyDescent="0.2"/>
    <row r="723" s="182" customFormat="1" x14ac:dyDescent="0.2"/>
    <row r="724" s="182" customFormat="1" x14ac:dyDescent="0.2"/>
    <row r="725" s="182" customFormat="1" x14ac:dyDescent="0.2"/>
    <row r="726" s="182" customFormat="1" x14ac:dyDescent="0.2"/>
    <row r="727" s="182" customFormat="1" x14ac:dyDescent="0.2"/>
    <row r="728" s="182" customFormat="1" x14ac:dyDescent="0.2"/>
    <row r="729" s="182" customFormat="1" x14ac:dyDescent="0.2"/>
    <row r="730" s="182" customFormat="1" x14ac:dyDescent="0.2"/>
    <row r="731" s="182" customFormat="1" x14ac:dyDescent="0.2"/>
    <row r="732" s="182" customFormat="1" x14ac:dyDescent="0.2"/>
    <row r="733" s="182" customFormat="1" x14ac:dyDescent="0.2"/>
    <row r="734" s="182" customFormat="1" x14ac:dyDescent="0.2"/>
    <row r="735" s="182" customFormat="1" x14ac:dyDescent="0.2"/>
    <row r="736" s="182" customFormat="1" x14ac:dyDescent="0.2"/>
    <row r="737" s="182" customFormat="1" x14ac:dyDescent="0.2"/>
    <row r="738" s="182" customFormat="1" x14ac:dyDescent="0.2"/>
    <row r="739" s="182" customFormat="1" x14ac:dyDescent="0.2"/>
    <row r="740" s="182" customFormat="1" x14ac:dyDescent="0.2"/>
    <row r="741" s="182" customFormat="1" x14ac:dyDescent="0.2"/>
    <row r="742" s="182" customFormat="1" x14ac:dyDescent="0.2"/>
    <row r="743" s="182" customFormat="1" x14ac:dyDescent="0.2"/>
    <row r="744" s="182" customFormat="1" x14ac:dyDescent="0.2"/>
    <row r="745" s="182" customFormat="1" x14ac:dyDescent="0.2"/>
    <row r="746" s="182" customFormat="1" x14ac:dyDescent="0.2"/>
    <row r="747" s="182" customFormat="1" x14ac:dyDescent="0.2"/>
    <row r="748" s="182" customFormat="1" x14ac:dyDescent="0.2"/>
    <row r="749" s="182" customFormat="1" x14ac:dyDescent="0.2"/>
    <row r="750" s="182" customFormat="1" x14ac:dyDescent="0.2"/>
    <row r="751" s="182" customFormat="1" x14ac:dyDescent="0.2"/>
    <row r="752" s="182" customFormat="1" x14ac:dyDescent="0.2"/>
    <row r="753" s="182" customFormat="1" x14ac:dyDescent="0.2"/>
    <row r="754" s="182" customFormat="1" x14ac:dyDescent="0.2"/>
    <row r="755" s="182" customFormat="1" x14ac:dyDescent="0.2"/>
    <row r="756" s="182" customFormat="1" x14ac:dyDescent="0.2"/>
    <row r="757" s="182" customFormat="1" x14ac:dyDescent="0.2"/>
    <row r="758" s="182" customFormat="1" x14ac:dyDescent="0.2"/>
    <row r="759" s="182" customFormat="1" x14ac:dyDescent="0.2"/>
    <row r="760" s="182" customFormat="1" x14ac:dyDescent="0.2"/>
    <row r="761" s="182" customFormat="1" x14ac:dyDescent="0.2"/>
    <row r="762" s="182" customFormat="1" x14ac:dyDescent="0.2"/>
    <row r="763" s="182" customFormat="1" x14ac:dyDescent="0.2"/>
    <row r="764" s="182" customFormat="1" x14ac:dyDescent="0.2"/>
    <row r="765" s="182" customFormat="1" x14ac:dyDescent="0.2"/>
    <row r="766" s="182" customFormat="1" x14ac:dyDescent="0.2"/>
    <row r="767" s="182" customFormat="1" x14ac:dyDescent="0.2"/>
    <row r="768" s="182" customFormat="1" x14ac:dyDescent="0.2"/>
    <row r="769" s="182" customFormat="1" x14ac:dyDescent="0.2"/>
    <row r="770" s="182" customFormat="1" x14ac:dyDescent="0.2"/>
    <row r="771" s="182" customFormat="1" x14ac:dyDescent="0.2"/>
    <row r="772" s="182" customFormat="1" x14ac:dyDescent="0.2"/>
    <row r="773" s="182" customFormat="1" x14ac:dyDescent="0.2"/>
    <row r="774" s="182" customFormat="1" x14ac:dyDescent="0.2"/>
    <row r="775" s="182" customFormat="1" x14ac:dyDescent="0.2"/>
    <row r="776" s="182" customFormat="1" x14ac:dyDescent="0.2"/>
    <row r="777" s="182" customFormat="1" x14ac:dyDescent="0.2"/>
    <row r="778" s="182" customFormat="1" x14ac:dyDescent="0.2"/>
    <row r="779" s="182" customFormat="1" x14ac:dyDescent="0.2"/>
    <row r="780" s="182" customFormat="1" x14ac:dyDescent="0.2"/>
    <row r="781" s="182" customFormat="1" x14ac:dyDescent="0.2"/>
    <row r="782" s="182" customFormat="1" x14ac:dyDescent="0.2"/>
    <row r="783" s="182" customFormat="1" x14ac:dyDescent="0.2"/>
    <row r="784" s="182" customFormat="1" x14ac:dyDescent="0.2"/>
    <row r="785" s="182" customFormat="1" x14ac:dyDescent="0.2"/>
    <row r="786" s="182" customFormat="1" x14ac:dyDescent="0.2"/>
    <row r="787" s="182" customFormat="1" x14ac:dyDescent="0.2"/>
    <row r="788" s="182" customFormat="1" x14ac:dyDescent="0.2"/>
    <row r="789" s="182" customFormat="1" x14ac:dyDescent="0.2"/>
    <row r="790" s="182" customFormat="1" x14ac:dyDescent="0.2"/>
    <row r="791" s="182" customFormat="1" x14ac:dyDescent="0.2"/>
    <row r="792" s="182" customFormat="1" x14ac:dyDescent="0.2"/>
    <row r="793" s="182" customFormat="1" x14ac:dyDescent="0.2"/>
    <row r="794" s="182" customFormat="1" x14ac:dyDescent="0.2"/>
    <row r="795" s="182" customFormat="1" x14ac:dyDescent="0.2"/>
    <row r="796" s="182" customFormat="1" x14ac:dyDescent="0.2"/>
    <row r="797" s="182" customFormat="1" x14ac:dyDescent="0.2"/>
    <row r="798" s="182" customFormat="1" x14ac:dyDescent="0.2"/>
    <row r="799" s="182" customFormat="1" x14ac:dyDescent="0.2"/>
    <row r="800" s="182" customFormat="1" x14ac:dyDescent="0.2"/>
    <row r="801" s="182" customFormat="1" x14ac:dyDescent="0.2"/>
    <row r="802" s="182" customFormat="1" x14ac:dyDescent="0.2"/>
    <row r="803" s="182" customFormat="1" x14ac:dyDescent="0.2"/>
    <row r="804" s="182" customFormat="1" x14ac:dyDescent="0.2"/>
    <row r="805" s="182" customFormat="1" x14ac:dyDescent="0.2"/>
    <row r="806" s="182" customFormat="1" x14ac:dyDescent="0.2"/>
    <row r="807" s="182" customFormat="1" x14ac:dyDescent="0.2"/>
    <row r="808" s="182" customFormat="1" x14ac:dyDescent="0.2"/>
    <row r="809" s="182" customFormat="1" x14ac:dyDescent="0.2"/>
    <row r="810" s="182" customFormat="1" x14ac:dyDescent="0.2"/>
    <row r="811" s="182" customFormat="1" x14ac:dyDescent="0.2"/>
    <row r="812" s="182" customFormat="1" x14ac:dyDescent="0.2"/>
    <row r="813" s="182" customFormat="1" x14ac:dyDescent="0.2"/>
    <row r="814" s="182" customFormat="1" x14ac:dyDescent="0.2"/>
    <row r="815" s="182" customFormat="1" x14ac:dyDescent="0.2"/>
    <row r="816" s="182" customFormat="1" x14ac:dyDescent="0.2"/>
    <row r="817" s="182" customFormat="1" x14ac:dyDescent="0.2"/>
    <row r="818" s="182" customFormat="1" x14ac:dyDescent="0.2"/>
    <row r="819" s="182" customFormat="1" x14ac:dyDescent="0.2"/>
    <row r="820" s="182" customFormat="1" x14ac:dyDescent="0.2"/>
    <row r="821" s="182" customFormat="1" x14ac:dyDescent="0.2"/>
    <row r="822" s="182" customFormat="1" x14ac:dyDescent="0.2"/>
    <row r="823" s="182" customFormat="1" x14ac:dyDescent="0.2"/>
    <row r="824" s="182" customFormat="1" x14ac:dyDescent="0.2"/>
    <row r="825" s="182" customFormat="1" x14ac:dyDescent="0.2"/>
    <row r="826" s="182" customFormat="1" x14ac:dyDescent="0.2"/>
    <row r="827" s="182" customFormat="1" x14ac:dyDescent="0.2"/>
    <row r="828" s="182" customFormat="1" x14ac:dyDescent="0.2"/>
    <row r="829" s="182" customFormat="1" x14ac:dyDescent="0.2"/>
    <row r="830" s="182" customFormat="1" x14ac:dyDescent="0.2"/>
    <row r="831" s="182" customFormat="1" x14ac:dyDescent="0.2"/>
    <row r="832" s="182" customFormat="1" x14ac:dyDescent="0.2"/>
    <row r="833" s="182" customFormat="1" x14ac:dyDescent="0.2"/>
    <row r="834" s="182" customFormat="1" x14ac:dyDescent="0.2"/>
    <row r="835" s="182" customFormat="1" x14ac:dyDescent="0.2"/>
    <row r="836" s="182" customFormat="1" x14ac:dyDescent="0.2"/>
  </sheetData>
  <sheetProtection algorithmName="SHA-512" hashValue="62H0+sTwCsZwYU8aL3LudyhCmeuOzT7qeOqLuNHv7Iiu9d5QAYXeaQPS3MauWCrkMym+fobIEbcRF981SrQxCQ==" saltValue="7fJBzJG4yfxZzWle2vaWCw==" spinCount="100000" sheet="1" objects="1" scenarios="1"/>
  <mergeCells count="39">
    <mergeCell ref="A1:B2"/>
    <mergeCell ref="A9:K9"/>
    <mergeCell ref="A10:K10"/>
    <mergeCell ref="A67:K74"/>
    <mergeCell ref="A21:K22"/>
    <mergeCell ref="A24:K31"/>
    <mergeCell ref="A32:K32"/>
    <mergeCell ref="A33:K39"/>
    <mergeCell ref="A41:K42"/>
    <mergeCell ref="A43:K43"/>
    <mergeCell ref="A44:K45"/>
    <mergeCell ref="B47:J49"/>
    <mergeCell ref="B51:J54"/>
    <mergeCell ref="A64:K66"/>
    <mergeCell ref="B6:J7"/>
    <mergeCell ref="A121:H121"/>
    <mergeCell ref="A75:K77"/>
    <mergeCell ref="B78:K78"/>
    <mergeCell ref="B79:K79"/>
    <mergeCell ref="A84:K85"/>
    <mergeCell ref="A88:G88"/>
    <mergeCell ref="A89:K89"/>
    <mergeCell ref="A90:K90"/>
    <mergeCell ref="A92:K94"/>
    <mergeCell ref="A110:K110"/>
    <mergeCell ref="A111:K112"/>
    <mergeCell ref="A118:K119"/>
    <mergeCell ref="A137:K141"/>
    <mergeCell ref="A122:H122"/>
    <mergeCell ref="A123:H123"/>
    <mergeCell ref="A124:H124"/>
    <mergeCell ref="A125:H125"/>
    <mergeCell ref="A126:H128"/>
    <mergeCell ref="I126:I128"/>
    <mergeCell ref="A129:H129"/>
    <mergeCell ref="A130:H130"/>
    <mergeCell ref="A131:H131"/>
    <mergeCell ref="A132:H132"/>
    <mergeCell ref="A133:H133"/>
  </mergeCells>
  <pageMargins left="0.23622047244094491" right="0.23622047244094491" top="0.39370078740157483" bottom="0.39370078740157483" header="0.31496062992125984" footer="0.31496062992125984"/>
  <pageSetup scale="62" fitToHeight="0" orientation="portrait" r:id="rId1"/>
  <rowBreaks count="1" manualBreakCount="1">
    <brk id="74" max="1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2DC65-0694-4950-8CA3-0D8D87C723CD}">
  <sheetPr codeName="Feuil7">
    <tabColor rgb="FFFFFF00"/>
  </sheetPr>
  <dimension ref="A1:AF116"/>
  <sheetViews>
    <sheetView showGridLines="0" zoomScaleNormal="100" zoomScaleSheetLayoutView="70" zoomScalePageLayoutView="40" workbookViewId="0">
      <selection activeCell="K7" sqref="K7"/>
    </sheetView>
  </sheetViews>
  <sheetFormatPr baseColWidth="10" defaultColWidth="11.42578125" defaultRowHeight="14.25" x14ac:dyDescent="0.2"/>
  <cols>
    <col min="1" max="2" width="14.28515625" style="5" customWidth="1"/>
    <col min="3" max="3" width="22.85546875" style="5" customWidth="1"/>
    <col min="4" max="4" width="13" style="5" customWidth="1"/>
    <col min="5" max="5" width="13.42578125" style="5" customWidth="1"/>
    <col min="6" max="6" width="9.85546875" style="5" customWidth="1"/>
    <col min="7" max="7" width="11.42578125" style="5" customWidth="1"/>
    <col min="8" max="8" width="12.42578125" style="5" customWidth="1"/>
    <col min="9" max="9" width="12.5703125" style="5" customWidth="1"/>
    <col min="10" max="10" width="16.42578125" style="5" customWidth="1"/>
    <col min="11" max="11" width="14.140625" style="5" customWidth="1"/>
    <col min="12" max="12" width="13.7109375" style="5" customWidth="1"/>
    <col min="13" max="13" width="13.140625" style="5" customWidth="1"/>
    <col min="14" max="14" width="13.42578125" style="5" customWidth="1"/>
    <col min="15" max="15" width="2.140625" style="5" hidden="1" customWidth="1"/>
    <col min="16" max="16" width="18.42578125" style="5" hidden="1" customWidth="1"/>
    <col min="17" max="17" width="17.7109375" style="5" hidden="1" customWidth="1"/>
    <col min="18" max="18" width="6" style="5" hidden="1" customWidth="1"/>
    <col min="19" max="19" width="13.42578125" style="5" hidden="1" customWidth="1"/>
    <col min="20" max="20" width="16.5703125" style="5" hidden="1" customWidth="1"/>
    <col min="21" max="21" width="15.85546875" style="5" hidden="1" customWidth="1"/>
    <col min="22" max="23" width="14.140625" style="5" hidden="1" customWidth="1"/>
    <col min="24" max="24" width="14.5703125" style="5" hidden="1" customWidth="1"/>
    <col min="25" max="25" width="11.42578125" style="392"/>
    <col min="26" max="16384" width="11.42578125" style="5"/>
  </cols>
  <sheetData>
    <row r="1" spans="1:25" s="8" customFormat="1" ht="57.75" customHeight="1" x14ac:dyDescent="0.25">
      <c r="A1" s="846" t="s">
        <v>217</v>
      </c>
      <c r="B1" s="846"/>
      <c r="C1" s="846"/>
      <c r="D1" s="846"/>
      <c r="E1" s="846"/>
      <c r="F1" s="846"/>
      <c r="G1" s="846"/>
      <c r="H1" s="846"/>
      <c r="I1" s="846"/>
      <c r="J1" s="846"/>
      <c r="K1" s="846"/>
      <c r="L1" s="846"/>
      <c r="M1" s="846"/>
      <c r="N1" s="846"/>
      <c r="O1" s="846"/>
      <c r="P1" s="846"/>
      <c r="Q1" s="846"/>
      <c r="R1" s="846"/>
      <c r="S1" s="846"/>
      <c r="T1" s="846"/>
      <c r="Y1" s="390"/>
    </row>
    <row r="2" spans="1:25" s="13" customFormat="1" ht="14.25" customHeight="1" x14ac:dyDescent="0.25">
      <c r="A2" s="4"/>
      <c r="I2" s="854"/>
      <c r="J2" s="855"/>
      <c r="K2" s="855"/>
      <c r="Q2" s="405"/>
      <c r="R2" s="406"/>
      <c r="S2" s="406"/>
      <c r="T2" s="406"/>
      <c r="U2" s="406"/>
      <c r="V2" s="406"/>
      <c r="W2" s="406"/>
      <c r="X2" s="406"/>
      <c r="Y2" s="391"/>
    </row>
    <row r="3" spans="1:25" ht="15" x14ac:dyDescent="0.25">
      <c r="A3" s="13" t="s">
        <v>101</v>
      </c>
      <c r="Q3" s="406"/>
      <c r="R3" s="406"/>
      <c r="S3" s="406"/>
      <c r="T3" s="406"/>
      <c r="U3" s="406"/>
      <c r="V3" s="406"/>
      <c r="W3" s="406"/>
      <c r="X3" s="406"/>
    </row>
    <row r="4" spans="1:25" ht="15" x14ac:dyDescent="0.2">
      <c r="A4" s="14" t="s">
        <v>263</v>
      </c>
      <c r="Q4" s="406"/>
      <c r="R4" s="406"/>
      <c r="S4" s="406"/>
      <c r="T4" s="406"/>
      <c r="U4" s="406"/>
      <c r="V4" s="406"/>
      <c r="W4" s="406"/>
      <c r="X4" s="406"/>
    </row>
    <row r="5" spans="1:25" x14ac:dyDescent="0.2">
      <c r="Q5" s="392"/>
      <c r="X5" s="413" t="s">
        <v>329</v>
      </c>
    </row>
    <row r="6" spans="1:25" s="8" customFormat="1" ht="21" customHeight="1" x14ac:dyDescent="0.25">
      <c r="A6" s="290" t="s">
        <v>102</v>
      </c>
      <c r="B6" s="847" t="str">
        <f>'Coût Structure de financement'!$B$6</f>
        <v>(À remplir)</v>
      </c>
      <c r="C6" s="848"/>
      <c r="D6" s="848"/>
      <c r="E6" s="848"/>
      <c r="F6" s="848"/>
      <c r="G6" s="848"/>
      <c r="H6" s="849"/>
      <c r="J6" s="674" t="s">
        <v>285</v>
      </c>
      <c r="K6" s="675"/>
      <c r="L6" s="91"/>
      <c r="M6" s="91"/>
      <c r="N6" s="107"/>
      <c r="O6" s="123"/>
      <c r="P6" s="856" t="s">
        <v>17</v>
      </c>
      <c r="Q6" s="857"/>
      <c r="R6" s="857"/>
      <c r="S6" s="857"/>
      <c r="T6" s="857"/>
      <c r="U6" s="857"/>
      <c r="V6" s="858"/>
      <c r="W6" s="858"/>
      <c r="X6" s="859"/>
      <c r="Y6" s="390"/>
    </row>
    <row r="7" spans="1:25" s="8" customFormat="1" ht="15" customHeight="1" x14ac:dyDescent="0.25">
      <c r="A7" s="290" t="s">
        <v>16</v>
      </c>
      <c r="B7" s="850" t="str">
        <f>'Coût Structure de financement'!$B$4</f>
        <v>(À remplir)</v>
      </c>
      <c r="C7" s="851"/>
      <c r="D7" s="851"/>
      <c r="E7" s="851"/>
      <c r="F7" s="852" t="s">
        <v>103</v>
      </c>
      <c r="G7" s="852"/>
      <c r="H7" s="108">
        <f>'Coût Structure de financement'!$K$7</f>
        <v>0</v>
      </c>
      <c r="I7" s="95"/>
      <c r="J7" s="225" t="s">
        <v>286</v>
      </c>
      <c r="K7" s="285" t="s">
        <v>98</v>
      </c>
      <c r="L7" s="91"/>
      <c r="M7" s="91"/>
      <c r="N7" s="94"/>
      <c r="O7" s="124"/>
      <c r="P7" s="860"/>
      <c r="Q7" s="861"/>
      <c r="R7" s="861"/>
      <c r="S7" s="861"/>
      <c r="T7" s="861"/>
      <c r="U7" s="861"/>
      <c r="V7" s="861"/>
      <c r="W7" s="861"/>
      <c r="X7" s="862"/>
      <c r="Y7" s="390"/>
    </row>
    <row r="8" spans="1:25" s="8" customFormat="1" ht="17.25" customHeight="1" x14ac:dyDescent="0.25">
      <c r="A8" s="291" t="s">
        <v>104</v>
      </c>
      <c r="B8" s="106">
        <f>'Coût Structure de financement'!$K$4</f>
        <v>0</v>
      </c>
      <c r="C8" s="99"/>
      <c r="D8" s="105" t="s">
        <v>52</v>
      </c>
      <c r="E8" s="104" t="str">
        <f>'Coût Structure de financement'!$G$4</f>
        <v>(À sélectionner)</v>
      </c>
      <c r="F8" s="101"/>
      <c r="G8" s="105" t="s">
        <v>111</v>
      </c>
      <c r="H8" s="111">
        <v>0.5</v>
      </c>
      <c r="I8" s="100"/>
      <c r="J8" s="289" t="s">
        <v>287</v>
      </c>
      <c r="K8" s="285" t="s">
        <v>98</v>
      </c>
      <c r="L8" s="100"/>
      <c r="M8" s="100"/>
      <c r="N8" s="94"/>
      <c r="O8" s="124"/>
      <c r="P8" s="866"/>
      <c r="Q8" s="867"/>
      <c r="R8" s="864"/>
      <c r="S8" s="865"/>
      <c r="T8" s="299"/>
      <c r="U8" s="299"/>
      <c r="V8" s="299"/>
      <c r="W8" s="299"/>
      <c r="X8" s="300"/>
      <c r="Y8" s="390"/>
    </row>
    <row r="9" spans="1:25" s="8" customFormat="1" ht="36" customHeight="1" x14ac:dyDescent="0.25">
      <c r="A9" s="94"/>
      <c r="B9" s="94"/>
      <c r="C9" s="97"/>
      <c r="D9" s="97"/>
      <c r="E9" s="96"/>
      <c r="F9" s="96"/>
      <c r="G9" s="96"/>
      <c r="H9" s="96"/>
      <c r="I9" s="96"/>
      <c r="J9" s="96"/>
      <c r="K9" s="98"/>
      <c r="L9" s="98"/>
      <c r="M9" s="98"/>
      <c r="N9" s="96"/>
      <c r="O9" s="125"/>
      <c r="P9" s="301"/>
      <c r="Q9" s="880" t="s">
        <v>97</v>
      </c>
      <c r="R9" s="686"/>
      <c r="S9" s="122" t="s">
        <v>98</v>
      </c>
      <c r="T9" s="302"/>
      <c r="U9" s="302"/>
      <c r="V9" s="302"/>
      <c r="W9" s="302"/>
      <c r="X9" s="303"/>
      <c r="Y9" s="390"/>
    </row>
    <row r="10" spans="1:25" s="8" customFormat="1" ht="15" x14ac:dyDescent="0.25">
      <c r="A10" s="853" t="s">
        <v>142</v>
      </c>
      <c r="B10" s="853"/>
      <c r="C10" s="853"/>
      <c r="D10" s="853"/>
      <c r="E10" s="853"/>
      <c r="F10" s="853"/>
      <c r="G10" s="853"/>
      <c r="H10" s="853"/>
      <c r="I10" s="853"/>
      <c r="J10" s="853"/>
      <c r="K10" s="853"/>
      <c r="L10" s="853"/>
      <c r="M10" s="853"/>
      <c r="N10" s="853"/>
      <c r="O10" s="126"/>
      <c r="P10" s="304"/>
      <c r="Q10" s="305"/>
      <c r="R10" s="305"/>
      <c r="S10" s="305"/>
      <c r="T10" s="305"/>
      <c r="U10" s="302"/>
      <c r="V10" s="302"/>
      <c r="W10" s="302"/>
      <c r="X10" s="303"/>
      <c r="Y10" s="390"/>
    </row>
    <row r="11" spans="1:25" s="93" customFormat="1" ht="39" customHeight="1" x14ac:dyDescent="0.25">
      <c r="A11" s="868" t="s">
        <v>264</v>
      </c>
      <c r="B11" s="869"/>
      <c r="C11" s="869"/>
      <c r="D11" s="869"/>
      <c r="E11" s="869"/>
      <c r="F11" s="869"/>
      <c r="G11" s="92" t="s">
        <v>265</v>
      </c>
      <c r="H11" s="92" t="s">
        <v>60</v>
      </c>
      <c r="I11" s="92" t="s">
        <v>59</v>
      </c>
      <c r="J11" s="92" t="s">
        <v>61</v>
      </c>
      <c r="K11" s="92" t="s">
        <v>266</v>
      </c>
      <c r="L11" s="92" t="s">
        <v>120</v>
      </c>
      <c r="M11" s="92" t="s">
        <v>267</v>
      </c>
      <c r="N11" s="92" t="s">
        <v>141</v>
      </c>
      <c r="O11" s="127"/>
      <c r="P11" s="306" t="s">
        <v>105</v>
      </c>
      <c r="Q11" s="92" t="s">
        <v>176</v>
      </c>
      <c r="R11" s="685" t="s">
        <v>278</v>
      </c>
      <c r="S11" s="686"/>
      <c r="T11" s="92" t="s">
        <v>279</v>
      </c>
      <c r="U11" s="695" t="s">
        <v>106</v>
      </c>
      <c r="V11" s="863"/>
      <c r="W11" s="863"/>
      <c r="X11" s="863"/>
      <c r="Y11" s="393"/>
    </row>
    <row r="12" spans="1:25" s="8" customFormat="1" ht="15" customHeight="1" x14ac:dyDescent="0.25">
      <c r="A12" s="690"/>
      <c r="B12" s="691"/>
      <c r="C12" s="691"/>
      <c r="D12" s="691"/>
      <c r="E12" s="691"/>
      <c r="F12" s="692"/>
      <c r="G12" s="146"/>
      <c r="H12" s="146"/>
      <c r="I12" s="278"/>
      <c r="J12" s="146"/>
      <c r="K12" s="267">
        <f>G12-H12-I12-J12</f>
        <v>0</v>
      </c>
      <c r="L12" s="284"/>
      <c r="M12" s="285"/>
      <c r="N12" s="260" t="str">
        <f>IF(G12=0,"",IF(G12&gt;2499.99,"Oui","Non"))</f>
        <v/>
      </c>
      <c r="O12" s="128"/>
      <c r="P12" s="407" t="str">
        <f>IF(N12="","",IF(N12="NON","Validation - Niveau 1",IF(AND(N12="OUI",G12&lt;15001),"Validation - Niveau 2",IF(AND(N12="OUI",G12&gt;15000),"Validation - Niveau 3"))))</f>
        <v/>
      </c>
      <c r="Q12" s="287">
        <f t="shared" ref="Q12:Q23" si="0">G12</f>
        <v>0</v>
      </c>
      <c r="R12" s="687">
        <f>K12</f>
        <v>0</v>
      </c>
      <c r="S12" s="677"/>
      <c r="T12" s="292" t="s">
        <v>3</v>
      </c>
      <c r="U12" s="700"/>
      <c r="V12" s="701"/>
      <c r="W12" s="701"/>
      <c r="X12" s="701"/>
      <c r="Y12" s="390"/>
    </row>
    <row r="13" spans="1:25" s="8" customFormat="1" ht="15" x14ac:dyDescent="0.25">
      <c r="A13" s="690"/>
      <c r="B13" s="691"/>
      <c r="C13" s="691"/>
      <c r="D13" s="691"/>
      <c r="E13" s="691"/>
      <c r="F13" s="692"/>
      <c r="G13" s="146"/>
      <c r="H13" s="146"/>
      <c r="I13" s="278"/>
      <c r="J13" s="146"/>
      <c r="K13" s="267">
        <f t="shared" ref="K13:K23" si="1">G13-H13-I13-J13</f>
        <v>0</v>
      </c>
      <c r="L13" s="284"/>
      <c r="M13" s="285"/>
      <c r="N13" s="260" t="str">
        <f t="shared" ref="N13:N23" si="2">IF(G13=0,"",IF(G13&gt;2499.99,"Oui","Non"))</f>
        <v/>
      </c>
      <c r="O13" s="128"/>
      <c r="P13" s="407" t="str">
        <f>IF(N13="","",IF(N13="NON","Validation - Niveau 1",IF(AND(N13="OUI",G13&lt;15001),"Validation - Niveau 2",IF(AND(N13="OUI",G13&gt;15000),"Validation - Niveau 3"))))</f>
        <v/>
      </c>
      <c r="Q13" s="287">
        <f t="shared" si="0"/>
        <v>0</v>
      </c>
      <c r="R13" s="687">
        <f t="shared" ref="R13:R23" si="3">K13</f>
        <v>0</v>
      </c>
      <c r="S13" s="677"/>
      <c r="T13" s="292" t="s">
        <v>3</v>
      </c>
      <c r="U13" s="700"/>
      <c r="V13" s="701"/>
      <c r="W13" s="701"/>
      <c r="X13" s="701"/>
      <c r="Y13" s="390"/>
    </row>
    <row r="14" spans="1:25" s="8" customFormat="1" ht="15" x14ac:dyDescent="0.25">
      <c r="A14" s="690"/>
      <c r="B14" s="691"/>
      <c r="C14" s="691"/>
      <c r="D14" s="691"/>
      <c r="E14" s="691"/>
      <c r="F14" s="692"/>
      <c r="G14" s="146"/>
      <c r="H14" s="146"/>
      <c r="I14" s="278"/>
      <c r="J14" s="146"/>
      <c r="K14" s="267">
        <f t="shared" si="1"/>
        <v>0</v>
      </c>
      <c r="L14" s="284"/>
      <c r="M14" s="285"/>
      <c r="N14" s="260" t="str">
        <f t="shared" si="2"/>
        <v/>
      </c>
      <c r="O14" s="128"/>
      <c r="P14" s="407" t="str">
        <f t="shared" ref="P14:P23" si="4">IF(N14="","",IF(N14="NON","Validation - Niveau 1",IF(AND(N14="OUI",G14&lt;15001),"Validation - Niveau 2",IF(AND(N14="OUI",G14&gt;15000),"Validation - Niveau 3"))))</f>
        <v/>
      </c>
      <c r="Q14" s="287">
        <f t="shared" si="0"/>
        <v>0</v>
      </c>
      <c r="R14" s="687">
        <f t="shared" si="3"/>
        <v>0</v>
      </c>
      <c r="S14" s="677"/>
      <c r="T14" s="292" t="s">
        <v>3</v>
      </c>
      <c r="U14" s="700"/>
      <c r="V14" s="701"/>
      <c r="W14" s="701"/>
      <c r="X14" s="701"/>
      <c r="Y14" s="390"/>
    </row>
    <row r="15" spans="1:25" s="8" customFormat="1" ht="15" x14ac:dyDescent="0.25">
      <c r="A15" s="690"/>
      <c r="B15" s="691"/>
      <c r="C15" s="691"/>
      <c r="D15" s="691"/>
      <c r="E15" s="691"/>
      <c r="F15" s="692"/>
      <c r="G15" s="146"/>
      <c r="H15" s="146"/>
      <c r="I15" s="278"/>
      <c r="J15" s="146"/>
      <c r="K15" s="267">
        <f t="shared" si="1"/>
        <v>0</v>
      </c>
      <c r="L15" s="284"/>
      <c r="M15" s="285"/>
      <c r="N15" s="260" t="str">
        <f t="shared" si="2"/>
        <v/>
      </c>
      <c r="O15" s="128"/>
      <c r="P15" s="407" t="str">
        <f t="shared" si="4"/>
        <v/>
      </c>
      <c r="Q15" s="287">
        <f t="shared" si="0"/>
        <v>0</v>
      </c>
      <c r="R15" s="687">
        <f t="shared" si="3"/>
        <v>0</v>
      </c>
      <c r="S15" s="677"/>
      <c r="T15" s="292" t="s">
        <v>3</v>
      </c>
      <c r="U15" s="700"/>
      <c r="V15" s="701"/>
      <c r="W15" s="701"/>
      <c r="X15" s="701"/>
      <c r="Y15" s="390"/>
    </row>
    <row r="16" spans="1:25" s="8" customFormat="1" ht="15" x14ac:dyDescent="0.25">
      <c r="A16" s="690"/>
      <c r="B16" s="691"/>
      <c r="C16" s="691"/>
      <c r="D16" s="691"/>
      <c r="E16" s="691"/>
      <c r="F16" s="692"/>
      <c r="G16" s="146"/>
      <c r="H16" s="146"/>
      <c r="I16" s="278"/>
      <c r="J16" s="146"/>
      <c r="K16" s="267">
        <f t="shared" ref="K16:K17" si="5">G16-H16-I16-J16</f>
        <v>0</v>
      </c>
      <c r="L16" s="284"/>
      <c r="M16" s="285"/>
      <c r="N16" s="260" t="str">
        <f t="shared" si="2"/>
        <v/>
      </c>
      <c r="O16" s="128"/>
      <c r="P16" s="407" t="str">
        <f t="shared" si="4"/>
        <v/>
      </c>
      <c r="Q16" s="287">
        <f t="shared" ref="Q16:Q17" si="6">G16</f>
        <v>0</v>
      </c>
      <c r="R16" s="687">
        <f t="shared" ref="R16:R17" si="7">K16</f>
        <v>0</v>
      </c>
      <c r="S16" s="677"/>
      <c r="T16" s="292" t="s">
        <v>3</v>
      </c>
      <c r="U16" s="700"/>
      <c r="V16" s="701"/>
      <c r="W16" s="701"/>
      <c r="X16" s="701"/>
      <c r="Y16" s="390"/>
    </row>
    <row r="17" spans="1:25" s="8" customFormat="1" ht="15" x14ac:dyDescent="0.25">
      <c r="A17" s="690"/>
      <c r="B17" s="691"/>
      <c r="C17" s="691"/>
      <c r="D17" s="691"/>
      <c r="E17" s="691"/>
      <c r="F17" s="692"/>
      <c r="G17" s="146"/>
      <c r="H17" s="146"/>
      <c r="I17" s="278"/>
      <c r="J17" s="146"/>
      <c r="K17" s="267">
        <f t="shared" si="5"/>
        <v>0</v>
      </c>
      <c r="L17" s="284"/>
      <c r="M17" s="285"/>
      <c r="N17" s="260" t="str">
        <f t="shared" si="2"/>
        <v/>
      </c>
      <c r="O17" s="128"/>
      <c r="P17" s="407" t="str">
        <f t="shared" si="4"/>
        <v/>
      </c>
      <c r="Q17" s="287">
        <f t="shared" si="6"/>
        <v>0</v>
      </c>
      <c r="R17" s="687">
        <f t="shared" si="7"/>
        <v>0</v>
      </c>
      <c r="S17" s="677"/>
      <c r="T17" s="292" t="s">
        <v>3</v>
      </c>
      <c r="U17" s="700"/>
      <c r="V17" s="701"/>
      <c r="W17" s="701"/>
      <c r="X17" s="701"/>
      <c r="Y17" s="390"/>
    </row>
    <row r="18" spans="1:25" s="8" customFormat="1" ht="15" x14ac:dyDescent="0.25">
      <c r="A18" s="690"/>
      <c r="B18" s="691"/>
      <c r="C18" s="691"/>
      <c r="D18" s="691"/>
      <c r="E18" s="691"/>
      <c r="F18" s="692"/>
      <c r="G18" s="146"/>
      <c r="H18" s="146"/>
      <c r="I18" s="278"/>
      <c r="J18" s="146"/>
      <c r="K18" s="267">
        <f t="shared" si="1"/>
        <v>0</v>
      </c>
      <c r="L18" s="284"/>
      <c r="M18" s="285"/>
      <c r="N18" s="260" t="str">
        <f t="shared" si="2"/>
        <v/>
      </c>
      <c r="O18" s="128"/>
      <c r="P18" s="407" t="str">
        <f t="shared" si="4"/>
        <v/>
      </c>
      <c r="Q18" s="287">
        <f t="shared" si="0"/>
        <v>0</v>
      </c>
      <c r="R18" s="687">
        <f t="shared" si="3"/>
        <v>0</v>
      </c>
      <c r="S18" s="677"/>
      <c r="T18" s="292" t="s">
        <v>3</v>
      </c>
      <c r="U18" s="700"/>
      <c r="V18" s="701"/>
      <c r="W18" s="701"/>
      <c r="X18" s="701"/>
      <c r="Y18" s="390"/>
    </row>
    <row r="19" spans="1:25" s="8" customFormat="1" ht="15" x14ac:dyDescent="0.25">
      <c r="A19" s="690"/>
      <c r="B19" s="691"/>
      <c r="C19" s="691"/>
      <c r="D19" s="691"/>
      <c r="E19" s="691"/>
      <c r="F19" s="692"/>
      <c r="G19" s="146"/>
      <c r="H19" s="146"/>
      <c r="I19" s="278"/>
      <c r="J19" s="146"/>
      <c r="K19" s="267">
        <f t="shared" si="1"/>
        <v>0</v>
      </c>
      <c r="L19" s="284"/>
      <c r="M19" s="285"/>
      <c r="N19" s="260" t="str">
        <f t="shared" si="2"/>
        <v/>
      </c>
      <c r="O19" s="128"/>
      <c r="P19" s="407" t="str">
        <f t="shared" si="4"/>
        <v/>
      </c>
      <c r="Q19" s="287">
        <f t="shared" si="0"/>
        <v>0</v>
      </c>
      <c r="R19" s="687">
        <f t="shared" si="3"/>
        <v>0</v>
      </c>
      <c r="S19" s="677"/>
      <c r="T19" s="292" t="s">
        <v>3</v>
      </c>
      <c r="U19" s="700"/>
      <c r="V19" s="701"/>
      <c r="W19" s="701"/>
      <c r="X19" s="701"/>
      <c r="Y19" s="390"/>
    </row>
    <row r="20" spans="1:25" s="8" customFormat="1" ht="15" x14ac:dyDescent="0.25">
      <c r="A20" s="690"/>
      <c r="B20" s="691"/>
      <c r="C20" s="691"/>
      <c r="D20" s="691"/>
      <c r="E20" s="691"/>
      <c r="F20" s="692"/>
      <c r="G20" s="146"/>
      <c r="H20" s="146"/>
      <c r="I20" s="278"/>
      <c r="J20" s="146"/>
      <c r="K20" s="267">
        <f t="shared" si="1"/>
        <v>0</v>
      </c>
      <c r="L20" s="284"/>
      <c r="M20" s="285"/>
      <c r="N20" s="260" t="str">
        <f t="shared" si="2"/>
        <v/>
      </c>
      <c r="O20" s="128"/>
      <c r="P20" s="407" t="str">
        <f t="shared" si="4"/>
        <v/>
      </c>
      <c r="Q20" s="287">
        <f t="shared" si="0"/>
        <v>0</v>
      </c>
      <c r="R20" s="687">
        <f t="shared" si="3"/>
        <v>0</v>
      </c>
      <c r="S20" s="677"/>
      <c r="T20" s="292" t="s">
        <v>3</v>
      </c>
      <c r="U20" s="700"/>
      <c r="V20" s="701"/>
      <c r="W20" s="701"/>
      <c r="X20" s="701"/>
      <c r="Y20" s="390"/>
    </row>
    <row r="21" spans="1:25" s="8" customFormat="1" ht="15" x14ac:dyDescent="0.25">
      <c r="A21" s="690"/>
      <c r="B21" s="691"/>
      <c r="C21" s="691"/>
      <c r="D21" s="691"/>
      <c r="E21" s="691"/>
      <c r="F21" s="692"/>
      <c r="G21" s="146"/>
      <c r="H21" s="146"/>
      <c r="I21" s="278"/>
      <c r="J21" s="146"/>
      <c r="K21" s="267">
        <f t="shared" si="1"/>
        <v>0</v>
      </c>
      <c r="L21" s="284"/>
      <c r="M21" s="285"/>
      <c r="N21" s="260" t="str">
        <f t="shared" si="2"/>
        <v/>
      </c>
      <c r="O21" s="128"/>
      <c r="P21" s="407" t="str">
        <f t="shared" si="4"/>
        <v/>
      </c>
      <c r="Q21" s="287">
        <f t="shared" si="0"/>
        <v>0</v>
      </c>
      <c r="R21" s="687">
        <f t="shared" si="3"/>
        <v>0</v>
      </c>
      <c r="S21" s="677"/>
      <c r="T21" s="292" t="s">
        <v>3</v>
      </c>
      <c r="U21" s="700"/>
      <c r="V21" s="701"/>
      <c r="W21" s="701"/>
      <c r="X21" s="701"/>
      <c r="Y21" s="390"/>
    </row>
    <row r="22" spans="1:25" s="8" customFormat="1" ht="15" x14ac:dyDescent="0.25">
      <c r="A22" s="690"/>
      <c r="B22" s="691"/>
      <c r="C22" s="691"/>
      <c r="D22" s="691"/>
      <c r="E22" s="691"/>
      <c r="F22" s="692"/>
      <c r="G22" s="146"/>
      <c r="H22" s="146"/>
      <c r="I22" s="278"/>
      <c r="J22" s="146"/>
      <c r="K22" s="267">
        <f t="shared" si="1"/>
        <v>0</v>
      </c>
      <c r="L22" s="284"/>
      <c r="M22" s="285"/>
      <c r="N22" s="260" t="str">
        <f t="shared" si="2"/>
        <v/>
      </c>
      <c r="O22" s="128"/>
      <c r="P22" s="407" t="str">
        <f t="shared" si="4"/>
        <v/>
      </c>
      <c r="Q22" s="287">
        <f t="shared" si="0"/>
        <v>0</v>
      </c>
      <c r="R22" s="687">
        <f t="shared" si="3"/>
        <v>0</v>
      </c>
      <c r="S22" s="677"/>
      <c r="T22" s="292" t="s">
        <v>3</v>
      </c>
      <c r="U22" s="700"/>
      <c r="V22" s="701"/>
      <c r="W22" s="701"/>
      <c r="X22" s="701"/>
      <c r="Y22" s="390"/>
    </row>
    <row r="23" spans="1:25" s="8" customFormat="1" ht="15" x14ac:dyDescent="0.25">
      <c r="A23" s="690"/>
      <c r="B23" s="691"/>
      <c r="C23" s="691"/>
      <c r="D23" s="691"/>
      <c r="E23" s="691"/>
      <c r="F23" s="692"/>
      <c r="G23" s="146"/>
      <c r="H23" s="146"/>
      <c r="I23" s="278"/>
      <c r="J23" s="146"/>
      <c r="K23" s="267">
        <f t="shared" si="1"/>
        <v>0</v>
      </c>
      <c r="L23" s="284"/>
      <c r="M23" s="285"/>
      <c r="N23" s="260" t="str">
        <f t="shared" si="2"/>
        <v/>
      </c>
      <c r="O23" s="128"/>
      <c r="P23" s="407" t="str">
        <f t="shared" si="4"/>
        <v/>
      </c>
      <c r="Q23" s="287">
        <f t="shared" si="0"/>
        <v>0</v>
      </c>
      <c r="R23" s="687">
        <f t="shared" si="3"/>
        <v>0</v>
      </c>
      <c r="S23" s="677"/>
      <c r="T23" s="292" t="s">
        <v>3</v>
      </c>
      <c r="U23" s="700"/>
      <c r="V23" s="701"/>
      <c r="W23" s="701"/>
      <c r="X23" s="701"/>
      <c r="Y23" s="390"/>
    </row>
    <row r="24" spans="1:25" s="112" customFormat="1" ht="13.9" customHeight="1" x14ac:dyDescent="0.25">
      <c r="A24" s="693" t="s">
        <v>10</v>
      </c>
      <c r="B24" s="694"/>
      <c r="C24" s="694"/>
      <c r="D24" s="694"/>
      <c r="E24" s="694"/>
      <c r="F24" s="694"/>
      <c r="G24" s="274">
        <f>SUM(G12:G23)</f>
        <v>0</v>
      </c>
      <c r="H24" s="274">
        <f t="shared" ref="H24:K24" si="8">SUM(H12:H23)</f>
        <v>0</v>
      </c>
      <c r="I24" s="274">
        <f t="shared" si="8"/>
        <v>0</v>
      </c>
      <c r="J24" s="274">
        <f t="shared" si="8"/>
        <v>0</v>
      </c>
      <c r="K24" s="274">
        <f t="shared" si="8"/>
        <v>0</v>
      </c>
      <c r="L24" s="316"/>
      <c r="M24" s="316"/>
      <c r="N24" s="362"/>
      <c r="O24" s="129"/>
      <c r="P24" s="307" t="s">
        <v>10</v>
      </c>
      <c r="Q24" s="173">
        <f>SUM(Q12:Q23)</f>
        <v>0</v>
      </c>
      <c r="R24" s="682">
        <f>SUM(R12:S23)</f>
        <v>0</v>
      </c>
      <c r="S24" s="684"/>
      <c r="T24" s="308"/>
      <c r="U24" s="835"/>
      <c r="V24" s="728"/>
      <c r="W24" s="728"/>
      <c r="X24" s="728"/>
      <c r="Y24" s="394"/>
    </row>
    <row r="25" spans="1:25" s="112" customFormat="1" ht="12" customHeight="1" x14ac:dyDescent="0.25">
      <c r="G25" s="105"/>
      <c r="H25" s="105"/>
      <c r="I25" s="115"/>
      <c r="J25" s="115"/>
      <c r="K25" s="115"/>
      <c r="L25" s="116"/>
      <c r="M25" s="116"/>
      <c r="N25" s="114"/>
      <c r="O25" s="129"/>
      <c r="P25" s="105"/>
      <c r="Q25" s="309"/>
      <c r="R25" s="310"/>
      <c r="S25" s="309"/>
      <c r="T25" s="311"/>
      <c r="U25" s="99"/>
      <c r="Y25" s="394"/>
    </row>
    <row r="26" spans="1:25" s="114" customFormat="1" ht="12" customHeight="1" x14ac:dyDescent="0.25">
      <c r="A26" s="695" t="s">
        <v>106</v>
      </c>
      <c r="B26" s="688"/>
      <c r="C26" s="689"/>
      <c r="D26" s="689"/>
      <c r="E26" s="689"/>
      <c r="F26" s="689"/>
      <c r="G26" s="689"/>
      <c r="H26" s="689"/>
      <c r="I26" s="689"/>
      <c r="J26" s="689"/>
      <c r="K26" s="689"/>
      <c r="L26" s="689"/>
      <c r="M26" s="689"/>
      <c r="N26" s="689"/>
      <c r="O26" s="129"/>
      <c r="P26" s="775" t="s">
        <v>106</v>
      </c>
      <c r="Q26" s="700"/>
      <c r="R26" s="447"/>
      <c r="S26" s="447"/>
      <c r="T26" s="447"/>
      <c r="U26" s="447"/>
      <c r="V26" s="839"/>
      <c r="W26" s="839"/>
      <c r="X26" s="839"/>
      <c r="Y26" s="395"/>
    </row>
    <row r="27" spans="1:25" s="114" customFormat="1" ht="12" customHeight="1" x14ac:dyDescent="0.25">
      <c r="A27" s="696"/>
      <c r="B27" s="689"/>
      <c r="C27" s="689"/>
      <c r="D27" s="689"/>
      <c r="E27" s="689"/>
      <c r="F27" s="689"/>
      <c r="G27" s="689"/>
      <c r="H27" s="689"/>
      <c r="I27" s="689"/>
      <c r="J27" s="689"/>
      <c r="K27" s="689"/>
      <c r="L27" s="689"/>
      <c r="M27" s="689"/>
      <c r="N27" s="689"/>
      <c r="O27" s="129"/>
      <c r="P27" s="776"/>
      <c r="Q27" s="447"/>
      <c r="R27" s="447"/>
      <c r="S27" s="447"/>
      <c r="T27" s="447"/>
      <c r="U27" s="447"/>
      <c r="V27" s="839"/>
      <c r="W27" s="839"/>
      <c r="X27" s="839"/>
      <c r="Y27" s="395"/>
    </row>
    <row r="28" spans="1:25" x14ac:dyDescent="0.2">
      <c r="L28" s="97"/>
      <c r="M28" s="97"/>
      <c r="O28" s="130"/>
      <c r="S28" s="96"/>
    </row>
    <row r="29" spans="1:25" s="8" customFormat="1" ht="15" x14ac:dyDescent="0.25">
      <c r="A29" s="853" t="s">
        <v>140</v>
      </c>
      <c r="B29" s="853"/>
      <c r="C29" s="853"/>
      <c r="D29" s="853"/>
      <c r="E29" s="853"/>
      <c r="F29" s="853"/>
      <c r="G29" s="853"/>
      <c r="H29" s="853"/>
      <c r="I29" s="853"/>
      <c r="J29" s="853"/>
      <c r="K29" s="853"/>
      <c r="L29" s="853"/>
      <c r="M29" s="853"/>
      <c r="N29" s="853"/>
      <c r="O29" s="133"/>
      <c r="P29" s="883"/>
      <c r="Q29" s="425"/>
      <c r="R29" s="425"/>
      <c r="S29" s="425"/>
      <c r="T29" s="425"/>
      <c r="U29" s="425"/>
      <c r="V29" s="425"/>
      <c r="W29" s="425"/>
      <c r="X29" s="426"/>
      <c r="Y29" s="390"/>
    </row>
    <row r="30" spans="1:25" s="93" customFormat="1" ht="57" customHeight="1" x14ac:dyDescent="0.25">
      <c r="A30" s="870" t="s">
        <v>13</v>
      </c>
      <c r="B30" s="686"/>
      <c r="C30" s="92" t="s">
        <v>107</v>
      </c>
      <c r="D30" s="92" t="s">
        <v>269</v>
      </c>
      <c r="E30" s="92" t="s">
        <v>270</v>
      </c>
      <c r="F30" s="92" t="s">
        <v>268</v>
      </c>
      <c r="G30" s="92" t="s">
        <v>271</v>
      </c>
      <c r="H30" s="92" t="s">
        <v>60</v>
      </c>
      <c r="I30" s="92" t="s">
        <v>59</v>
      </c>
      <c r="J30" s="92" t="s">
        <v>61</v>
      </c>
      <c r="K30" s="92" t="s">
        <v>266</v>
      </c>
      <c r="L30" s="870" t="s">
        <v>272</v>
      </c>
      <c r="M30" s="686"/>
      <c r="N30" s="92" t="s">
        <v>109</v>
      </c>
      <c r="O30" s="127"/>
      <c r="P30" s="296" t="s">
        <v>105</v>
      </c>
      <c r="Q30" s="298" t="s">
        <v>176</v>
      </c>
      <c r="R30" s="685" t="s">
        <v>278</v>
      </c>
      <c r="S30" s="686"/>
      <c r="T30" s="92" t="s">
        <v>279</v>
      </c>
      <c r="U30" s="886" t="s">
        <v>106</v>
      </c>
      <c r="V30" s="465"/>
      <c r="W30" s="465"/>
      <c r="X30" s="465"/>
      <c r="Y30" s="393"/>
    </row>
    <row r="31" spans="1:25" s="8" customFormat="1" ht="25.15" customHeight="1" x14ac:dyDescent="0.25">
      <c r="A31" s="871" t="s">
        <v>3</v>
      </c>
      <c r="B31" s="872"/>
      <c r="C31" s="279"/>
      <c r="D31" s="280"/>
      <c r="E31" s="281"/>
      <c r="F31" s="282"/>
      <c r="G31" s="267">
        <f>(D31+(D31*E31))*F31</f>
        <v>0</v>
      </c>
      <c r="H31" s="278"/>
      <c r="I31" s="109"/>
      <c r="J31" s="109"/>
      <c r="K31" s="172">
        <f>G31-H31-I31-J31</f>
        <v>0</v>
      </c>
      <c r="L31" s="878"/>
      <c r="M31" s="879"/>
      <c r="N31" s="260" t="str">
        <f>IF(OR(D31*F31&gt;7500,E31&gt;0.26,H31&gt;2499.99),"Oui",IF(AND(D31*F31&lt;=7500,E31&gt;0,H31&lt;2500),"Non",""))</f>
        <v/>
      </c>
      <c r="O31" s="124"/>
      <c r="P31" s="408" t="str" cm="1">
        <f t="array" ref="P31">_xlfn.IFS(N31="","",N31="Non","Validation - Niveau 1",AND(N31="Oui",D31*F31&lt;=7500,H31=0),"Validation - Niveau 1",AND(N31="Oui",D31*F31&gt;7500,H31=0),"Validation - Niveau 2",AND(N31="Oui",D31*F31&lt;=7500,H31&lt;2500),"Validation - Niveau 1",AND(N31="Oui",D31*F31&lt;=7500,H31&gt;=2500,H31&lt;15001),"Validation - Niveau 2",AND(N31="Oui",D31*F31&lt;=7500,H31&gt;15000),"Validation - Niveau 3",AND(N31="Oui",D31*F31&gt;7500,H31&gt;=2500,H31&lt;15001),"Validation - Niveau 2",AND(N31="Oui",D31*F31&gt;7500,H31&lt;2500),"Validation - Niveau 2",AND(N31="Oui",D31*F31&gt;7500,H31&gt;15000),"Validation - Niveau 3")</f>
        <v/>
      </c>
      <c r="Q31" s="287">
        <f>G31</f>
        <v>0</v>
      </c>
      <c r="R31" s="676">
        <f>K31</f>
        <v>0</v>
      </c>
      <c r="S31" s="677"/>
      <c r="T31" s="292" t="s">
        <v>3</v>
      </c>
      <c r="U31" s="700"/>
      <c r="V31" s="701"/>
      <c r="W31" s="701"/>
      <c r="X31" s="701"/>
      <c r="Y31" s="390"/>
    </row>
    <row r="32" spans="1:25" s="8" customFormat="1" ht="25.15" customHeight="1" x14ac:dyDescent="0.25">
      <c r="A32" s="871" t="s">
        <v>3</v>
      </c>
      <c r="B32" s="872"/>
      <c r="C32" s="279"/>
      <c r="D32" s="280"/>
      <c r="E32" s="281"/>
      <c r="F32" s="282"/>
      <c r="G32" s="267">
        <f t="shared" ref="G32:G40" si="9">(D32+(D32*E32))*F32</f>
        <v>0</v>
      </c>
      <c r="H32" s="278"/>
      <c r="I32" s="109"/>
      <c r="J32" s="109"/>
      <c r="K32" s="172">
        <f t="shared" ref="K32:K40" si="10">G32-H32-I32-J32</f>
        <v>0</v>
      </c>
      <c r="L32" s="878"/>
      <c r="M32" s="879"/>
      <c r="N32" s="260" t="str">
        <f t="shared" ref="N32:N40" si="11">IF(OR(D32*F32&gt;7500,E32&gt;0.26,H32&gt;2499.99),"Oui",IF(AND(D32*F32&lt;=7500,E32&gt;0,H32&lt;2500),"Non",""))</f>
        <v/>
      </c>
      <c r="O32" s="124"/>
      <c r="P32" s="408" t="str" cm="1">
        <f t="array" ref="P32">_xlfn.IFS(N32="","",N32="Non","Validation - Niveau 1",AND(N32="Oui",D32*F32&lt;=7500,H32=0),"Validation - Niveau 1",AND(N32="Oui",D32*F32&gt;7500,H32=0),"Validation - Niveau 2",AND(N32="Oui",D32*F32&lt;=7500,H32&lt;2500),"Validation - Niveau 1",AND(N32="Oui",D32*F32&lt;=7500,H32&gt;=2500,H32&lt;15001),"Validation - Niveau 2",AND(N32="Oui",D32*F32&lt;=7500,H32&gt;15000),"Validation - Niveau 3",AND(N32="Oui",D32*F32&gt;7500,H32&gt;=2500,H32&lt;15001),"Validation - Niveau 2",AND(N32="Oui",D32*F32&gt;7500,H32&lt;2500),"Validation - Niveau 2",AND(N32="Oui",D32*F32&gt;7500,H32&gt;15000),"Validation - Niveau 3")</f>
        <v/>
      </c>
      <c r="Q32" s="287">
        <f t="shared" ref="Q32:Q40" si="12">G32</f>
        <v>0</v>
      </c>
      <c r="R32" s="676">
        <f t="shared" ref="R32:R40" si="13">K32</f>
        <v>0</v>
      </c>
      <c r="S32" s="677"/>
      <c r="T32" s="292" t="s">
        <v>3</v>
      </c>
      <c r="U32" s="700"/>
      <c r="V32" s="701"/>
      <c r="W32" s="701"/>
      <c r="X32" s="701"/>
      <c r="Y32" s="390"/>
    </row>
    <row r="33" spans="1:25" s="8" customFormat="1" ht="25.15" customHeight="1" x14ac:dyDescent="0.25">
      <c r="A33" s="871" t="s">
        <v>3</v>
      </c>
      <c r="B33" s="872"/>
      <c r="C33" s="279"/>
      <c r="D33" s="280"/>
      <c r="E33" s="281"/>
      <c r="F33" s="282"/>
      <c r="G33" s="267">
        <f t="shared" ref="G33:G34" si="14">(D33+(D33*E33))*F33</f>
        <v>0</v>
      </c>
      <c r="H33" s="278"/>
      <c r="I33" s="109"/>
      <c r="J33" s="109"/>
      <c r="K33" s="172">
        <f t="shared" ref="K33:K34" si="15">G33-H33-I33-J33</f>
        <v>0</v>
      </c>
      <c r="L33" s="878"/>
      <c r="M33" s="879"/>
      <c r="N33" s="260" t="str">
        <f t="shared" si="11"/>
        <v/>
      </c>
      <c r="O33" s="124"/>
      <c r="P33" s="408" t="str" cm="1">
        <f t="array" ref="P33">_xlfn.IFS(N33="","",N33="Non","Validation - Niveau 1",AND(N33="Oui",D33*F33&lt;=7500,H33=0),"Validation - Niveau 1",AND(N33="Oui",D33*F33&gt;7500,H33=0),"Validation - Niveau 2",AND(N33="Oui",D33*F33&lt;=7500,H33&lt;2500),"Validation - Niveau 1",AND(N33="Oui",D33*F33&lt;=7500,H33&gt;=2500,H33&lt;15001),"Validation - Niveau 2",AND(N33="Oui",D33*F33&lt;=7500,H33&gt;15000),"Validation - Niveau 3",AND(N33="Oui",D33*F33&gt;7500,H33&gt;=2500,H33&lt;15001),"Validation - Niveau 2",AND(N33="Oui",D33*F33&gt;7500,H33&lt;2500),"Validation - Niveau 2",AND(N33="Oui",D33*F33&gt;7500,H33&gt;15000),"Validation - Niveau 3")</f>
        <v/>
      </c>
      <c r="Q33" s="287">
        <f t="shared" ref="Q33:Q34" si="16">G33</f>
        <v>0</v>
      </c>
      <c r="R33" s="676">
        <f t="shared" ref="R33:R34" si="17">K33</f>
        <v>0</v>
      </c>
      <c r="S33" s="677"/>
      <c r="T33" s="292" t="s">
        <v>3</v>
      </c>
      <c r="U33" s="700"/>
      <c r="V33" s="701"/>
      <c r="W33" s="701"/>
      <c r="X33" s="701"/>
      <c r="Y33" s="390"/>
    </row>
    <row r="34" spans="1:25" s="8" customFormat="1" ht="25.15" customHeight="1" x14ac:dyDescent="0.25">
      <c r="A34" s="871" t="s">
        <v>3</v>
      </c>
      <c r="B34" s="872"/>
      <c r="C34" s="279"/>
      <c r="D34" s="280"/>
      <c r="E34" s="281"/>
      <c r="F34" s="282"/>
      <c r="G34" s="267">
        <f t="shared" si="14"/>
        <v>0</v>
      </c>
      <c r="H34" s="278"/>
      <c r="I34" s="109"/>
      <c r="J34" s="109"/>
      <c r="K34" s="172">
        <f t="shared" si="15"/>
        <v>0</v>
      </c>
      <c r="L34" s="878"/>
      <c r="M34" s="879"/>
      <c r="N34" s="260" t="str">
        <f t="shared" si="11"/>
        <v/>
      </c>
      <c r="O34" s="124"/>
      <c r="P34" s="408" t="str" cm="1">
        <f t="array" ref="P34">_xlfn.IFS(N34="","",N34="Non","Validation - Niveau 1",AND(N34="Oui",D34*F34&lt;=7500,H34=0),"Validation - Niveau 1",AND(N34="Oui",D34*F34&gt;7500,H34=0),"Validation - Niveau 2",AND(N34="Oui",D34*F34&lt;=7500,H34&lt;2500),"Validation - Niveau 1",AND(N34="Oui",D34*F34&lt;=7500,H34&gt;=2500,H34&lt;15001),"Validation - Niveau 2",AND(N34="Oui",D34*F34&lt;=7500,H34&gt;15000),"Validation - Niveau 3",AND(N34="Oui",D34*F34&gt;7500,H34&gt;=2500,H34&lt;15001),"Validation - Niveau 2",AND(N34="Oui",D34*F34&gt;7500,H34&lt;2500),"Validation - Niveau 2",AND(N34="Oui",D34*F34&gt;7500,H34&gt;15000),"Validation - Niveau 3")</f>
        <v/>
      </c>
      <c r="Q34" s="287">
        <f t="shared" si="16"/>
        <v>0</v>
      </c>
      <c r="R34" s="676">
        <f t="shared" si="17"/>
        <v>0</v>
      </c>
      <c r="S34" s="677"/>
      <c r="T34" s="292" t="s">
        <v>3</v>
      </c>
      <c r="U34" s="700"/>
      <c r="V34" s="701"/>
      <c r="W34" s="701"/>
      <c r="X34" s="701"/>
      <c r="Y34" s="390"/>
    </row>
    <row r="35" spans="1:25" s="8" customFormat="1" ht="25.15" customHeight="1" x14ac:dyDescent="0.25">
      <c r="A35" s="871" t="s">
        <v>3</v>
      </c>
      <c r="B35" s="872"/>
      <c r="C35" s="279"/>
      <c r="D35" s="280"/>
      <c r="E35" s="281"/>
      <c r="F35" s="282"/>
      <c r="G35" s="267">
        <f t="shared" si="9"/>
        <v>0</v>
      </c>
      <c r="H35" s="278"/>
      <c r="I35" s="109"/>
      <c r="J35" s="109"/>
      <c r="K35" s="172">
        <f t="shared" si="10"/>
        <v>0</v>
      </c>
      <c r="L35" s="878"/>
      <c r="M35" s="879"/>
      <c r="N35" s="260" t="str">
        <f t="shared" si="11"/>
        <v/>
      </c>
      <c r="O35" s="124"/>
      <c r="P35" s="408" t="str" cm="1">
        <f t="array" ref="P35">_xlfn.IFS(N35="","",N35="Non","Validation - Niveau 1",AND(N35="Oui",D35*F35&lt;=7500,H35=0),"Validation - Niveau 1",AND(N35="Oui",D35*F35&gt;7500,H35=0),"Validation - Niveau 2",AND(N35="Oui",D35*F35&lt;=7500,H35&lt;2500),"Validation - Niveau 1",AND(N35="Oui",D35*F35&lt;=7500,H35&gt;=2500,H35&lt;15001),"Validation - Niveau 2",AND(N35="Oui",D35*F35&lt;=7500,H35&gt;15000),"Validation - Niveau 3",AND(N35="Oui",D35*F35&gt;7500,H35&gt;=2500,H35&lt;15001),"Validation - Niveau 2",AND(N35="Oui",D35*F35&gt;7500,H35&lt;2500),"Validation - Niveau 2",AND(N35="Oui",D35*F35&gt;7500,H35&gt;15000),"Validation - Niveau 3")</f>
        <v/>
      </c>
      <c r="Q35" s="287">
        <f t="shared" si="12"/>
        <v>0</v>
      </c>
      <c r="R35" s="676">
        <f t="shared" si="13"/>
        <v>0</v>
      </c>
      <c r="S35" s="677"/>
      <c r="T35" s="292" t="s">
        <v>3</v>
      </c>
      <c r="U35" s="700"/>
      <c r="V35" s="701"/>
      <c r="W35" s="701"/>
      <c r="X35" s="701"/>
      <c r="Y35" s="390"/>
    </row>
    <row r="36" spans="1:25" s="8" customFormat="1" ht="25.15" customHeight="1" x14ac:dyDescent="0.25">
      <c r="A36" s="871" t="s">
        <v>3</v>
      </c>
      <c r="B36" s="872"/>
      <c r="C36" s="279"/>
      <c r="D36" s="280"/>
      <c r="E36" s="281"/>
      <c r="F36" s="282"/>
      <c r="G36" s="267">
        <f t="shared" si="9"/>
        <v>0</v>
      </c>
      <c r="H36" s="278"/>
      <c r="I36" s="109"/>
      <c r="J36" s="109"/>
      <c r="K36" s="172">
        <f t="shared" si="10"/>
        <v>0</v>
      </c>
      <c r="L36" s="878"/>
      <c r="M36" s="879"/>
      <c r="N36" s="260" t="str">
        <f t="shared" si="11"/>
        <v/>
      </c>
      <c r="O36" s="124"/>
      <c r="P36" s="408" t="str" cm="1">
        <f t="array" ref="P36">_xlfn.IFS(N36="","",N36="Non","Validation - Niveau 1",AND(N36="Oui",D36*F36&lt;=7500,H36=0),"Validation - Niveau 1",AND(N36="Oui",D36*F36&gt;7500,H36=0),"Validation - Niveau 2",AND(N36="Oui",D36*F36&lt;=7500,H36&lt;2500),"Validation - Niveau 1",AND(N36="Oui",D36*F36&lt;=7500,H36&gt;=2500,H36&lt;15001),"Validation - Niveau 2",AND(N36="Oui",D36*F36&lt;=7500,H36&gt;15000),"Validation - Niveau 3",AND(N36="Oui",D36*F36&gt;7500,H36&gt;=2500,H36&lt;15001),"Validation - Niveau 2",AND(N36="Oui",D36*F36&gt;7500,H36&lt;2500),"Validation - Niveau 2",AND(N36="Oui",D36*F36&gt;7500,H36&gt;15000),"Validation - Niveau 3")</f>
        <v/>
      </c>
      <c r="Q36" s="287">
        <f t="shared" si="12"/>
        <v>0</v>
      </c>
      <c r="R36" s="676">
        <f t="shared" si="13"/>
        <v>0</v>
      </c>
      <c r="S36" s="677"/>
      <c r="T36" s="292" t="s">
        <v>3</v>
      </c>
      <c r="U36" s="700"/>
      <c r="V36" s="701"/>
      <c r="W36" s="701"/>
      <c r="X36" s="701"/>
      <c r="Y36" s="390"/>
    </row>
    <row r="37" spans="1:25" s="8" customFormat="1" ht="25.15" customHeight="1" x14ac:dyDescent="0.25">
      <c r="A37" s="871" t="s">
        <v>3</v>
      </c>
      <c r="B37" s="872"/>
      <c r="C37" s="279"/>
      <c r="D37" s="280"/>
      <c r="E37" s="281"/>
      <c r="F37" s="282"/>
      <c r="G37" s="267">
        <f t="shared" si="9"/>
        <v>0</v>
      </c>
      <c r="H37" s="278"/>
      <c r="I37" s="109"/>
      <c r="J37" s="109"/>
      <c r="K37" s="172">
        <f t="shared" si="10"/>
        <v>0</v>
      </c>
      <c r="L37" s="878"/>
      <c r="M37" s="879"/>
      <c r="N37" s="260" t="str">
        <f t="shared" si="11"/>
        <v/>
      </c>
      <c r="O37" s="124"/>
      <c r="P37" s="408" t="str" cm="1">
        <f t="array" ref="P37">_xlfn.IFS(N37="","",N37="Non","Validation - Niveau 1",AND(N37="Oui",D37*F37&lt;=7500,H37=0),"Validation - Niveau 1",AND(N37="Oui",D37*F37&gt;7500,H37=0),"Validation - Niveau 2",AND(N37="Oui",D37*F37&lt;=7500,H37&lt;2500),"Validation - Niveau 1",AND(N37="Oui",D37*F37&lt;=7500,H37&gt;=2500,H37&lt;15001),"Validation - Niveau 2",AND(N37="Oui",D37*F37&lt;=7500,H37&gt;15000),"Validation - Niveau 3",AND(N37="Oui",D37*F37&gt;7500,H37&gt;=2500,H37&lt;15001),"Validation - Niveau 2",AND(N37="Oui",D37*F37&gt;7500,H37&lt;2500),"Validation - Niveau 2",AND(N37="Oui",D37*F37&gt;7500,H37&gt;15000),"Validation - Niveau 3")</f>
        <v/>
      </c>
      <c r="Q37" s="287">
        <f t="shared" si="12"/>
        <v>0</v>
      </c>
      <c r="R37" s="676">
        <f t="shared" si="13"/>
        <v>0</v>
      </c>
      <c r="S37" s="677"/>
      <c r="T37" s="292" t="s">
        <v>3</v>
      </c>
      <c r="U37" s="700"/>
      <c r="V37" s="701"/>
      <c r="W37" s="701"/>
      <c r="X37" s="701"/>
      <c r="Y37" s="390"/>
    </row>
    <row r="38" spans="1:25" s="8" customFormat="1" ht="25.15" customHeight="1" x14ac:dyDescent="0.25">
      <c r="A38" s="871" t="s">
        <v>3</v>
      </c>
      <c r="B38" s="872"/>
      <c r="C38" s="279"/>
      <c r="D38" s="280"/>
      <c r="E38" s="281"/>
      <c r="F38" s="282"/>
      <c r="G38" s="267">
        <f t="shared" si="9"/>
        <v>0</v>
      </c>
      <c r="H38" s="278"/>
      <c r="I38" s="109"/>
      <c r="J38" s="109"/>
      <c r="K38" s="172">
        <f t="shared" si="10"/>
        <v>0</v>
      </c>
      <c r="L38" s="878"/>
      <c r="M38" s="879"/>
      <c r="N38" s="260" t="str">
        <f t="shared" si="11"/>
        <v/>
      </c>
      <c r="O38" s="124"/>
      <c r="P38" s="408" t="str" cm="1">
        <f t="array" ref="P38">_xlfn.IFS(N38="","",N38="Non","Validation - Niveau 1",AND(N38="Oui",D38*F38&lt;=7500,H38=0),"Validation - Niveau 1",AND(N38="Oui",D38*F38&gt;7500,H38=0),"Validation - Niveau 2",AND(N38="Oui",D38*F38&lt;=7500,H38&lt;2500),"Validation - Niveau 1",AND(N38="Oui",D38*F38&lt;=7500,H38&gt;=2500,H38&lt;15001),"Validation - Niveau 2",AND(N38="Oui",D38*F38&lt;=7500,H38&gt;15000),"Validation - Niveau 3",AND(N38="Oui",D38*F38&gt;7500,H38&gt;=2500,H38&lt;15001),"Validation - Niveau 2",AND(N38="Oui",D38*F38&gt;7500,H38&lt;2500),"Validation - Niveau 2",AND(N38="Oui",D38*F38&gt;7500,H38&gt;15000),"Validation - Niveau 3")</f>
        <v/>
      </c>
      <c r="Q38" s="287">
        <f t="shared" si="12"/>
        <v>0</v>
      </c>
      <c r="R38" s="676">
        <f t="shared" si="13"/>
        <v>0</v>
      </c>
      <c r="S38" s="677"/>
      <c r="T38" s="292" t="s">
        <v>3</v>
      </c>
      <c r="U38" s="700"/>
      <c r="V38" s="701"/>
      <c r="W38" s="701"/>
      <c r="X38" s="701"/>
      <c r="Y38" s="390"/>
    </row>
    <row r="39" spans="1:25" s="8" customFormat="1" ht="25.15" customHeight="1" x14ac:dyDescent="0.25">
      <c r="A39" s="871" t="s">
        <v>3</v>
      </c>
      <c r="B39" s="872"/>
      <c r="C39" s="279"/>
      <c r="D39" s="280"/>
      <c r="E39" s="281"/>
      <c r="F39" s="282"/>
      <c r="G39" s="267">
        <f t="shared" si="9"/>
        <v>0</v>
      </c>
      <c r="H39" s="278"/>
      <c r="I39" s="109"/>
      <c r="J39" s="109"/>
      <c r="K39" s="172">
        <f t="shared" si="10"/>
        <v>0</v>
      </c>
      <c r="L39" s="878"/>
      <c r="M39" s="879"/>
      <c r="N39" s="260" t="str">
        <f t="shared" si="11"/>
        <v/>
      </c>
      <c r="O39" s="124"/>
      <c r="P39" s="408" t="str" cm="1">
        <f t="array" ref="P39">_xlfn.IFS(N39="","",N39="Non","Validation - Niveau 1",AND(N39="Oui",D39*F39&lt;=7500,H39=0),"Validation - Niveau 1",AND(N39="Oui",D39*F39&gt;7500,H39=0),"Validation - Niveau 2",AND(N39="Oui",D39*F39&lt;=7500,H39&lt;2500),"Validation - Niveau 1",AND(N39="Oui",D39*F39&lt;=7500,H39&gt;=2500,H39&lt;15001),"Validation - Niveau 2",AND(N39="Oui",D39*F39&lt;=7500,H39&gt;15000),"Validation - Niveau 3",AND(N39="Oui",D39*F39&gt;7500,H39&gt;=2500,H39&lt;15001),"Validation - Niveau 2",AND(N39="Oui",D39*F39&gt;7500,H39&lt;2500),"Validation - Niveau 2",AND(N39="Oui",D39*F39&gt;7500,H39&gt;15000),"Validation - Niveau 3")</f>
        <v/>
      </c>
      <c r="Q39" s="287">
        <f t="shared" si="12"/>
        <v>0</v>
      </c>
      <c r="R39" s="676">
        <f t="shared" si="13"/>
        <v>0</v>
      </c>
      <c r="S39" s="677"/>
      <c r="T39" s="292" t="s">
        <v>3</v>
      </c>
      <c r="U39" s="700"/>
      <c r="V39" s="701"/>
      <c r="W39" s="701"/>
      <c r="X39" s="701"/>
      <c r="Y39" s="390"/>
    </row>
    <row r="40" spans="1:25" s="8" customFormat="1" ht="25.15" customHeight="1" x14ac:dyDescent="0.25">
      <c r="A40" s="871" t="s">
        <v>3</v>
      </c>
      <c r="B40" s="872"/>
      <c r="C40" s="279"/>
      <c r="D40" s="280"/>
      <c r="E40" s="281"/>
      <c r="F40" s="282"/>
      <c r="G40" s="267">
        <f t="shared" si="9"/>
        <v>0</v>
      </c>
      <c r="H40" s="278"/>
      <c r="I40" s="109"/>
      <c r="J40" s="109"/>
      <c r="K40" s="172">
        <f t="shared" si="10"/>
        <v>0</v>
      </c>
      <c r="L40" s="878"/>
      <c r="M40" s="879"/>
      <c r="N40" s="260" t="str">
        <f t="shared" si="11"/>
        <v/>
      </c>
      <c r="O40" s="124"/>
      <c r="P40" s="408" t="str" cm="1">
        <f t="array" ref="P40">_xlfn.IFS(N40="","",N40="Non","Validation - Niveau 1",AND(N40="Oui",D40*F40&lt;=7500,H40=0),"Validation - Niveau 1",AND(N40="Oui",D40*F40&gt;7500,H40=0),"Validation - Niveau 2",AND(N40="Oui",D40*F40&lt;=7500,H40&lt;2500),"Validation - Niveau 1",AND(N40="Oui",D40*F40&lt;=7500,H40&gt;=2500,H40&lt;15001),"Validation - Niveau 2",AND(N40="Oui",D40*F40&lt;=7500,H40&gt;15000),"Validation - Niveau 3",AND(N40="Oui",D40*F40&gt;7500,H40&gt;=2500,H40&lt;15001),"Validation - Niveau 2",AND(N40="Oui",D40*F40&gt;7500,H40&lt;2500),"Validation - Niveau 2",AND(N40="Oui",D40*F40&gt;7500,H40&gt;15000),"Validation - Niveau 3")</f>
        <v/>
      </c>
      <c r="Q40" s="287">
        <f t="shared" si="12"/>
        <v>0</v>
      </c>
      <c r="R40" s="676">
        <f t="shared" si="13"/>
        <v>0</v>
      </c>
      <c r="S40" s="677"/>
      <c r="T40" s="292" t="s">
        <v>3</v>
      </c>
      <c r="U40" s="700"/>
      <c r="V40" s="701"/>
      <c r="W40" s="701"/>
      <c r="X40" s="701"/>
      <c r="Y40" s="390"/>
    </row>
    <row r="41" spans="1:25" s="112" customFormat="1" ht="16.149999999999999" customHeight="1" x14ac:dyDescent="0.25">
      <c r="A41" s="876" t="s">
        <v>121</v>
      </c>
      <c r="B41" s="876"/>
      <c r="C41" s="877"/>
      <c r="D41" s="877"/>
      <c r="E41" s="877"/>
      <c r="F41" s="877"/>
      <c r="G41" s="173">
        <f>SUM(G31:G40)</f>
        <v>0</v>
      </c>
      <c r="H41" s="274">
        <f t="shared" ref="H41:K41" si="18">SUM(H31:H40)</f>
        <v>0</v>
      </c>
      <c r="I41" s="274">
        <f t="shared" si="18"/>
        <v>0</v>
      </c>
      <c r="J41" s="274">
        <f t="shared" si="18"/>
        <v>0</v>
      </c>
      <c r="K41" s="274">
        <f t="shared" si="18"/>
        <v>0</v>
      </c>
      <c r="L41" s="881"/>
      <c r="M41" s="882"/>
      <c r="N41" s="265"/>
      <c r="O41" s="132"/>
      <c r="P41" s="312" t="s">
        <v>10</v>
      </c>
      <c r="Q41" s="173">
        <f>SUM(Q31:Q40)</f>
        <v>0</v>
      </c>
      <c r="R41" s="885">
        <f>SUM(R31:S40)</f>
        <v>0</v>
      </c>
      <c r="S41" s="426"/>
      <c r="T41" s="313"/>
      <c r="U41" s="835"/>
      <c r="V41" s="728"/>
      <c r="W41" s="728"/>
      <c r="X41" s="728"/>
      <c r="Y41" s="394"/>
    </row>
    <row r="42" spans="1:25" x14ac:dyDescent="0.2">
      <c r="A42" s="113" t="s">
        <v>243</v>
      </c>
    </row>
    <row r="43" spans="1:25" ht="27" customHeight="1" x14ac:dyDescent="0.2">
      <c r="A43" s="873" t="s">
        <v>244</v>
      </c>
      <c r="B43" s="874"/>
      <c r="C43" s="874"/>
      <c r="D43" s="874"/>
      <c r="E43" s="874"/>
      <c r="F43" s="874"/>
      <c r="G43" s="874"/>
      <c r="H43" s="874"/>
      <c r="I43" s="874"/>
      <c r="J43" s="874"/>
      <c r="K43" s="874"/>
      <c r="L43" s="874"/>
      <c r="M43" s="874"/>
      <c r="N43" s="874"/>
    </row>
    <row r="44" spans="1:25" ht="30.75" customHeight="1" x14ac:dyDescent="0.2">
      <c r="A44" s="875" t="s">
        <v>262</v>
      </c>
      <c r="B44" s="875"/>
      <c r="C44" s="875"/>
      <c r="D44" s="875"/>
      <c r="E44" s="875"/>
      <c r="F44" s="875"/>
      <c r="G44" s="875"/>
      <c r="H44" s="875"/>
      <c r="I44" s="875"/>
      <c r="J44" s="875"/>
      <c r="K44" s="875"/>
      <c r="L44" s="875"/>
      <c r="M44" s="875"/>
      <c r="N44" s="875"/>
    </row>
    <row r="45" spans="1:25" s="114" customFormat="1" ht="12" customHeight="1" x14ac:dyDescent="0.25">
      <c r="A45" s="695" t="s">
        <v>106</v>
      </c>
      <c r="B45" s="688"/>
      <c r="C45" s="689"/>
      <c r="D45" s="689"/>
      <c r="E45" s="689"/>
      <c r="F45" s="689"/>
      <c r="G45" s="689"/>
      <c r="H45" s="689"/>
      <c r="I45" s="689"/>
      <c r="J45" s="689"/>
      <c r="K45" s="689"/>
      <c r="L45" s="689"/>
      <c r="M45" s="689"/>
      <c r="N45" s="689"/>
      <c r="O45" s="118"/>
      <c r="P45" s="775" t="s">
        <v>106</v>
      </c>
      <c r="Q45" s="700"/>
      <c r="R45" s="447"/>
      <c r="S45" s="447"/>
      <c r="T45" s="447"/>
      <c r="U45" s="447"/>
      <c r="V45" s="839"/>
      <c r="W45" s="839"/>
      <c r="X45" s="839"/>
      <c r="Y45" s="395"/>
    </row>
    <row r="46" spans="1:25" s="114" customFormat="1" ht="12" customHeight="1" x14ac:dyDescent="0.25">
      <c r="A46" s="696"/>
      <c r="B46" s="689"/>
      <c r="C46" s="689"/>
      <c r="D46" s="689"/>
      <c r="E46" s="689"/>
      <c r="F46" s="689"/>
      <c r="G46" s="689"/>
      <c r="H46" s="689"/>
      <c r="I46" s="689"/>
      <c r="J46" s="689"/>
      <c r="K46" s="689"/>
      <c r="L46" s="689"/>
      <c r="M46" s="689"/>
      <c r="N46" s="689"/>
      <c r="O46" s="117"/>
      <c r="P46" s="776"/>
      <c r="Q46" s="447"/>
      <c r="R46" s="447"/>
      <c r="S46" s="447"/>
      <c r="T46" s="447"/>
      <c r="U46" s="447"/>
      <c r="V46" s="839"/>
      <c r="W46" s="839"/>
      <c r="X46" s="839"/>
      <c r="Y46" s="395"/>
    </row>
    <row r="47" spans="1:25" x14ac:dyDescent="0.2">
      <c r="L47" s="97"/>
      <c r="M47" s="97"/>
      <c r="O47" s="6"/>
      <c r="S47" s="96"/>
    </row>
    <row r="48" spans="1:25" s="8" customFormat="1" ht="15" x14ac:dyDescent="0.25">
      <c r="A48" s="853" t="s">
        <v>277</v>
      </c>
      <c r="B48" s="853"/>
      <c r="C48" s="853"/>
      <c r="D48" s="853"/>
      <c r="E48" s="853"/>
      <c r="F48" s="853"/>
      <c r="G48" s="853"/>
      <c r="H48" s="853"/>
      <c r="I48" s="853"/>
      <c r="J48" s="853"/>
      <c r="K48" s="853"/>
      <c r="L48" s="853"/>
      <c r="M48" s="853"/>
      <c r="N48" s="853"/>
      <c r="O48" s="131"/>
      <c r="P48" s="884"/>
      <c r="Q48" s="884"/>
      <c r="R48" s="884"/>
      <c r="S48" s="884"/>
      <c r="T48" s="884"/>
      <c r="U48" s="884"/>
      <c r="V48" s="728"/>
      <c r="W48" s="728"/>
      <c r="X48" s="728"/>
      <c r="Y48" s="390"/>
    </row>
    <row r="49" spans="1:32" s="93" customFormat="1" ht="57" customHeight="1" x14ac:dyDescent="0.25">
      <c r="A49" s="870" t="s">
        <v>100</v>
      </c>
      <c r="B49" s="686"/>
      <c r="C49" s="870" t="s">
        <v>110</v>
      </c>
      <c r="D49" s="887"/>
      <c r="E49" s="888" t="s">
        <v>276</v>
      </c>
      <c r="F49" s="889"/>
      <c r="G49" s="92" t="s">
        <v>273</v>
      </c>
      <c r="H49" s="92" t="s">
        <v>60</v>
      </c>
      <c r="I49" s="92" t="s">
        <v>59</v>
      </c>
      <c r="J49" s="92" t="s">
        <v>61</v>
      </c>
      <c r="K49" s="92" t="s">
        <v>266</v>
      </c>
      <c r="L49" s="92" t="s">
        <v>120</v>
      </c>
      <c r="M49" s="92" t="s">
        <v>267</v>
      </c>
      <c r="N49" s="92" t="s">
        <v>141</v>
      </c>
      <c r="O49" s="127"/>
      <c r="P49" s="306" t="s">
        <v>105</v>
      </c>
      <c r="Q49" s="92" t="s">
        <v>176</v>
      </c>
      <c r="R49" s="685" t="s">
        <v>278</v>
      </c>
      <c r="S49" s="686"/>
      <c r="T49" s="92" t="s">
        <v>279</v>
      </c>
      <c r="U49" s="695" t="s">
        <v>106</v>
      </c>
      <c r="V49" s="863"/>
      <c r="W49" s="863"/>
      <c r="X49" s="863"/>
      <c r="Y49" s="393"/>
    </row>
    <row r="50" spans="1:32" s="103" customFormat="1" ht="14.25" customHeight="1" x14ac:dyDescent="0.2">
      <c r="A50" s="690"/>
      <c r="B50" s="799"/>
      <c r="C50" s="688"/>
      <c r="D50" s="688"/>
      <c r="E50" s="688"/>
      <c r="F50" s="688"/>
      <c r="G50" s="266"/>
      <c r="H50" s="266"/>
      <c r="I50" s="266"/>
      <c r="J50" s="266"/>
      <c r="K50" s="276">
        <f>G50-H50-I50-J50</f>
        <v>0</v>
      </c>
      <c r="L50" s="284"/>
      <c r="M50" s="286"/>
      <c r="N50" s="260" t="str">
        <f>IF(G50=0,"",IF(G50&gt;2499.99,"Oui","Non"))</f>
        <v/>
      </c>
      <c r="O50" s="128"/>
      <c r="P50" s="407" t="str">
        <f>IF(N50="","",IF(N50="NON","Validation - Niveau 1",IF(AND(N50="OUI",G50&lt;15001),"Validation - Niveau 2",IF(AND(N50="OUI",G50&gt;15000),"Validation - Niveau 3"))))</f>
        <v/>
      </c>
      <c r="Q50" s="287">
        <f t="shared" ref="Q50:Q65" si="19">G50</f>
        <v>0</v>
      </c>
      <c r="R50" s="676">
        <f>K50</f>
        <v>0</v>
      </c>
      <c r="S50" s="677"/>
      <c r="T50" s="292" t="s">
        <v>3</v>
      </c>
      <c r="U50" s="700"/>
      <c r="V50" s="701"/>
      <c r="W50" s="701"/>
      <c r="X50" s="701"/>
      <c r="Y50" s="113"/>
    </row>
    <row r="51" spans="1:32" s="103" customFormat="1" ht="14.25" customHeight="1" x14ac:dyDescent="0.2">
      <c r="A51" s="690"/>
      <c r="B51" s="799"/>
      <c r="C51" s="688"/>
      <c r="D51" s="688"/>
      <c r="E51" s="688"/>
      <c r="F51" s="688"/>
      <c r="G51" s="266"/>
      <c r="H51" s="266"/>
      <c r="I51" s="266"/>
      <c r="J51" s="266"/>
      <c r="K51" s="276">
        <f t="shared" ref="K51:K65" si="20">G51-H51-I51-J51</f>
        <v>0</v>
      </c>
      <c r="L51" s="284"/>
      <c r="M51" s="286"/>
      <c r="N51" s="260" t="str">
        <f>IF(G51=0,"",IF(G51&gt;2499.99,"Oui","Non"))</f>
        <v/>
      </c>
      <c r="O51" s="128"/>
      <c r="P51" s="407" t="str">
        <f>IF(N51="","",IF(N51="NON","Validation - Niveau 1",IF(AND(N51="OUI",G51&lt;15001),"Validation - Niveau 2",IF(AND(N51="OUI",G51&gt;15000),"Validation - Niveau 3"))))</f>
        <v/>
      </c>
      <c r="Q51" s="287">
        <f t="shared" si="19"/>
        <v>0</v>
      </c>
      <c r="R51" s="676">
        <f t="shared" ref="R51:R65" si="21">K51</f>
        <v>0</v>
      </c>
      <c r="S51" s="677"/>
      <c r="T51" s="292" t="s">
        <v>3</v>
      </c>
      <c r="U51" s="700"/>
      <c r="V51" s="701"/>
      <c r="W51" s="701"/>
      <c r="X51" s="701"/>
      <c r="Y51" s="113"/>
    </row>
    <row r="52" spans="1:32" s="103" customFormat="1" ht="14.25" customHeight="1" x14ac:dyDescent="0.2">
      <c r="A52" s="690"/>
      <c r="B52" s="799"/>
      <c r="C52" s="688"/>
      <c r="D52" s="688"/>
      <c r="E52" s="688"/>
      <c r="F52" s="688"/>
      <c r="G52" s="266"/>
      <c r="H52" s="266"/>
      <c r="I52" s="266"/>
      <c r="J52" s="266"/>
      <c r="K52" s="276">
        <f t="shared" si="20"/>
        <v>0</v>
      </c>
      <c r="L52" s="284"/>
      <c r="M52" s="286"/>
      <c r="N52" s="260" t="str">
        <f t="shared" ref="N52:N65" si="22">IF(G52=0,"",IF(G52&gt;2499.99,"Oui","Non"))</f>
        <v/>
      </c>
      <c r="O52" s="128"/>
      <c r="P52" s="407" t="str">
        <f t="shared" ref="P52:P65" si="23">IF(N52="","",IF(N52="NON","Validation - Niveau 1",IF(AND(N52="OUI",G52&lt;15001),"Validation - Niveau 2",IF(AND(N52="OUI",G52&gt;15000),"Validation - Niveau 3"))))</f>
        <v/>
      </c>
      <c r="Q52" s="287">
        <f t="shared" si="19"/>
        <v>0</v>
      </c>
      <c r="R52" s="676">
        <f t="shared" si="21"/>
        <v>0</v>
      </c>
      <c r="S52" s="677"/>
      <c r="T52" s="292" t="s">
        <v>3</v>
      </c>
      <c r="U52" s="700"/>
      <c r="V52" s="701"/>
      <c r="W52" s="701"/>
      <c r="X52" s="701"/>
      <c r="Y52" s="113"/>
    </row>
    <row r="53" spans="1:32" s="103" customFormat="1" ht="14.25" customHeight="1" x14ac:dyDescent="0.2">
      <c r="A53" s="690"/>
      <c r="B53" s="799"/>
      <c r="C53" s="688"/>
      <c r="D53" s="688"/>
      <c r="E53" s="688"/>
      <c r="F53" s="688"/>
      <c r="G53" s="266"/>
      <c r="H53" s="266"/>
      <c r="I53" s="266"/>
      <c r="J53" s="266"/>
      <c r="K53" s="276">
        <f t="shared" si="20"/>
        <v>0</v>
      </c>
      <c r="L53" s="284"/>
      <c r="M53" s="286"/>
      <c r="N53" s="260" t="str">
        <f t="shared" si="22"/>
        <v/>
      </c>
      <c r="O53" s="128"/>
      <c r="P53" s="407" t="str">
        <f t="shared" si="23"/>
        <v/>
      </c>
      <c r="Q53" s="287">
        <f t="shared" si="19"/>
        <v>0</v>
      </c>
      <c r="R53" s="676">
        <f t="shared" si="21"/>
        <v>0</v>
      </c>
      <c r="S53" s="677"/>
      <c r="T53" s="292" t="s">
        <v>3</v>
      </c>
      <c r="U53" s="700"/>
      <c r="V53" s="701"/>
      <c r="W53" s="701"/>
      <c r="X53" s="701"/>
      <c r="Y53" s="113"/>
    </row>
    <row r="54" spans="1:32" s="103" customFormat="1" ht="14.25" customHeight="1" x14ac:dyDescent="0.2">
      <c r="A54" s="690"/>
      <c r="B54" s="799"/>
      <c r="C54" s="688"/>
      <c r="D54" s="688"/>
      <c r="E54" s="688"/>
      <c r="F54" s="688"/>
      <c r="G54" s="266"/>
      <c r="H54" s="266"/>
      <c r="I54" s="266"/>
      <c r="J54" s="266"/>
      <c r="K54" s="276">
        <f t="shared" si="20"/>
        <v>0</v>
      </c>
      <c r="L54" s="284"/>
      <c r="M54" s="286"/>
      <c r="N54" s="260" t="str">
        <f t="shared" si="22"/>
        <v/>
      </c>
      <c r="O54" s="128"/>
      <c r="P54" s="407" t="str">
        <f t="shared" si="23"/>
        <v/>
      </c>
      <c r="Q54" s="287">
        <f t="shared" si="19"/>
        <v>0</v>
      </c>
      <c r="R54" s="676">
        <f t="shared" si="21"/>
        <v>0</v>
      </c>
      <c r="S54" s="677"/>
      <c r="T54" s="292" t="s">
        <v>3</v>
      </c>
      <c r="U54" s="700"/>
      <c r="V54" s="701"/>
      <c r="W54" s="701"/>
      <c r="X54" s="701"/>
      <c r="Y54" s="113"/>
    </row>
    <row r="55" spans="1:32" s="103" customFormat="1" ht="14.25" customHeight="1" x14ac:dyDescent="0.2">
      <c r="A55" s="690"/>
      <c r="B55" s="799"/>
      <c r="C55" s="688"/>
      <c r="D55" s="688"/>
      <c r="E55" s="688"/>
      <c r="F55" s="688"/>
      <c r="G55" s="266"/>
      <c r="H55" s="266"/>
      <c r="I55" s="266"/>
      <c r="J55" s="266"/>
      <c r="K55" s="276">
        <f t="shared" si="20"/>
        <v>0</v>
      </c>
      <c r="L55" s="284"/>
      <c r="M55" s="286"/>
      <c r="N55" s="260" t="str">
        <f t="shared" si="22"/>
        <v/>
      </c>
      <c r="O55" s="128"/>
      <c r="P55" s="407" t="str">
        <f t="shared" si="23"/>
        <v/>
      </c>
      <c r="Q55" s="287">
        <f t="shared" si="19"/>
        <v>0</v>
      </c>
      <c r="R55" s="676">
        <f t="shared" si="21"/>
        <v>0</v>
      </c>
      <c r="S55" s="677"/>
      <c r="T55" s="292" t="s">
        <v>3</v>
      </c>
      <c r="U55" s="700"/>
      <c r="V55" s="701"/>
      <c r="W55" s="701"/>
      <c r="X55" s="701"/>
      <c r="Y55" s="113"/>
    </row>
    <row r="56" spans="1:32" s="103" customFormat="1" ht="14.25" customHeight="1" x14ac:dyDescent="0.2">
      <c r="A56" s="690"/>
      <c r="B56" s="799"/>
      <c r="C56" s="688"/>
      <c r="D56" s="688"/>
      <c r="E56" s="688"/>
      <c r="F56" s="688"/>
      <c r="G56" s="266"/>
      <c r="H56" s="266"/>
      <c r="I56" s="266"/>
      <c r="J56" s="266"/>
      <c r="K56" s="276">
        <f t="shared" si="20"/>
        <v>0</v>
      </c>
      <c r="L56" s="284"/>
      <c r="M56" s="286"/>
      <c r="N56" s="260" t="str">
        <f t="shared" si="22"/>
        <v/>
      </c>
      <c r="O56" s="128"/>
      <c r="P56" s="407" t="str">
        <f t="shared" si="23"/>
        <v/>
      </c>
      <c r="Q56" s="287">
        <f t="shared" si="19"/>
        <v>0</v>
      </c>
      <c r="R56" s="676">
        <f t="shared" si="21"/>
        <v>0</v>
      </c>
      <c r="S56" s="677"/>
      <c r="T56" s="292" t="s">
        <v>3</v>
      </c>
      <c r="U56" s="700"/>
      <c r="V56" s="701"/>
      <c r="W56" s="701"/>
      <c r="X56" s="701"/>
      <c r="Y56" s="113"/>
    </row>
    <row r="57" spans="1:32" s="103" customFormat="1" ht="14.25" customHeight="1" x14ac:dyDescent="0.2">
      <c r="A57" s="690"/>
      <c r="B57" s="799"/>
      <c r="C57" s="688"/>
      <c r="D57" s="688"/>
      <c r="E57" s="688"/>
      <c r="F57" s="688"/>
      <c r="G57" s="266"/>
      <c r="H57" s="266"/>
      <c r="I57" s="266"/>
      <c r="J57" s="266"/>
      <c r="K57" s="276">
        <f t="shared" si="20"/>
        <v>0</v>
      </c>
      <c r="L57" s="284"/>
      <c r="M57" s="286"/>
      <c r="N57" s="260" t="str">
        <f t="shared" si="22"/>
        <v/>
      </c>
      <c r="O57" s="128"/>
      <c r="P57" s="407" t="str">
        <f t="shared" si="23"/>
        <v/>
      </c>
      <c r="Q57" s="287">
        <f t="shared" si="19"/>
        <v>0</v>
      </c>
      <c r="R57" s="676">
        <f t="shared" si="21"/>
        <v>0</v>
      </c>
      <c r="S57" s="677"/>
      <c r="T57" s="292" t="s">
        <v>3</v>
      </c>
      <c r="U57" s="700"/>
      <c r="V57" s="701"/>
      <c r="W57" s="701"/>
      <c r="X57" s="701"/>
      <c r="Y57" s="113"/>
    </row>
    <row r="58" spans="1:32" s="103" customFormat="1" ht="14.25" customHeight="1" x14ac:dyDescent="0.2">
      <c r="A58" s="690"/>
      <c r="B58" s="799"/>
      <c r="C58" s="688"/>
      <c r="D58" s="688"/>
      <c r="E58" s="688"/>
      <c r="F58" s="688"/>
      <c r="G58" s="266"/>
      <c r="H58" s="266"/>
      <c r="I58" s="266"/>
      <c r="J58" s="266"/>
      <c r="K58" s="276">
        <f t="shared" si="20"/>
        <v>0</v>
      </c>
      <c r="L58" s="284"/>
      <c r="M58" s="286"/>
      <c r="N58" s="260" t="str">
        <f t="shared" si="22"/>
        <v/>
      </c>
      <c r="O58" s="128"/>
      <c r="P58" s="407" t="str">
        <f t="shared" si="23"/>
        <v/>
      </c>
      <c r="Q58" s="287">
        <f t="shared" si="19"/>
        <v>0</v>
      </c>
      <c r="R58" s="676">
        <f t="shared" si="21"/>
        <v>0</v>
      </c>
      <c r="S58" s="677"/>
      <c r="T58" s="292" t="s">
        <v>3</v>
      </c>
      <c r="U58" s="700"/>
      <c r="V58" s="701"/>
      <c r="W58" s="701"/>
      <c r="X58" s="701"/>
      <c r="Y58" s="113"/>
    </row>
    <row r="59" spans="1:32" s="103" customFormat="1" ht="14.25" customHeight="1" x14ac:dyDescent="0.2">
      <c r="A59" s="690"/>
      <c r="B59" s="799"/>
      <c r="C59" s="688"/>
      <c r="D59" s="688"/>
      <c r="E59" s="688"/>
      <c r="F59" s="688"/>
      <c r="G59" s="266"/>
      <c r="H59" s="266"/>
      <c r="I59" s="266"/>
      <c r="J59" s="266"/>
      <c r="K59" s="276">
        <f t="shared" si="20"/>
        <v>0</v>
      </c>
      <c r="L59" s="284"/>
      <c r="M59" s="286"/>
      <c r="N59" s="260" t="str">
        <f t="shared" si="22"/>
        <v/>
      </c>
      <c r="O59" s="128"/>
      <c r="P59" s="407" t="str">
        <f t="shared" si="23"/>
        <v/>
      </c>
      <c r="Q59" s="287">
        <f t="shared" si="19"/>
        <v>0</v>
      </c>
      <c r="R59" s="676">
        <f t="shared" si="21"/>
        <v>0</v>
      </c>
      <c r="S59" s="677"/>
      <c r="T59" s="292" t="s">
        <v>3</v>
      </c>
      <c r="U59" s="700"/>
      <c r="V59" s="701"/>
      <c r="W59" s="701"/>
      <c r="X59" s="701"/>
      <c r="Y59" s="113"/>
    </row>
    <row r="60" spans="1:32" s="103" customFormat="1" ht="14.25" customHeight="1" x14ac:dyDescent="0.2">
      <c r="A60" s="690"/>
      <c r="B60" s="799"/>
      <c r="C60" s="688"/>
      <c r="D60" s="688"/>
      <c r="E60" s="688"/>
      <c r="F60" s="688"/>
      <c r="G60" s="266"/>
      <c r="H60" s="266"/>
      <c r="I60" s="266"/>
      <c r="J60" s="266"/>
      <c r="K60" s="276">
        <f t="shared" si="20"/>
        <v>0</v>
      </c>
      <c r="L60" s="284"/>
      <c r="M60" s="286"/>
      <c r="N60" s="260" t="str">
        <f t="shared" si="22"/>
        <v/>
      </c>
      <c r="O60" s="128"/>
      <c r="P60" s="407" t="str">
        <f t="shared" si="23"/>
        <v/>
      </c>
      <c r="Q60" s="287">
        <f t="shared" si="19"/>
        <v>0</v>
      </c>
      <c r="R60" s="676">
        <f t="shared" si="21"/>
        <v>0</v>
      </c>
      <c r="S60" s="677"/>
      <c r="T60" s="292" t="s">
        <v>3</v>
      </c>
      <c r="U60" s="700"/>
      <c r="V60" s="701"/>
      <c r="W60" s="701"/>
      <c r="X60" s="701"/>
      <c r="Y60" s="113"/>
    </row>
    <row r="61" spans="1:32" s="103" customFormat="1" ht="14.25" customHeight="1" x14ac:dyDescent="0.2">
      <c r="A61" s="690"/>
      <c r="B61" s="799"/>
      <c r="C61" s="688"/>
      <c r="D61" s="688"/>
      <c r="E61" s="688"/>
      <c r="F61" s="688"/>
      <c r="G61" s="266"/>
      <c r="H61" s="266"/>
      <c r="I61" s="266"/>
      <c r="J61" s="266"/>
      <c r="K61" s="276">
        <f t="shared" si="20"/>
        <v>0</v>
      </c>
      <c r="L61" s="284"/>
      <c r="M61" s="286"/>
      <c r="N61" s="260" t="str">
        <f t="shared" si="22"/>
        <v/>
      </c>
      <c r="O61" s="128"/>
      <c r="P61" s="407" t="str">
        <f t="shared" si="23"/>
        <v/>
      </c>
      <c r="Q61" s="287">
        <f t="shared" si="19"/>
        <v>0</v>
      </c>
      <c r="R61" s="676">
        <f t="shared" si="21"/>
        <v>0</v>
      </c>
      <c r="S61" s="677"/>
      <c r="T61" s="292" t="s">
        <v>3</v>
      </c>
      <c r="U61" s="700"/>
      <c r="V61" s="701"/>
      <c r="W61" s="701"/>
      <c r="X61" s="701"/>
      <c r="Y61" s="113"/>
    </row>
    <row r="62" spans="1:32" s="103" customFormat="1" ht="14.25" customHeight="1" x14ac:dyDescent="0.2">
      <c r="A62" s="690"/>
      <c r="B62" s="799"/>
      <c r="C62" s="688"/>
      <c r="D62" s="688"/>
      <c r="E62" s="688"/>
      <c r="F62" s="688"/>
      <c r="G62" s="266"/>
      <c r="H62" s="266"/>
      <c r="I62" s="266"/>
      <c r="J62" s="266"/>
      <c r="K62" s="276">
        <f t="shared" si="20"/>
        <v>0</v>
      </c>
      <c r="L62" s="284"/>
      <c r="M62" s="286"/>
      <c r="N62" s="260" t="str">
        <f t="shared" si="22"/>
        <v/>
      </c>
      <c r="O62" s="128"/>
      <c r="P62" s="407" t="str">
        <f t="shared" si="23"/>
        <v/>
      </c>
      <c r="Q62" s="287">
        <f t="shared" si="19"/>
        <v>0</v>
      </c>
      <c r="R62" s="676">
        <f t="shared" si="21"/>
        <v>0</v>
      </c>
      <c r="S62" s="677"/>
      <c r="T62" s="292" t="s">
        <v>3</v>
      </c>
      <c r="U62" s="700"/>
      <c r="V62" s="701"/>
      <c r="W62" s="701"/>
      <c r="X62" s="701"/>
      <c r="Y62" s="113"/>
    </row>
    <row r="63" spans="1:32" s="103" customFormat="1" ht="14.25" customHeight="1" x14ac:dyDescent="0.2">
      <c r="A63" s="690"/>
      <c r="B63" s="799"/>
      <c r="C63" s="688"/>
      <c r="D63" s="688"/>
      <c r="E63" s="688"/>
      <c r="F63" s="688"/>
      <c r="G63" s="266"/>
      <c r="H63" s="266"/>
      <c r="I63" s="266"/>
      <c r="J63" s="266"/>
      <c r="K63" s="276">
        <f t="shared" si="20"/>
        <v>0</v>
      </c>
      <c r="L63" s="284"/>
      <c r="M63" s="286"/>
      <c r="N63" s="260" t="str">
        <f t="shared" si="22"/>
        <v/>
      </c>
      <c r="O63" s="128"/>
      <c r="P63" s="407" t="str">
        <f t="shared" si="23"/>
        <v/>
      </c>
      <c r="Q63" s="287">
        <f t="shared" si="19"/>
        <v>0</v>
      </c>
      <c r="R63" s="676">
        <f t="shared" si="21"/>
        <v>0</v>
      </c>
      <c r="S63" s="677"/>
      <c r="T63" s="292" t="s">
        <v>3</v>
      </c>
      <c r="U63" s="700"/>
      <c r="V63" s="701"/>
      <c r="W63" s="701"/>
      <c r="X63" s="701"/>
      <c r="Y63" s="113"/>
    </row>
    <row r="64" spans="1:32" s="103" customFormat="1" ht="14.25" customHeight="1" x14ac:dyDescent="0.2">
      <c r="A64" s="690"/>
      <c r="B64" s="799"/>
      <c r="C64" s="688"/>
      <c r="D64" s="688"/>
      <c r="E64" s="688"/>
      <c r="F64" s="688"/>
      <c r="G64" s="266"/>
      <c r="H64" s="266"/>
      <c r="I64" s="266"/>
      <c r="J64" s="266"/>
      <c r="K64" s="276">
        <f t="shared" si="20"/>
        <v>0</v>
      </c>
      <c r="L64" s="284"/>
      <c r="M64" s="286"/>
      <c r="N64" s="260" t="str">
        <f t="shared" si="22"/>
        <v/>
      </c>
      <c r="O64" s="128"/>
      <c r="P64" s="407" t="str">
        <f t="shared" si="23"/>
        <v/>
      </c>
      <c r="Q64" s="287">
        <f t="shared" si="19"/>
        <v>0</v>
      </c>
      <c r="R64" s="676">
        <f t="shared" si="21"/>
        <v>0</v>
      </c>
      <c r="S64" s="677"/>
      <c r="T64" s="292" t="s">
        <v>3</v>
      </c>
      <c r="U64" s="700"/>
      <c r="V64" s="701"/>
      <c r="W64" s="701"/>
      <c r="X64" s="701"/>
      <c r="Y64" s="396"/>
      <c r="Z64" s="380"/>
      <c r="AA64" s="380"/>
      <c r="AB64" s="380"/>
      <c r="AC64" s="380"/>
      <c r="AD64" s="380"/>
      <c r="AE64" s="380"/>
      <c r="AF64" s="380"/>
    </row>
    <row r="65" spans="1:32" s="103" customFormat="1" ht="14.25" customHeight="1" x14ac:dyDescent="0.2">
      <c r="A65" s="690"/>
      <c r="B65" s="799"/>
      <c r="C65" s="688"/>
      <c r="D65" s="688"/>
      <c r="E65" s="688"/>
      <c r="F65" s="688"/>
      <c r="G65" s="266"/>
      <c r="H65" s="266"/>
      <c r="I65" s="266"/>
      <c r="J65" s="266"/>
      <c r="K65" s="276">
        <f t="shared" si="20"/>
        <v>0</v>
      </c>
      <c r="L65" s="284"/>
      <c r="M65" s="286"/>
      <c r="N65" s="260" t="str">
        <f t="shared" si="22"/>
        <v/>
      </c>
      <c r="O65" s="128"/>
      <c r="P65" s="407" t="str">
        <f t="shared" si="23"/>
        <v/>
      </c>
      <c r="Q65" s="287">
        <f t="shared" si="19"/>
        <v>0</v>
      </c>
      <c r="R65" s="676">
        <f t="shared" si="21"/>
        <v>0</v>
      </c>
      <c r="S65" s="677"/>
      <c r="T65" s="292" t="s">
        <v>3</v>
      </c>
      <c r="U65" s="700"/>
      <c r="V65" s="701"/>
      <c r="W65" s="701"/>
      <c r="X65" s="701"/>
      <c r="Y65" s="397"/>
      <c r="Z65" s="380"/>
      <c r="AA65" s="380"/>
      <c r="AB65" s="380"/>
      <c r="AC65" s="380"/>
      <c r="AD65" s="380"/>
      <c r="AE65" s="380"/>
      <c r="AF65" s="380"/>
    </row>
    <row r="66" spans="1:32" s="103" customFormat="1" ht="12" customHeight="1" x14ac:dyDescent="0.25">
      <c r="A66" s="712" t="s">
        <v>121</v>
      </c>
      <c r="B66" s="713"/>
      <c r="C66" s="713"/>
      <c r="D66" s="713"/>
      <c r="E66" s="713"/>
      <c r="F66" s="713"/>
      <c r="G66" s="274">
        <f>SUM(G50:G65)</f>
        <v>0</v>
      </c>
      <c r="H66" s="274">
        <f t="shared" ref="H66:K66" si="24">SUM(H50:H65)</f>
        <v>0</v>
      </c>
      <c r="I66" s="274">
        <f t="shared" si="24"/>
        <v>0</v>
      </c>
      <c r="J66" s="274">
        <f t="shared" si="24"/>
        <v>0</v>
      </c>
      <c r="K66" s="274">
        <f t="shared" si="24"/>
        <v>0</v>
      </c>
      <c r="L66" s="268"/>
      <c r="M66" s="268"/>
      <c r="N66" s="145"/>
      <c r="O66" s="124"/>
      <c r="P66" s="312" t="s">
        <v>10</v>
      </c>
      <c r="Q66" s="314">
        <f>SUM(Q50:Q65)</f>
        <v>0</v>
      </c>
      <c r="R66" s="678">
        <f>SUM(R50:S65)</f>
        <v>0</v>
      </c>
      <c r="S66" s="679"/>
      <c r="T66" s="315"/>
      <c r="U66" s="835"/>
      <c r="V66" s="728"/>
      <c r="W66" s="728"/>
      <c r="X66" s="728"/>
      <c r="Y66" s="397"/>
      <c r="Z66" s="380"/>
      <c r="AA66" s="380"/>
      <c r="AB66" s="380"/>
      <c r="AC66" s="380"/>
      <c r="AD66" s="380"/>
      <c r="AE66" s="380"/>
      <c r="AF66" s="380"/>
    </row>
    <row r="67" spans="1:32" ht="14.25" customHeight="1" x14ac:dyDescent="0.25">
      <c r="A67" s="714" t="s">
        <v>274</v>
      </c>
      <c r="B67" s="715"/>
      <c r="C67" s="715"/>
      <c r="D67" s="715"/>
      <c r="E67" s="715"/>
      <c r="F67" s="716"/>
      <c r="G67" s="275">
        <f>G66+G41+G24</f>
        <v>0</v>
      </c>
      <c r="H67" s="275">
        <f>H66+H41+H24</f>
        <v>0</v>
      </c>
      <c r="I67" s="275">
        <f>I66+I41+I24</f>
        <v>0</v>
      </c>
      <c r="J67" s="275">
        <f>J66+J41+J24</f>
        <v>0</v>
      </c>
      <c r="K67" s="173">
        <f>K66+K41+K24</f>
        <v>0</v>
      </c>
      <c r="L67" s="269"/>
      <c r="M67" s="270"/>
      <c r="N67" s="144"/>
      <c r="O67" s="132"/>
      <c r="P67" s="312" t="s">
        <v>160</v>
      </c>
      <c r="Q67" s="316">
        <f>Q24+Q41+Q66</f>
        <v>0</v>
      </c>
      <c r="R67" s="678">
        <f>R66+R41+R24</f>
        <v>0</v>
      </c>
      <c r="S67" s="680"/>
      <c r="T67" s="315"/>
      <c r="U67" s="700"/>
      <c r="V67" s="701"/>
      <c r="W67" s="701"/>
      <c r="X67" s="701"/>
      <c r="Y67" s="397"/>
      <c r="Z67" s="380"/>
      <c r="AA67" s="380"/>
      <c r="AB67" s="380"/>
      <c r="AC67" s="380"/>
      <c r="AD67" s="380"/>
      <c r="AE67" s="380"/>
      <c r="AF67" s="380"/>
    </row>
    <row r="68" spans="1:32" ht="30" customHeight="1" x14ac:dyDescent="0.2">
      <c r="A68" s="717" t="s">
        <v>322</v>
      </c>
      <c r="B68" s="718"/>
      <c r="C68" s="718"/>
      <c r="D68" s="718"/>
      <c r="E68" s="718"/>
      <c r="F68" s="683"/>
      <c r="G68" s="178">
        <f>ROUND((G67*0.15),0)</f>
        <v>0</v>
      </c>
      <c r="H68" s="399"/>
      <c r="I68" s="109">
        <f>G68*0.5</f>
        <v>0</v>
      </c>
      <c r="J68" s="109"/>
      <c r="K68" s="172">
        <f>G68-H68-I68-J68</f>
        <v>0</v>
      </c>
      <c r="L68" s="271"/>
      <c r="M68" s="272"/>
      <c r="N68" s="104"/>
      <c r="O68" s="132"/>
      <c r="P68" s="225" t="s">
        <v>161</v>
      </c>
      <c r="Q68" s="317">
        <f>ROUND((Q67*0.15),0)</f>
        <v>0</v>
      </c>
      <c r="R68" s="676">
        <f>Q68*0.5</f>
        <v>0</v>
      </c>
      <c r="S68" s="681"/>
      <c r="T68" s="318" t="s">
        <v>158</v>
      </c>
      <c r="U68" s="844" t="s">
        <v>169</v>
      </c>
      <c r="V68" s="845"/>
      <c r="W68" s="845"/>
      <c r="X68" s="845"/>
      <c r="Y68" s="418"/>
      <c r="Z68" s="380"/>
      <c r="AA68" s="380"/>
      <c r="AB68" s="380"/>
      <c r="AC68" s="380"/>
      <c r="AD68" s="380"/>
      <c r="AE68" s="380"/>
      <c r="AF68" s="380"/>
    </row>
    <row r="69" spans="1:32" ht="14.25" customHeight="1" x14ac:dyDescent="0.2">
      <c r="A69" s="719" t="s">
        <v>159</v>
      </c>
      <c r="B69" s="720"/>
      <c r="C69" s="720"/>
      <c r="D69" s="720"/>
      <c r="E69" s="720"/>
      <c r="F69" s="721"/>
      <c r="G69" s="384">
        <f>ROUND(SUM(G67:G68),2)</f>
        <v>0</v>
      </c>
      <c r="H69" s="384">
        <f>ROUND(SUM(H67:H68),2)</f>
        <v>0</v>
      </c>
      <c r="I69" s="384">
        <f>ROUND(SUM(I67:I68),2)</f>
        <v>0</v>
      </c>
      <c r="J69" s="384">
        <f>ROUND(SUM(J67:J68),2)</f>
        <v>0</v>
      </c>
      <c r="K69" s="384">
        <f>ROUND(SUM(K67:K68),2)</f>
        <v>0</v>
      </c>
      <c r="L69" s="277"/>
      <c r="M69" s="277"/>
      <c r="N69" s="361"/>
      <c r="O69" s="132"/>
      <c r="P69" s="312" t="s">
        <v>162</v>
      </c>
      <c r="Q69" s="316">
        <f>ROUND(Q67+Q68,2)</f>
        <v>0</v>
      </c>
      <c r="R69" s="682">
        <f>ROUND(SUM(R67:S68),2)</f>
        <v>0</v>
      </c>
      <c r="S69" s="683"/>
      <c r="T69" s="315"/>
      <c r="U69" s="700"/>
      <c r="V69" s="701"/>
      <c r="W69" s="701"/>
      <c r="X69" s="701"/>
      <c r="Y69" s="419" t="str">
        <f>IF($K$69&gt;$H$7,"Attention, le montant réclamé est supérieur au montant de l'aide financière offerte.","")</f>
        <v/>
      </c>
      <c r="Z69" s="380"/>
      <c r="AA69" s="380"/>
      <c r="AB69" s="380"/>
      <c r="AC69" s="380"/>
      <c r="AD69" s="380"/>
      <c r="AE69" s="380"/>
      <c r="AF69" s="380"/>
    </row>
    <row r="70" spans="1:32" ht="14.25" customHeight="1" x14ac:dyDescent="0.2">
      <c r="A70" s="901" t="s">
        <v>275</v>
      </c>
      <c r="B70" s="902"/>
      <c r="C70" s="902"/>
      <c r="D70" s="902"/>
      <c r="E70" s="902"/>
      <c r="F70" s="903"/>
      <c r="G70" s="110">
        <f>IF(G69&gt;0,G69/$G$69,0)</f>
        <v>0</v>
      </c>
      <c r="H70" s="110">
        <f t="shared" ref="H70:K70" si="25">IF(H69&gt;0,H69/$G$69,0)</f>
        <v>0</v>
      </c>
      <c r="I70" s="110">
        <f t="shared" si="25"/>
        <v>0</v>
      </c>
      <c r="J70" s="110">
        <f t="shared" si="25"/>
        <v>0</v>
      </c>
      <c r="K70" s="110">
        <f t="shared" si="25"/>
        <v>0</v>
      </c>
      <c r="L70" s="273"/>
      <c r="M70" s="273"/>
      <c r="N70" s="104"/>
      <c r="O70" s="124"/>
      <c r="P70" s="734" t="s">
        <v>106</v>
      </c>
      <c r="Q70" s="737"/>
      <c r="R70" s="738"/>
      <c r="S70" s="738"/>
      <c r="T70" s="738"/>
      <c r="U70" s="738"/>
      <c r="V70" s="738"/>
      <c r="W70" s="738"/>
      <c r="X70" s="739"/>
      <c r="Y70" s="397"/>
      <c r="Z70" s="380"/>
      <c r="AA70" s="380"/>
      <c r="AB70" s="380"/>
      <c r="AC70" s="380"/>
      <c r="AD70" s="380"/>
      <c r="AE70" s="380"/>
      <c r="AF70" s="380"/>
    </row>
    <row r="71" spans="1:32" s="114" customFormat="1" ht="12" customHeight="1" x14ac:dyDescent="0.25">
      <c r="A71" s="695" t="s">
        <v>106</v>
      </c>
      <c r="B71" s="688"/>
      <c r="C71" s="689"/>
      <c r="D71" s="689"/>
      <c r="E71" s="689"/>
      <c r="F71" s="689"/>
      <c r="G71" s="689"/>
      <c r="H71" s="689"/>
      <c r="I71" s="689"/>
      <c r="J71" s="689"/>
      <c r="K71" s="689"/>
      <c r="L71" s="689"/>
      <c r="M71" s="689"/>
      <c r="N71" s="689"/>
      <c r="O71" s="118"/>
      <c r="P71" s="735"/>
      <c r="Q71" s="740"/>
      <c r="R71" s="741"/>
      <c r="S71" s="741"/>
      <c r="T71" s="741"/>
      <c r="U71" s="741"/>
      <c r="V71" s="741"/>
      <c r="W71" s="741"/>
      <c r="X71" s="742"/>
      <c r="Y71" s="397"/>
      <c r="Z71" s="380"/>
      <c r="AA71" s="380"/>
      <c r="AB71" s="380"/>
      <c r="AC71" s="380"/>
      <c r="AD71" s="380"/>
      <c r="AE71" s="380"/>
      <c r="AF71" s="380"/>
    </row>
    <row r="72" spans="1:32" s="114" customFormat="1" ht="12" customHeight="1" x14ac:dyDescent="0.25">
      <c r="A72" s="696"/>
      <c r="B72" s="689"/>
      <c r="C72" s="689"/>
      <c r="D72" s="689"/>
      <c r="E72" s="689"/>
      <c r="F72" s="689"/>
      <c r="G72" s="689"/>
      <c r="H72" s="689"/>
      <c r="I72" s="689"/>
      <c r="J72" s="689"/>
      <c r="K72" s="689"/>
      <c r="L72" s="689"/>
      <c r="M72" s="689"/>
      <c r="N72" s="689"/>
      <c r="O72" s="117"/>
      <c r="P72" s="736"/>
      <c r="Q72" s="743"/>
      <c r="R72" s="744"/>
      <c r="S72" s="744"/>
      <c r="T72" s="744"/>
      <c r="U72" s="744"/>
      <c r="V72" s="744"/>
      <c r="W72" s="744"/>
      <c r="X72" s="745"/>
      <c r="Y72" s="398"/>
      <c r="Z72"/>
      <c r="AA72"/>
      <c r="AB72"/>
      <c r="AC72"/>
      <c r="AD72"/>
      <c r="AE72"/>
      <c r="AF72"/>
    </row>
    <row r="73" spans="1:32" ht="15" x14ac:dyDescent="0.25">
      <c r="L73" s="97"/>
      <c r="M73" s="97"/>
      <c r="O73" s="6"/>
      <c r="S73" s="96"/>
      <c r="Y73" s="398"/>
      <c r="Z73"/>
      <c r="AA73"/>
      <c r="AB73"/>
      <c r="AC73"/>
      <c r="AD73"/>
      <c r="AE73"/>
      <c r="AF73"/>
    </row>
    <row r="74" spans="1:32" ht="15" x14ac:dyDescent="0.25">
      <c r="A74" s="705" t="s">
        <v>143</v>
      </c>
      <c r="B74" s="727"/>
      <c r="C74" s="727"/>
      <c r="D74" s="727"/>
      <c r="E74" s="727"/>
      <c r="F74" s="727"/>
      <c r="G74" s="727"/>
      <c r="H74" s="727"/>
      <c r="I74" s="727"/>
      <c r="J74" s="727"/>
      <c r="K74" s="727"/>
      <c r="L74" s="727"/>
      <c r="M74" s="727"/>
      <c r="N74" s="728"/>
      <c r="O74" s="118"/>
      <c r="P74" s="836" t="s">
        <v>17</v>
      </c>
      <c r="Q74" s="837"/>
      <c r="R74" s="837"/>
      <c r="S74" s="837"/>
      <c r="T74" s="837"/>
      <c r="U74" s="837"/>
      <c r="V74" s="838"/>
      <c r="W74" s="838"/>
      <c r="X74" s="838"/>
      <c r="Y74" s="398"/>
      <c r="Z74"/>
      <c r="AA74"/>
      <c r="AB74"/>
      <c r="AC74"/>
      <c r="AD74"/>
      <c r="AE74"/>
      <c r="AF74"/>
    </row>
    <row r="75" spans="1:32" ht="24" x14ac:dyDescent="0.25">
      <c r="A75" s="729" t="s">
        <v>113</v>
      </c>
      <c r="B75" s="729"/>
      <c r="C75" s="729"/>
      <c r="D75" s="729" t="s">
        <v>148</v>
      </c>
      <c r="E75" s="729"/>
      <c r="F75" s="729"/>
      <c r="G75" s="729"/>
      <c r="H75" s="729"/>
      <c r="I75" s="729"/>
      <c r="J75" s="729"/>
      <c r="K75" s="729"/>
      <c r="L75" s="729"/>
      <c r="M75" s="729"/>
      <c r="N75" s="730"/>
      <c r="O75" s="129"/>
      <c r="P75" s="298" t="s">
        <v>115</v>
      </c>
      <c r="Q75" s="825" t="s">
        <v>119</v>
      </c>
      <c r="R75" s="826"/>
      <c r="S75" s="826"/>
      <c r="T75" s="178">
        <f>$H$7</f>
        <v>0</v>
      </c>
      <c r="U75" s="700"/>
      <c r="V75" s="701"/>
      <c r="W75" s="701"/>
      <c r="X75" s="701"/>
      <c r="Y75" s="398"/>
      <c r="Z75"/>
      <c r="AA75"/>
      <c r="AB75"/>
      <c r="AC75"/>
      <c r="AD75"/>
      <c r="AE75"/>
      <c r="AF75"/>
    </row>
    <row r="76" spans="1:32" ht="15" customHeight="1" x14ac:dyDescent="0.2">
      <c r="A76" s="731" t="s">
        <v>241</v>
      </c>
      <c r="B76" s="732"/>
      <c r="C76" s="746"/>
      <c r="D76" s="731" t="s">
        <v>242</v>
      </c>
      <c r="E76" s="732"/>
      <c r="F76" s="732"/>
      <c r="G76" s="732"/>
      <c r="H76" s="732"/>
      <c r="I76" s="732"/>
      <c r="J76" s="732"/>
      <c r="K76" s="732"/>
      <c r="L76" s="732"/>
      <c r="M76" s="732"/>
      <c r="N76" s="733"/>
      <c r="O76" s="129"/>
      <c r="P76" s="319"/>
      <c r="Q76" s="825" t="s">
        <v>163</v>
      </c>
      <c r="R76" s="826"/>
      <c r="S76" s="826"/>
      <c r="T76" s="172">
        <f>$Q$69</f>
        <v>0</v>
      </c>
      <c r="U76" s="700"/>
      <c r="V76" s="701"/>
      <c r="W76" s="701"/>
      <c r="X76" s="701"/>
    </row>
    <row r="77" spans="1:32" ht="15" customHeight="1" x14ac:dyDescent="0.2">
      <c r="A77" s="702"/>
      <c r="B77" s="703"/>
      <c r="C77" s="704"/>
      <c r="D77" s="702"/>
      <c r="E77" s="703"/>
      <c r="F77" s="703"/>
      <c r="G77" s="703"/>
      <c r="H77" s="703"/>
      <c r="I77" s="703"/>
      <c r="J77" s="703"/>
      <c r="K77" s="703"/>
      <c r="L77" s="703"/>
      <c r="M77" s="703"/>
      <c r="N77" s="706"/>
      <c r="O77" s="129"/>
      <c r="P77" s="253"/>
      <c r="Q77" s="825" t="s">
        <v>166</v>
      </c>
      <c r="R77" s="826"/>
      <c r="S77" s="826"/>
      <c r="T77" s="173">
        <f>IF(R69&gt;T75,T75,R69)</f>
        <v>0</v>
      </c>
      <c r="U77" s="700" t="s">
        <v>164</v>
      </c>
      <c r="V77" s="701"/>
      <c r="W77" s="701"/>
      <c r="X77" s="701"/>
    </row>
    <row r="78" spans="1:32" ht="15" customHeight="1" x14ac:dyDescent="0.2">
      <c r="A78" s="702"/>
      <c r="B78" s="703"/>
      <c r="C78" s="704"/>
      <c r="D78" s="702"/>
      <c r="E78" s="703"/>
      <c r="F78" s="703"/>
      <c r="G78" s="703"/>
      <c r="H78" s="703"/>
      <c r="I78" s="703"/>
      <c r="J78" s="703"/>
      <c r="K78" s="703"/>
      <c r="L78" s="703"/>
      <c r="M78" s="703"/>
      <c r="N78" s="706"/>
      <c r="O78" s="129"/>
      <c r="P78" s="253"/>
      <c r="Q78" s="825" t="s">
        <v>167</v>
      </c>
      <c r="R78" s="826"/>
      <c r="S78" s="826"/>
      <c r="T78" s="313">
        <v>0</v>
      </c>
      <c r="U78" s="700" t="s">
        <v>165</v>
      </c>
      <c r="V78" s="701"/>
      <c r="W78" s="701"/>
      <c r="X78" s="701"/>
    </row>
    <row r="79" spans="1:32" ht="16.5" customHeight="1" x14ac:dyDescent="0.25">
      <c r="A79" s="702"/>
      <c r="B79" s="703"/>
      <c r="C79" s="704"/>
      <c r="D79" s="702"/>
      <c r="E79" s="703"/>
      <c r="F79" s="703"/>
      <c r="G79" s="703"/>
      <c r="H79" s="703"/>
      <c r="I79" s="703"/>
      <c r="J79" s="703"/>
      <c r="K79" s="703"/>
      <c r="L79" s="703"/>
      <c r="M79" s="703"/>
      <c r="N79" s="706"/>
      <c r="O79" s="129"/>
      <c r="P79" s="253"/>
      <c r="Q79" s="827"/>
      <c r="R79" s="828"/>
      <c r="S79" s="828"/>
      <c r="T79" s="320"/>
      <c r="U79" s="840"/>
      <c r="V79" s="841"/>
      <c r="W79" s="841"/>
      <c r="X79" s="841"/>
    </row>
    <row r="80" spans="1:32" ht="16.149999999999999" customHeight="1" x14ac:dyDescent="0.2">
      <c r="A80" s="702"/>
      <c r="B80" s="703"/>
      <c r="C80" s="704"/>
      <c r="D80" s="702"/>
      <c r="E80" s="703"/>
      <c r="F80" s="703"/>
      <c r="G80" s="703"/>
      <c r="H80" s="703"/>
      <c r="I80" s="703"/>
      <c r="J80" s="703"/>
      <c r="K80" s="703"/>
      <c r="L80" s="703"/>
      <c r="M80" s="703"/>
      <c r="N80" s="706"/>
      <c r="O80" s="129"/>
      <c r="P80" s="253"/>
      <c r="Q80" s="707" t="s">
        <v>134</v>
      </c>
      <c r="R80" s="708"/>
      <c r="S80" s="708"/>
      <c r="T80" s="842" t="s">
        <v>3</v>
      </c>
      <c r="U80" s="700"/>
      <c r="V80" s="700"/>
      <c r="W80" s="700"/>
      <c r="X80" s="700"/>
    </row>
    <row r="81" spans="1:25" ht="17.25" customHeight="1" x14ac:dyDescent="0.2">
      <c r="A81" s="702"/>
      <c r="B81" s="703"/>
      <c r="C81" s="704"/>
      <c r="D81" s="702"/>
      <c r="E81" s="703"/>
      <c r="F81" s="703"/>
      <c r="G81" s="703"/>
      <c r="H81" s="703"/>
      <c r="I81" s="703"/>
      <c r="J81" s="703"/>
      <c r="K81" s="703"/>
      <c r="L81" s="703"/>
      <c r="M81" s="703"/>
      <c r="N81" s="706"/>
      <c r="O81" s="129"/>
      <c r="P81" s="253"/>
      <c r="Q81" s="709"/>
      <c r="R81" s="708"/>
      <c r="S81" s="708"/>
      <c r="T81" s="843"/>
      <c r="U81" s="700"/>
      <c r="V81" s="700"/>
      <c r="W81" s="700"/>
      <c r="X81" s="700"/>
    </row>
    <row r="82" spans="1:25" ht="18" customHeight="1" x14ac:dyDescent="0.2">
      <c r="A82" s="702"/>
      <c r="B82" s="703"/>
      <c r="C82" s="704"/>
      <c r="D82" s="702"/>
      <c r="E82" s="703"/>
      <c r="F82" s="703"/>
      <c r="G82" s="703"/>
      <c r="H82" s="703"/>
      <c r="I82" s="703"/>
      <c r="J82" s="703"/>
      <c r="K82" s="703"/>
      <c r="L82" s="703"/>
      <c r="M82" s="703"/>
      <c r="N82" s="706"/>
      <c r="O82" s="129"/>
      <c r="P82" s="253"/>
      <c r="Q82" s="723" t="s">
        <v>170</v>
      </c>
      <c r="R82" s="724"/>
      <c r="S82" s="724"/>
      <c r="T82" s="725">
        <v>0.5</v>
      </c>
      <c r="U82" s="697" t="s">
        <v>318</v>
      </c>
      <c r="V82" s="698"/>
      <c r="W82" s="698"/>
      <c r="X82" s="698"/>
    </row>
    <row r="83" spans="1:25" ht="17.25" customHeight="1" x14ac:dyDescent="0.2">
      <c r="A83" s="702"/>
      <c r="B83" s="703"/>
      <c r="C83" s="704"/>
      <c r="D83" s="702"/>
      <c r="E83" s="703"/>
      <c r="F83" s="703"/>
      <c r="G83" s="703"/>
      <c r="H83" s="703"/>
      <c r="I83" s="703"/>
      <c r="J83" s="703"/>
      <c r="K83" s="703"/>
      <c r="L83" s="703"/>
      <c r="M83" s="703"/>
      <c r="N83" s="706"/>
      <c r="O83" s="129"/>
      <c r="P83" s="253"/>
      <c r="Q83" s="724"/>
      <c r="R83" s="724"/>
      <c r="S83" s="724"/>
      <c r="T83" s="726"/>
      <c r="U83" s="698"/>
      <c r="V83" s="698"/>
      <c r="W83" s="698"/>
      <c r="X83" s="698"/>
    </row>
    <row r="84" spans="1:25" ht="15" customHeight="1" x14ac:dyDescent="0.2">
      <c r="A84" s="702"/>
      <c r="B84" s="703"/>
      <c r="C84" s="704"/>
      <c r="D84" s="702"/>
      <c r="E84" s="703"/>
      <c r="F84" s="703"/>
      <c r="G84" s="703"/>
      <c r="H84" s="703"/>
      <c r="I84" s="703"/>
      <c r="J84" s="703"/>
      <c r="K84" s="703"/>
      <c r="L84" s="703"/>
      <c r="M84" s="703"/>
      <c r="N84" s="706"/>
      <c r="O84" s="129"/>
      <c r="P84" s="253"/>
      <c r="Q84" s="103"/>
      <c r="R84" s="103"/>
      <c r="S84" s="94"/>
      <c r="T84" s="103"/>
      <c r="U84" s="103"/>
    </row>
    <row r="85" spans="1:25" x14ac:dyDescent="0.2">
      <c r="A85" s="699" t="s">
        <v>114</v>
      </c>
      <c r="B85" s="781"/>
      <c r="C85" s="782"/>
      <c r="D85" s="782"/>
      <c r="E85" s="782"/>
      <c r="F85" s="782"/>
      <c r="G85" s="782"/>
      <c r="H85" s="782"/>
      <c r="I85" s="782"/>
      <c r="J85" s="782"/>
      <c r="K85" s="782"/>
      <c r="L85" s="782"/>
      <c r="M85" s="782"/>
      <c r="N85" s="783"/>
      <c r="O85" s="129"/>
      <c r="P85" s="775" t="s">
        <v>106</v>
      </c>
      <c r="Q85" s="890"/>
      <c r="R85" s="891"/>
      <c r="S85" s="891"/>
      <c r="T85" s="891"/>
      <c r="U85" s="891"/>
      <c r="V85" s="892"/>
      <c r="W85" s="892"/>
      <c r="X85" s="893"/>
    </row>
    <row r="86" spans="1:25" x14ac:dyDescent="0.2">
      <c r="A86" s="699"/>
      <c r="B86" s="784"/>
      <c r="C86" s="785"/>
      <c r="D86" s="785"/>
      <c r="E86" s="785"/>
      <c r="F86" s="785"/>
      <c r="G86" s="785"/>
      <c r="H86" s="785"/>
      <c r="I86" s="785"/>
      <c r="J86" s="785"/>
      <c r="K86" s="785"/>
      <c r="L86" s="785"/>
      <c r="M86" s="785"/>
      <c r="N86" s="786"/>
      <c r="O86" s="117"/>
      <c r="P86" s="776"/>
      <c r="Q86" s="894"/>
      <c r="R86" s="895"/>
      <c r="S86" s="895"/>
      <c r="T86" s="895"/>
      <c r="U86" s="895"/>
      <c r="V86" s="896"/>
      <c r="W86" s="896"/>
      <c r="X86" s="897"/>
    </row>
    <row r="87" spans="1:25" x14ac:dyDescent="0.2">
      <c r="L87" s="97"/>
      <c r="M87" s="97"/>
      <c r="O87" s="6"/>
      <c r="S87" s="96"/>
    </row>
    <row r="88" spans="1:25" x14ac:dyDescent="0.2">
      <c r="L88" s="97"/>
      <c r="M88" s="97"/>
      <c r="O88" s="6"/>
      <c r="P88" s="6"/>
      <c r="Q88" s="6"/>
      <c r="R88" s="6"/>
      <c r="S88" s="96"/>
      <c r="T88" s="6"/>
      <c r="U88" s="6"/>
    </row>
    <row r="89" spans="1:25" ht="15" x14ac:dyDescent="0.2">
      <c r="A89" s="705" t="s">
        <v>313</v>
      </c>
      <c r="B89" s="705"/>
      <c r="C89" s="705"/>
      <c r="D89" s="705"/>
      <c r="E89" s="705"/>
      <c r="F89" s="705"/>
      <c r="G89" s="705"/>
      <c r="H89" s="705"/>
      <c r="I89" s="705"/>
      <c r="J89" s="705"/>
      <c r="K89" s="705"/>
      <c r="L89" s="705"/>
      <c r="M89" s="705"/>
      <c r="N89" s="705"/>
      <c r="O89" s="179"/>
      <c r="P89" s="780" t="s">
        <v>17</v>
      </c>
      <c r="Q89" s="465"/>
      <c r="R89" s="465"/>
      <c r="S89" s="465"/>
      <c r="T89" s="465"/>
      <c r="U89" s="465"/>
      <c r="V89" s="465"/>
      <c r="W89" s="465"/>
      <c r="X89" s="465"/>
    </row>
    <row r="90" spans="1:25" ht="24.75" customHeight="1" x14ac:dyDescent="0.2">
      <c r="A90" s="806" t="s">
        <v>144</v>
      </c>
      <c r="B90" s="807"/>
      <c r="C90" s="807"/>
      <c r="D90" s="808"/>
      <c r="E90" s="812" t="s">
        <v>145</v>
      </c>
      <c r="F90" s="813"/>
      <c r="G90" s="814"/>
      <c r="H90" s="812" t="s">
        <v>146</v>
      </c>
      <c r="I90" s="813"/>
      <c r="J90" s="813"/>
      <c r="K90" s="814"/>
      <c r="L90" s="734" t="s">
        <v>6</v>
      </c>
      <c r="M90" s="801" t="s">
        <v>74</v>
      </c>
      <c r="N90" s="802"/>
      <c r="O90" s="134"/>
      <c r="P90" s="699" t="s">
        <v>174</v>
      </c>
      <c r="Q90" s="699" t="s">
        <v>175</v>
      </c>
      <c r="R90" s="829" t="s">
        <v>106</v>
      </c>
      <c r="S90" s="830"/>
      <c r="T90" s="830"/>
      <c r="U90" s="830"/>
      <c r="V90" s="830"/>
      <c r="W90" s="830"/>
      <c r="X90" s="831"/>
    </row>
    <row r="91" spans="1:25" ht="35.25" customHeight="1" x14ac:dyDescent="0.2">
      <c r="A91" s="809"/>
      <c r="B91" s="810"/>
      <c r="C91" s="810"/>
      <c r="D91" s="811"/>
      <c r="E91" s="815"/>
      <c r="F91" s="816"/>
      <c r="G91" s="817"/>
      <c r="H91" s="815"/>
      <c r="I91" s="816"/>
      <c r="J91" s="816"/>
      <c r="K91" s="817"/>
      <c r="L91" s="805"/>
      <c r="M91" s="803"/>
      <c r="N91" s="804"/>
      <c r="O91" s="134"/>
      <c r="P91" s="699"/>
      <c r="Q91" s="699"/>
      <c r="R91" s="832"/>
      <c r="S91" s="833"/>
      <c r="T91" s="833"/>
      <c r="U91" s="833"/>
      <c r="V91" s="833"/>
      <c r="W91" s="833"/>
      <c r="X91" s="834"/>
    </row>
    <row r="92" spans="1:25" ht="28.5" customHeight="1" x14ac:dyDescent="0.2">
      <c r="A92" s="898" t="s">
        <v>55</v>
      </c>
      <c r="B92" s="899"/>
      <c r="C92" s="899"/>
      <c r="D92" s="900"/>
      <c r="E92" s="818" t="s">
        <v>5</v>
      </c>
      <c r="F92" s="819"/>
      <c r="G92" s="820"/>
      <c r="H92" s="821" t="s">
        <v>331</v>
      </c>
      <c r="I92" s="822"/>
      <c r="J92" s="822"/>
      <c r="K92" s="823"/>
      <c r="L92" s="415"/>
      <c r="M92" s="800">
        <f>IF(K69&gt;H7,H7,K69)</f>
        <v>0</v>
      </c>
      <c r="N92" s="800"/>
      <c r="O92" s="134"/>
      <c r="P92" s="321">
        <f>$T$77</f>
        <v>0</v>
      </c>
      <c r="Q92" s="297">
        <f>P92</f>
        <v>0</v>
      </c>
      <c r="R92" s="796"/>
      <c r="S92" s="797"/>
      <c r="T92" s="797"/>
      <c r="U92" s="797"/>
      <c r="V92" s="797"/>
      <c r="W92" s="797"/>
      <c r="X92" s="798"/>
      <c r="Y92" s="414"/>
    </row>
    <row r="93" spans="1:25" ht="21" customHeight="1" x14ac:dyDescent="0.2">
      <c r="A93" s="702" t="s">
        <v>3</v>
      </c>
      <c r="B93" s="703"/>
      <c r="C93" s="703"/>
      <c r="D93" s="704"/>
      <c r="E93" s="772" t="s">
        <v>3</v>
      </c>
      <c r="F93" s="773"/>
      <c r="G93" s="774"/>
      <c r="H93" s="690"/>
      <c r="I93" s="710"/>
      <c r="J93" s="710"/>
      <c r="K93" s="711"/>
      <c r="L93" s="283" t="s">
        <v>3</v>
      </c>
      <c r="M93" s="722"/>
      <c r="N93" s="722"/>
      <c r="O93" s="134"/>
      <c r="P93" s="180">
        <f t="shared" ref="P93:P99" si="26">M93</f>
        <v>0</v>
      </c>
      <c r="Q93" s="322" t="str" cm="1">
        <f t="array" ref="Q93">_xlfn.IFS(A93="(À sélectionner)","",A93="Demandeur","",A93="Partenaire","",A93="MAPAQ (autre programme)",P93,A93="Ministère ou organisme gouvernemental (fédéral ou provincial)",P93,A93="Société d’État",P93,A93="Entité municipale",P93,A93="Entreprise privée","",A93="La Financière agricole du Québec","",A93="Autre contributeur (préciser)","")</f>
        <v/>
      </c>
      <c r="R93" s="796"/>
      <c r="S93" s="797"/>
      <c r="T93" s="797"/>
      <c r="U93" s="797"/>
      <c r="V93" s="797"/>
      <c r="W93" s="797"/>
      <c r="X93" s="798"/>
      <c r="Y93" s="390"/>
    </row>
    <row r="94" spans="1:25" ht="21.75" customHeight="1" x14ac:dyDescent="0.2">
      <c r="A94" s="702" t="s">
        <v>3</v>
      </c>
      <c r="B94" s="703"/>
      <c r="C94" s="703"/>
      <c r="D94" s="704"/>
      <c r="E94" s="772" t="s">
        <v>3</v>
      </c>
      <c r="F94" s="773"/>
      <c r="G94" s="774"/>
      <c r="H94" s="690"/>
      <c r="I94" s="710"/>
      <c r="J94" s="710"/>
      <c r="K94" s="711"/>
      <c r="L94" s="283" t="s">
        <v>3</v>
      </c>
      <c r="M94" s="722"/>
      <c r="N94" s="722"/>
      <c r="O94" s="134"/>
      <c r="P94" s="180">
        <f t="shared" ref="P94:P95" si="27">M94</f>
        <v>0</v>
      </c>
      <c r="Q94" s="322" t="str" cm="1">
        <f t="array" ref="Q94">_xlfn.IFS(A94="(À sélectionner)","",A94="Demandeur","",A94="Partenaire","",A94="MAPAQ (autre programme)",P94,A94="Ministère ou organisme gouvernemental (fédéral ou provincial)",P94,A94="Société d’État",P94,A94="Entité municipale",P94,A94="Entreprise privée","",A94="La Financière agricole du Québec","",A94="Autre contributeur (préciser)","")</f>
        <v/>
      </c>
      <c r="R94" s="796"/>
      <c r="S94" s="797"/>
      <c r="T94" s="797"/>
      <c r="U94" s="797"/>
      <c r="V94" s="797"/>
      <c r="W94" s="797"/>
      <c r="X94" s="798"/>
      <c r="Y94" s="390"/>
    </row>
    <row r="95" spans="1:25" ht="21.75" customHeight="1" x14ac:dyDescent="0.2">
      <c r="A95" s="702" t="s">
        <v>3</v>
      </c>
      <c r="B95" s="703"/>
      <c r="C95" s="703"/>
      <c r="D95" s="704"/>
      <c r="E95" s="772" t="s">
        <v>3</v>
      </c>
      <c r="F95" s="773"/>
      <c r="G95" s="774"/>
      <c r="H95" s="690"/>
      <c r="I95" s="710"/>
      <c r="J95" s="710"/>
      <c r="K95" s="711"/>
      <c r="L95" s="283" t="s">
        <v>3</v>
      </c>
      <c r="M95" s="722"/>
      <c r="N95" s="722"/>
      <c r="O95" s="134"/>
      <c r="P95" s="180">
        <f t="shared" si="27"/>
        <v>0</v>
      </c>
      <c r="Q95" s="322" t="str" cm="1">
        <f t="array" ref="Q95">_xlfn.IFS(A95="(À sélectionner)","",A95="Demandeur","",A95="Partenaire","",A95="MAPAQ (autre programme)",P95,A95="Ministère ou organisme gouvernemental (fédéral ou provincial)",P95,A95="Société d’État",P95,A95="Entité municipale",P95,A95="Entreprise privée","",A95="La Financière agricole du Québec","",A95="Autre contributeur (préciser)","")</f>
        <v/>
      </c>
      <c r="R95" s="796"/>
      <c r="S95" s="797"/>
      <c r="T95" s="797"/>
      <c r="U95" s="797"/>
      <c r="V95" s="797"/>
      <c r="W95" s="797"/>
      <c r="X95" s="798"/>
    </row>
    <row r="96" spans="1:25" ht="21.75" customHeight="1" x14ac:dyDescent="0.2">
      <c r="A96" s="702" t="s">
        <v>3</v>
      </c>
      <c r="B96" s="703"/>
      <c r="C96" s="703"/>
      <c r="D96" s="704"/>
      <c r="E96" s="772" t="s">
        <v>3</v>
      </c>
      <c r="F96" s="773"/>
      <c r="G96" s="774"/>
      <c r="H96" s="690"/>
      <c r="I96" s="710"/>
      <c r="J96" s="710"/>
      <c r="K96" s="711"/>
      <c r="L96" s="283" t="s">
        <v>3</v>
      </c>
      <c r="M96" s="722"/>
      <c r="N96" s="722"/>
      <c r="O96" s="134"/>
      <c r="P96" s="180">
        <f t="shared" si="26"/>
        <v>0</v>
      </c>
      <c r="Q96" s="322" t="str" cm="1">
        <f t="array" ref="Q96">_xlfn.IFS(A96="(À sélectionner)","",A96="Demandeur","",A96="Partenaire","",A96="MAPAQ (autre programme)",P96,A96="Ministère ou organisme gouvernemental (fédéral ou provincial)",P96,A96="Société d’État",P96,A96="Entité municipale",P96,A96="Entreprise privée","",A96="La Financière agricole du Québec","",A96="Autre contributeur (préciser)","")</f>
        <v/>
      </c>
      <c r="R96" s="796"/>
      <c r="S96" s="797"/>
      <c r="T96" s="797"/>
      <c r="U96" s="797"/>
      <c r="V96" s="797"/>
      <c r="W96" s="797"/>
      <c r="X96" s="798"/>
    </row>
    <row r="97" spans="1:27" ht="21.75" customHeight="1" x14ac:dyDescent="0.2">
      <c r="A97" s="702" t="s">
        <v>3</v>
      </c>
      <c r="B97" s="703"/>
      <c r="C97" s="703"/>
      <c r="D97" s="704"/>
      <c r="E97" s="772" t="s">
        <v>3</v>
      </c>
      <c r="F97" s="773"/>
      <c r="G97" s="774"/>
      <c r="H97" s="690"/>
      <c r="I97" s="710"/>
      <c r="J97" s="710"/>
      <c r="K97" s="711"/>
      <c r="L97" s="283" t="s">
        <v>3</v>
      </c>
      <c r="M97" s="722"/>
      <c r="N97" s="722"/>
      <c r="O97" s="134"/>
      <c r="P97" s="180">
        <f t="shared" si="26"/>
        <v>0</v>
      </c>
      <c r="Q97" s="322" t="str" cm="1">
        <f t="array" ref="Q97">_xlfn.IFS(A97="(À sélectionner)","",A97="Demandeur","",A97="Partenaire","",A97="MAPAQ (autre programme)",P97,A97="Ministère ou organisme gouvernemental (fédéral ou provincial)",P97,A97="Société d’État",P97,A97="Entité municipale",P97,A97="Entreprise privée","",A97="La Financière agricole du Québec","",A97="Autre contributeur (préciser)","")</f>
        <v/>
      </c>
      <c r="R97" s="796"/>
      <c r="S97" s="797"/>
      <c r="T97" s="797"/>
      <c r="U97" s="797"/>
      <c r="V97" s="797"/>
      <c r="W97" s="797"/>
      <c r="X97" s="798"/>
    </row>
    <row r="98" spans="1:27" ht="21.75" customHeight="1" x14ac:dyDescent="0.2">
      <c r="A98" s="702" t="s">
        <v>3</v>
      </c>
      <c r="B98" s="703"/>
      <c r="C98" s="703"/>
      <c r="D98" s="704"/>
      <c r="E98" s="772" t="s">
        <v>3</v>
      </c>
      <c r="F98" s="773"/>
      <c r="G98" s="774"/>
      <c r="H98" s="690"/>
      <c r="I98" s="710"/>
      <c r="J98" s="710"/>
      <c r="K98" s="711"/>
      <c r="L98" s="283" t="s">
        <v>3</v>
      </c>
      <c r="M98" s="722"/>
      <c r="N98" s="722"/>
      <c r="O98" s="134"/>
      <c r="P98" s="180">
        <f t="shared" si="26"/>
        <v>0</v>
      </c>
      <c r="Q98" s="322" t="str" cm="1">
        <f t="array" ref="Q98">_xlfn.IFS(A98="(À sélectionner)","",A98="Demandeur","",A98="Partenaire","",A98="MAPAQ (autre programme)",P98,A98="Ministère ou organisme gouvernemental (fédéral ou provincial)",P98,A98="Société d’État",P98,A98="Entité municipale",P98,A98="Entreprise privée","",A98="La Financière agricole du Québec","",A98="Autre contributeur (préciser)","")</f>
        <v/>
      </c>
      <c r="R98" s="796"/>
      <c r="S98" s="797"/>
      <c r="T98" s="797"/>
      <c r="U98" s="797"/>
      <c r="V98" s="797"/>
      <c r="W98" s="797"/>
      <c r="X98" s="798"/>
    </row>
    <row r="99" spans="1:27" ht="21.75" customHeight="1" x14ac:dyDescent="0.2">
      <c r="A99" s="702" t="s">
        <v>3</v>
      </c>
      <c r="B99" s="703"/>
      <c r="C99" s="703"/>
      <c r="D99" s="704"/>
      <c r="E99" s="772" t="s">
        <v>3</v>
      </c>
      <c r="F99" s="773"/>
      <c r="G99" s="774"/>
      <c r="H99" s="690"/>
      <c r="I99" s="710"/>
      <c r="J99" s="710"/>
      <c r="K99" s="711"/>
      <c r="L99" s="283" t="s">
        <v>3</v>
      </c>
      <c r="M99" s="722"/>
      <c r="N99" s="722"/>
      <c r="O99" s="134"/>
      <c r="P99" s="180">
        <f t="shared" si="26"/>
        <v>0</v>
      </c>
      <c r="Q99" s="322" t="str" cm="1">
        <f t="array" ref="Q99">_xlfn.IFS(A99="(À sélectionner)","",A99="Demandeur","",A99="Partenaire","",A99="MAPAQ (autre programme)",P99,A99="Ministère ou organisme gouvernemental (fédéral ou provincial)",P99,A99="Société d’État",P99,A99="Entité municipale",P99,A99="Entreprise privée","",A99="La Financière agricole du Québec","",A99="Autre contributeur (préciser)","")</f>
        <v/>
      </c>
      <c r="R99" s="796"/>
      <c r="S99" s="797"/>
      <c r="T99" s="797"/>
      <c r="U99" s="797"/>
      <c r="V99" s="797"/>
      <c r="W99" s="797"/>
      <c r="X99" s="798"/>
    </row>
    <row r="100" spans="1:27" ht="21.75" customHeight="1" x14ac:dyDescent="0.2">
      <c r="A100" s="787" t="s">
        <v>222</v>
      </c>
      <c r="B100" s="787"/>
      <c r="C100" s="787"/>
      <c r="D100" s="787"/>
      <c r="E100" s="788">
        <f>$G$69</f>
        <v>0</v>
      </c>
      <c r="F100" s="699"/>
      <c r="G100" s="699"/>
      <c r="H100" s="789" t="str">
        <f>IF(E100=M100,"Le montant est égal","Le montant n'est pas égal")</f>
        <v>Le montant est égal</v>
      </c>
      <c r="I100" s="790"/>
      <c r="J100" s="790"/>
      <c r="K100" s="791"/>
      <c r="L100" s="209" t="s">
        <v>147</v>
      </c>
      <c r="M100" s="792">
        <f>ROUND(SUM(M92:N99),2)</f>
        <v>0</v>
      </c>
      <c r="N100" s="792"/>
      <c r="O100" s="117"/>
      <c r="P100" s="371">
        <f>ROUND(SUM(P92:P99),2)</f>
        <v>0</v>
      </c>
      <c r="Q100" s="385">
        <f>ROUND(SUM(Q92:Q99),2)</f>
        <v>0</v>
      </c>
      <c r="R100" s="793"/>
      <c r="S100" s="794"/>
      <c r="T100" s="794"/>
      <c r="U100" s="794"/>
      <c r="V100" s="794"/>
      <c r="W100" s="794"/>
      <c r="X100" s="795"/>
    </row>
    <row r="101" spans="1:27" x14ac:dyDescent="0.2">
      <c r="A101" s="143" t="s">
        <v>150</v>
      </c>
      <c r="B101" s="113"/>
      <c r="C101" s="113"/>
      <c r="P101" s="323"/>
      <c r="Q101" s="324"/>
      <c r="R101" s="324"/>
      <c r="S101" s="324"/>
      <c r="T101" s="324"/>
      <c r="U101" s="324"/>
      <c r="V101" s="324"/>
      <c r="W101" s="324"/>
      <c r="X101" s="325"/>
    </row>
    <row r="102" spans="1:27" x14ac:dyDescent="0.2">
      <c r="A102" s="103" t="s">
        <v>151</v>
      </c>
    </row>
    <row r="103" spans="1:27" x14ac:dyDescent="0.2">
      <c r="A103" s="699" t="s">
        <v>114</v>
      </c>
      <c r="B103" s="781"/>
      <c r="C103" s="782"/>
      <c r="D103" s="782"/>
      <c r="E103" s="782"/>
      <c r="F103" s="782"/>
      <c r="G103" s="782"/>
      <c r="H103" s="782"/>
      <c r="I103" s="782"/>
      <c r="J103" s="782"/>
      <c r="K103" s="782"/>
      <c r="L103" s="782"/>
      <c r="M103" s="782"/>
      <c r="N103" s="783"/>
    </row>
    <row r="104" spans="1:27" x14ac:dyDescent="0.2">
      <c r="A104" s="699"/>
      <c r="B104" s="784"/>
      <c r="C104" s="785"/>
      <c r="D104" s="785"/>
      <c r="E104" s="785"/>
      <c r="F104" s="785"/>
      <c r="G104" s="785"/>
      <c r="H104" s="785"/>
      <c r="I104" s="785"/>
      <c r="J104" s="785"/>
      <c r="K104" s="785"/>
      <c r="L104" s="785"/>
      <c r="M104" s="785"/>
      <c r="N104" s="786"/>
    </row>
    <row r="105" spans="1:27" ht="15.75" thickBot="1" x14ac:dyDescent="0.25">
      <c r="A105" s="103"/>
      <c r="P105" s="780" t="s">
        <v>17</v>
      </c>
      <c r="Q105" s="465"/>
      <c r="R105" s="465"/>
      <c r="S105" s="465"/>
      <c r="T105" s="465"/>
      <c r="U105" s="465"/>
      <c r="V105" s="465"/>
      <c r="W105" s="465"/>
      <c r="X105" s="465"/>
    </row>
    <row r="106" spans="1:27" ht="28.15" customHeight="1" x14ac:dyDescent="0.2">
      <c r="A106" s="750" t="s">
        <v>294</v>
      </c>
      <c r="B106" s="751"/>
      <c r="C106" s="751"/>
      <c r="D106" s="751"/>
      <c r="E106" s="751"/>
      <c r="F106" s="751"/>
      <c r="G106" s="751"/>
      <c r="H106" s="751"/>
      <c r="I106" s="751"/>
      <c r="J106" s="751"/>
      <c r="K106" s="751"/>
      <c r="L106" s="751"/>
      <c r="M106" s="751"/>
      <c r="N106" s="752"/>
      <c r="O106" s="139"/>
      <c r="P106" s="778" t="s">
        <v>177</v>
      </c>
      <c r="Q106" s="695" t="s">
        <v>112</v>
      </c>
      <c r="R106" s="765"/>
      <c r="S106" s="765"/>
      <c r="T106" s="765"/>
      <c r="U106" s="765"/>
      <c r="V106" s="765"/>
      <c r="W106" s="765"/>
      <c r="X106" s="765"/>
    </row>
    <row r="107" spans="1:27" ht="28.9" customHeight="1" x14ac:dyDescent="0.2">
      <c r="A107" s="753" t="s">
        <v>295</v>
      </c>
      <c r="B107" s="754"/>
      <c r="C107" s="754"/>
      <c r="D107" s="754"/>
      <c r="E107" s="754"/>
      <c r="F107" s="754"/>
      <c r="G107" s="754"/>
      <c r="H107" s="754"/>
      <c r="I107" s="754"/>
      <c r="J107" s="754"/>
      <c r="K107" s="754"/>
      <c r="L107" s="754"/>
      <c r="M107" s="754"/>
      <c r="N107" s="755"/>
      <c r="O107" s="140"/>
      <c r="P107" s="779"/>
      <c r="Q107" s="766" t="s">
        <v>69</v>
      </c>
      <c r="R107" s="766" t="s">
        <v>168</v>
      </c>
      <c r="S107" s="766"/>
      <c r="T107" s="766" t="s">
        <v>149</v>
      </c>
      <c r="U107" s="766" t="s">
        <v>122</v>
      </c>
      <c r="V107" s="326" t="s">
        <v>123</v>
      </c>
      <c r="W107" s="766" t="s">
        <v>124</v>
      </c>
      <c r="X107" s="766" t="s">
        <v>125</v>
      </c>
    </row>
    <row r="108" spans="1:27" ht="24.4" customHeight="1" x14ac:dyDescent="0.2">
      <c r="A108" s="753" t="s">
        <v>126</v>
      </c>
      <c r="B108" s="754"/>
      <c r="C108" s="754"/>
      <c r="D108" s="754"/>
      <c r="E108" s="754"/>
      <c r="F108" s="754"/>
      <c r="G108" s="754"/>
      <c r="H108" s="754"/>
      <c r="I108" s="754"/>
      <c r="J108" s="754"/>
      <c r="K108" s="754"/>
      <c r="L108" s="754"/>
      <c r="M108" s="754"/>
      <c r="N108" s="755"/>
      <c r="O108" s="140"/>
      <c r="P108" s="779"/>
      <c r="Q108" s="766"/>
      <c r="R108" s="766"/>
      <c r="S108" s="766"/>
      <c r="T108" s="766"/>
      <c r="U108" s="766"/>
      <c r="V108" s="327">
        <f>$T$82</f>
        <v>0.5</v>
      </c>
      <c r="W108" s="766"/>
      <c r="X108" s="766"/>
    </row>
    <row r="109" spans="1:27" ht="27" customHeight="1" x14ac:dyDescent="0.2">
      <c r="A109" s="753" t="s">
        <v>127</v>
      </c>
      <c r="B109" s="754"/>
      <c r="C109" s="754"/>
      <c r="D109" s="754"/>
      <c r="E109" s="754"/>
      <c r="F109" s="754"/>
      <c r="G109" s="754"/>
      <c r="H109" s="754"/>
      <c r="I109" s="754"/>
      <c r="J109" s="754"/>
      <c r="K109" s="754"/>
      <c r="L109" s="754"/>
      <c r="M109" s="754"/>
      <c r="N109" s="755"/>
      <c r="O109" s="140"/>
      <c r="P109" s="779"/>
      <c r="Q109" s="409">
        <f>$T$76</f>
        <v>0</v>
      </c>
      <c r="R109" s="770">
        <f t="shared" ref="R109" si="28">$T$77</f>
        <v>0</v>
      </c>
      <c r="S109" s="771"/>
      <c r="T109" s="410">
        <f>Q100-Q92</f>
        <v>0</v>
      </c>
      <c r="U109" s="409">
        <f>SUM(R109:T109)</f>
        <v>0</v>
      </c>
      <c r="V109" s="411">
        <f>IFERROR(U109/Q109,0)</f>
        <v>0</v>
      </c>
      <c r="W109" s="409">
        <f>IF(V109&gt;V108,R109-(Q109*(V109-V108)),R109)</f>
        <v>0</v>
      </c>
      <c r="X109" s="411" t="str">
        <f>IFERROR((W109+T109)/Q109,"")</f>
        <v/>
      </c>
    </row>
    <row r="110" spans="1:27" ht="27.4" customHeight="1" x14ac:dyDescent="0.2">
      <c r="A110" s="753" t="s">
        <v>128</v>
      </c>
      <c r="B110" s="754"/>
      <c r="C110" s="754"/>
      <c r="D110" s="754"/>
      <c r="E110" s="754"/>
      <c r="F110" s="754"/>
      <c r="G110" s="754"/>
      <c r="H110" s="754"/>
      <c r="I110" s="754"/>
      <c r="J110" s="754"/>
      <c r="K110" s="754"/>
      <c r="L110" s="754"/>
      <c r="M110" s="754"/>
      <c r="N110" s="755"/>
      <c r="O110" s="140"/>
      <c r="P110" s="775" t="s">
        <v>106</v>
      </c>
      <c r="Q110" s="777"/>
      <c r="R110" s="777"/>
      <c r="S110" s="777"/>
      <c r="T110" s="777"/>
      <c r="U110" s="777"/>
      <c r="V110" s="777"/>
      <c r="W110" s="777"/>
      <c r="X110" s="777"/>
    </row>
    <row r="111" spans="1:27" ht="21.75" customHeight="1" thickBot="1" x14ac:dyDescent="0.25">
      <c r="A111" s="767" t="s">
        <v>129</v>
      </c>
      <c r="B111" s="768"/>
      <c r="C111" s="768"/>
      <c r="D111" s="768"/>
      <c r="E111" s="768"/>
      <c r="F111" s="768"/>
      <c r="G111" s="768"/>
      <c r="H111" s="768"/>
      <c r="I111" s="768"/>
      <c r="J111" s="768"/>
      <c r="K111" s="768"/>
      <c r="L111" s="768"/>
      <c r="M111" s="768"/>
      <c r="N111" s="769"/>
      <c r="O111" s="141"/>
      <c r="P111" s="776"/>
      <c r="Q111" s="777"/>
      <c r="R111" s="777"/>
      <c r="S111" s="777"/>
      <c r="T111" s="777"/>
      <c r="U111" s="777"/>
      <c r="V111" s="777"/>
      <c r="W111" s="777"/>
      <c r="X111" s="777"/>
      <c r="Z111" s="6"/>
      <c r="AA111" s="6"/>
    </row>
    <row r="112" spans="1:27" x14ac:dyDescent="0.2">
      <c r="A112" s="135"/>
      <c r="B112" s="136"/>
      <c r="C112" s="136"/>
      <c r="D112" s="136"/>
      <c r="E112" s="136"/>
      <c r="F112" s="136"/>
      <c r="G112" s="136"/>
      <c r="H112" s="136"/>
      <c r="I112" s="136"/>
      <c r="J112" s="136"/>
      <c r="K112" s="136"/>
      <c r="L112" s="136"/>
      <c r="M112" s="136"/>
      <c r="N112" s="136"/>
      <c r="O112" s="136"/>
      <c r="P112" s="136"/>
      <c r="Q112" s="328"/>
      <c r="R112" s="328"/>
      <c r="S112" s="328"/>
      <c r="T112" s="328"/>
      <c r="Z112" s="6"/>
      <c r="AA112" s="6"/>
    </row>
    <row r="113" spans="1:27" ht="22.5" customHeight="1" x14ac:dyDescent="0.2">
      <c r="A113" s="760" t="s">
        <v>130</v>
      </c>
      <c r="B113" s="761"/>
      <c r="C113" s="761"/>
      <c r="D113" s="762" t="s">
        <v>131</v>
      </c>
      <c r="E113" s="762"/>
      <c r="F113" s="762"/>
      <c r="G113" s="762"/>
      <c r="H113" s="137" t="s">
        <v>99</v>
      </c>
      <c r="I113" s="763" t="s">
        <v>132</v>
      </c>
      <c r="J113" s="764"/>
      <c r="K113" s="138"/>
      <c r="L113" s="138"/>
      <c r="V113" s="759" t="s">
        <v>139</v>
      </c>
      <c r="W113" s="708"/>
      <c r="X113" s="412" t="str" cm="1">
        <f t="array" ref="X113">_xlfn.IFS($T$80="(À sélectionner)","",$T$80="Oui",$W$109,$T$80="Non",$T$77)</f>
        <v/>
      </c>
      <c r="Z113" s="824"/>
      <c r="AA113" s="824"/>
    </row>
    <row r="114" spans="1:27" ht="15" x14ac:dyDescent="0.2">
      <c r="V114" s="759" t="s">
        <v>138</v>
      </c>
      <c r="W114" s="708"/>
      <c r="X114" s="412" t="str" cm="1">
        <f t="array" ref="X114">_xlfn.IFS($T$80="(À sélectionner)","",$T$80="Oui",$T$75-$W$109,$T$80="Non",$T$75-$T$77)</f>
        <v/>
      </c>
    </row>
    <row r="116" spans="1:27" ht="22.5" customHeight="1" x14ac:dyDescent="0.2">
      <c r="Q116" s="137" t="s">
        <v>133</v>
      </c>
      <c r="R116" s="756"/>
      <c r="S116" s="757"/>
      <c r="T116" s="758"/>
      <c r="U116" s="137" t="s">
        <v>99</v>
      </c>
      <c r="V116" s="747"/>
      <c r="W116" s="748"/>
      <c r="X116" s="749"/>
    </row>
  </sheetData>
  <sheetProtection algorithmName="SHA-512" hashValue="mqQ8DLfey894OWkReyhn50588XsnW8rp74DrrtUgdyZ58QQsqHfYW90O0wrrqMNaKNalwe24JQTLyb1YE5HG6A==" saltValue="3X5+e95ns3h/M/76Ga8PJg==" spinCount="100000" sheet="1" objects="1" scenarios="1"/>
  <protectedRanges>
    <protectedRange sqref="B85 B103 A76:M84" name="Plage1"/>
    <protectedRange sqref="V116 R116" name="Plage2"/>
    <protectedRange sqref="D113 I113" name="Plage1_1"/>
  </protectedRanges>
  <mergeCells count="326">
    <mergeCell ref="R97:X97"/>
    <mergeCell ref="R98:X98"/>
    <mergeCell ref="P89:X89"/>
    <mergeCell ref="C60:F60"/>
    <mergeCell ref="C61:F61"/>
    <mergeCell ref="C62:F62"/>
    <mergeCell ref="C63:F63"/>
    <mergeCell ref="C64:F64"/>
    <mergeCell ref="C65:F65"/>
    <mergeCell ref="A94:D94"/>
    <mergeCell ref="E94:G94"/>
    <mergeCell ref="H94:K94"/>
    <mergeCell ref="M94:N94"/>
    <mergeCell ref="A98:D98"/>
    <mergeCell ref="E98:G98"/>
    <mergeCell ref="H98:K98"/>
    <mergeCell ref="M98:N98"/>
    <mergeCell ref="Q85:X86"/>
    <mergeCell ref="A92:D92"/>
    <mergeCell ref="A71:A72"/>
    <mergeCell ref="B71:N72"/>
    <mergeCell ref="A70:F70"/>
    <mergeCell ref="A82:C82"/>
    <mergeCell ref="A83:C83"/>
    <mergeCell ref="U16:X16"/>
    <mergeCell ref="A17:F17"/>
    <mergeCell ref="R17:S17"/>
    <mergeCell ref="U17:X17"/>
    <mergeCell ref="A14:F14"/>
    <mergeCell ref="R14:S14"/>
    <mergeCell ref="U14:X14"/>
    <mergeCell ref="A15:F15"/>
    <mergeCell ref="R15:S15"/>
    <mergeCell ref="U15:X15"/>
    <mergeCell ref="A54:B54"/>
    <mergeCell ref="A55:B55"/>
    <mergeCell ref="C49:D49"/>
    <mergeCell ref="E49:F49"/>
    <mergeCell ref="C56:F56"/>
    <mergeCell ref="C57:F57"/>
    <mergeCell ref="C58:F58"/>
    <mergeCell ref="A64:B64"/>
    <mergeCell ref="C54:F54"/>
    <mergeCell ref="C55:F55"/>
    <mergeCell ref="C50:F50"/>
    <mergeCell ref="A51:B51"/>
    <mergeCell ref="C59:F59"/>
    <mergeCell ref="A56:B56"/>
    <mergeCell ref="A57:B57"/>
    <mergeCell ref="A58:B58"/>
    <mergeCell ref="A59:B59"/>
    <mergeCell ref="A60:B60"/>
    <mergeCell ref="A61:B61"/>
    <mergeCell ref="A62:B62"/>
    <mergeCell ref="A63:B63"/>
    <mergeCell ref="C51:F51"/>
    <mergeCell ref="C52:F52"/>
    <mergeCell ref="C53:F53"/>
    <mergeCell ref="P29:X29"/>
    <mergeCell ref="U35:X35"/>
    <mergeCell ref="A48:N48"/>
    <mergeCell ref="P48:X48"/>
    <mergeCell ref="U49:X49"/>
    <mergeCell ref="A50:B50"/>
    <mergeCell ref="R41:S41"/>
    <mergeCell ref="U50:X50"/>
    <mergeCell ref="L40:M40"/>
    <mergeCell ref="U41:X41"/>
    <mergeCell ref="P45:P46"/>
    <mergeCell ref="U30:X30"/>
    <mergeCell ref="A29:N29"/>
    <mergeCell ref="A33:B33"/>
    <mergeCell ref="L33:M33"/>
    <mergeCell ref="R33:S33"/>
    <mergeCell ref="U33:X33"/>
    <mergeCell ref="A34:B34"/>
    <mergeCell ref="L34:M34"/>
    <mergeCell ref="R34:S34"/>
    <mergeCell ref="U34:X34"/>
    <mergeCell ref="U31:X31"/>
    <mergeCell ref="U32:X32"/>
    <mergeCell ref="R52:S52"/>
    <mergeCell ref="A49:B49"/>
    <mergeCell ref="A52:B52"/>
    <mergeCell ref="A53:B53"/>
    <mergeCell ref="U36:X36"/>
    <mergeCell ref="A37:B37"/>
    <mergeCell ref="A38:B38"/>
    <mergeCell ref="U38:X38"/>
    <mergeCell ref="A39:B39"/>
    <mergeCell ref="U39:X39"/>
    <mergeCell ref="L37:M37"/>
    <mergeCell ref="L38:M38"/>
    <mergeCell ref="L39:M39"/>
    <mergeCell ref="L36:M36"/>
    <mergeCell ref="U37:X37"/>
    <mergeCell ref="R38:S38"/>
    <mergeCell ref="R39:S39"/>
    <mergeCell ref="R37:S37"/>
    <mergeCell ref="P8:Q8"/>
    <mergeCell ref="A11:F11"/>
    <mergeCell ref="A12:F12"/>
    <mergeCell ref="A30:B30"/>
    <mergeCell ref="A36:B36"/>
    <mergeCell ref="A45:A46"/>
    <mergeCell ref="B45:N46"/>
    <mergeCell ref="A43:N43"/>
    <mergeCell ref="A44:N44"/>
    <mergeCell ref="A41:F41"/>
    <mergeCell ref="L30:M30"/>
    <mergeCell ref="L31:M31"/>
    <mergeCell ref="L32:M32"/>
    <mergeCell ref="Q9:R9"/>
    <mergeCell ref="A32:B32"/>
    <mergeCell ref="L35:M35"/>
    <mergeCell ref="A35:B35"/>
    <mergeCell ref="A40:B40"/>
    <mergeCell ref="A16:F16"/>
    <mergeCell ref="R16:S16"/>
    <mergeCell ref="A31:B31"/>
    <mergeCell ref="L41:M41"/>
    <mergeCell ref="R12:S12"/>
    <mergeCell ref="R13:S13"/>
    <mergeCell ref="A1:T1"/>
    <mergeCell ref="B6:H6"/>
    <mergeCell ref="B7:E7"/>
    <mergeCell ref="F7:G7"/>
    <mergeCell ref="A10:N10"/>
    <mergeCell ref="I2:K2"/>
    <mergeCell ref="P6:X7"/>
    <mergeCell ref="U11:X11"/>
    <mergeCell ref="P26:P27"/>
    <mergeCell ref="U13:X13"/>
    <mergeCell ref="U18:X18"/>
    <mergeCell ref="U19:X19"/>
    <mergeCell ref="U20:X20"/>
    <mergeCell ref="U21:X21"/>
    <mergeCell ref="U22:X22"/>
    <mergeCell ref="U23:X23"/>
    <mergeCell ref="Q26:X27"/>
    <mergeCell ref="U24:X24"/>
    <mergeCell ref="A13:F13"/>
    <mergeCell ref="A18:F18"/>
    <mergeCell ref="A19:F19"/>
    <mergeCell ref="A20:F20"/>
    <mergeCell ref="U12:X12"/>
    <mergeCell ref="R8:S8"/>
    <mergeCell ref="U57:X57"/>
    <mergeCell ref="R40:S40"/>
    <mergeCell ref="R55:S55"/>
    <mergeCell ref="R53:S53"/>
    <mergeCell ref="R54:S54"/>
    <mergeCell ref="R49:S49"/>
    <mergeCell ref="U80:X81"/>
    <mergeCell ref="U76:X76"/>
    <mergeCell ref="U77:X77"/>
    <mergeCell ref="U78:X78"/>
    <mergeCell ref="U79:X79"/>
    <mergeCell ref="T80:T81"/>
    <mergeCell ref="U60:X60"/>
    <mergeCell ref="U61:X61"/>
    <mergeCell ref="U62:X62"/>
    <mergeCell ref="U59:X59"/>
    <mergeCell ref="U58:X58"/>
    <mergeCell ref="U63:X63"/>
    <mergeCell ref="U64:X64"/>
    <mergeCell ref="U65:X65"/>
    <mergeCell ref="U67:X67"/>
    <mergeCell ref="U68:X68"/>
    <mergeCell ref="R50:S50"/>
    <mergeCell ref="R51:S51"/>
    <mergeCell ref="Z113:AA113"/>
    <mergeCell ref="P85:P86"/>
    <mergeCell ref="Q75:S75"/>
    <mergeCell ref="Q76:S76"/>
    <mergeCell ref="Q77:S77"/>
    <mergeCell ref="Q78:S78"/>
    <mergeCell ref="Q79:S79"/>
    <mergeCell ref="U40:X40"/>
    <mergeCell ref="R90:X91"/>
    <mergeCell ref="U66:X66"/>
    <mergeCell ref="U75:X75"/>
    <mergeCell ref="P74:X74"/>
    <mergeCell ref="R92:X92"/>
    <mergeCell ref="R93:X93"/>
    <mergeCell ref="R94:X94"/>
    <mergeCell ref="R95:X95"/>
    <mergeCell ref="R96:X96"/>
    <mergeCell ref="U51:X51"/>
    <mergeCell ref="Q45:X46"/>
    <mergeCell ref="U52:X52"/>
    <mergeCell ref="U53:X53"/>
    <mergeCell ref="U54:X54"/>
    <mergeCell ref="U55:X55"/>
    <mergeCell ref="U56:X56"/>
    <mergeCell ref="A65:B65"/>
    <mergeCell ref="A97:D97"/>
    <mergeCell ref="E97:G97"/>
    <mergeCell ref="M92:N92"/>
    <mergeCell ref="M93:N93"/>
    <mergeCell ref="M90:N91"/>
    <mergeCell ref="L90:L91"/>
    <mergeCell ref="A90:D91"/>
    <mergeCell ref="A85:A86"/>
    <mergeCell ref="A96:D96"/>
    <mergeCell ref="E90:G91"/>
    <mergeCell ref="H97:K97"/>
    <mergeCell ref="M97:N97"/>
    <mergeCell ref="A95:D95"/>
    <mergeCell ref="E95:G95"/>
    <mergeCell ref="H95:K95"/>
    <mergeCell ref="M95:N95"/>
    <mergeCell ref="H90:K91"/>
    <mergeCell ref="B85:N86"/>
    <mergeCell ref="E93:G93"/>
    <mergeCell ref="H93:K93"/>
    <mergeCell ref="E92:G92"/>
    <mergeCell ref="H92:K92"/>
    <mergeCell ref="E96:G96"/>
    <mergeCell ref="A99:D99"/>
    <mergeCell ref="E99:G99"/>
    <mergeCell ref="H99:K99"/>
    <mergeCell ref="P110:P111"/>
    <mergeCell ref="Q110:X111"/>
    <mergeCell ref="P106:P109"/>
    <mergeCell ref="P105:X105"/>
    <mergeCell ref="U107:U108"/>
    <mergeCell ref="W107:W108"/>
    <mergeCell ref="X107:X108"/>
    <mergeCell ref="A103:A104"/>
    <mergeCell ref="B103:N104"/>
    <mergeCell ref="A100:D100"/>
    <mergeCell ref="E100:G100"/>
    <mergeCell ref="H100:K100"/>
    <mergeCell ref="M99:N99"/>
    <mergeCell ref="M100:N100"/>
    <mergeCell ref="R107:S108"/>
    <mergeCell ref="R100:X100"/>
    <mergeCell ref="R99:X99"/>
    <mergeCell ref="V116:X116"/>
    <mergeCell ref="A106:N106"/>
    <mergeCell ref="A107:N107"/>
    <mergeCell ref="A108:N108"/>
    <mergeCell ref="A109:N109"/>
    <mergeCell ref="A110:N110"/>
    <mergeCell ref="R116:T116"/>
    <mergeCell ref="V113:W113"/>
    <mergeCell ref="V114:W114"/>
    <mergeCell ref="A113:C113"/>
    <mergeCell ref="D113:G113"/>
    <mergeCell ref="I113:J113"/>
    <mergeCell ref="Q106:X106"/>
    <mergeCell ref="Q107:Q108"/>
    <mergeCell ref="T107:T108"/>
    <mergeCell ref="A111:N111"/>
    <mergeCell ref="R109:S109"/>
    <mergeCell ref="H96:K96"/>
    <mergeCell ref="A66:F66"/>
    <mergeCell ref="A67:F67"/>
    <mergeCell ref="A68:F68"/>
    <mergeCell ref="A69:F69"/>
    <mergeCell ref="M96:N96"/>
    <mergeCell ref="Q82:S83"/>
    <mergeCell ref="T82:T83"/>
    <mergeCell ref="D78:N78"/>
    <mergeCell ref="D79:N79"/>
    <mergeCell ref="D80:N80"/>
    <mergeCell ref="A81:C81"/>
    <mergeCell ref="A84:C84"/>
    <mergeCell ref="A78:C78"/>
    <mergeCell ref="A79:C79"/>
    <mergeCell ref="A80:C80"/>
    <mergeCell ref="A74:N74"/>
    <mergeCell ref="D75:N75"/>
    <mergeCell ref="D76:N76"/>
    <mergeCell ref="D77:N77"/>
    <mergeCell ref="P70:P72"/>
    <mergeCell ref="Q70:X72"/>
    <mergeCell ref="A75:C75"/>
    <mergeCell ref="A76:C76"/>
    <mergeCell ref="U82:X83"/>
    <mergeCell ref="P90:P91"/>
    <mergeCell ref="Q90:Q91"/>
    <mergeCell ref="U69:X69"/>
    <mergeCell ref="A93:D93"/>
    <mergeCell ref="A89:N89"/>
    <mergeCell ref="D81:N81"/>
    <mergeCell ref="D82:N82"/>
    <mergeCell ref="D83:N83"/>
    <mergeCell ref="D84:N84"/>
    <mergeCell ref="Q80:S81"/>
    <mergeCell ref="A77:C77"/>
    <mergeCell ref="R20:S20"/>
    <mergeCell ref="R21:S21"/>
    <mergeCell ref="R22:S22"/>
    <mergeCell ref="R23:S23"/>
    <mergeCell ref="B26:N27"/>
    <mergeCell ref="A21:F21"/>
    <mergeCell ref="A22:F22"/>
    <mergeCell ref="A24:F24"/>
    <mergeCell ref="A26:A27"/>
    <mergeCell ref="A23:F23"/>
    <mergeCell ref="J6:K6"/>
    <mergeCell ref="R65:S65"/>
    <mergeCell ref="R66:S66"/>
    <mergeCell ref="R67:S67"/>
    <mergeCell ref="R68:S68"/>
    <mergeCell ref="R69:S69"/>
    <mergeCell ref="R56:S56"/>
    <mergeCell ref="R57:S57"/>
    <mergeCell ref="R58:S58"/>
    <mergeCell ref="R59:S59"/>
    <mergeCell ref="R60:S60"/>
    <mergeCell ref="R61:S61"/>
    <mergeCell ref="R62:S62"/>
    <mergeCell ref="R63:S63"/>
    <mergeCell ref="R64:S64"/>
    <mergeCell ref="R24:S24"/>
    <mergeCell ref="R30:S30"/>
    <mergeCell ref="R31:S31"/>
    <mergeCell ref="R32:S32"/>
    <mergeCell ref="R35:S35"/>
    <mergeCell ref="R36:S36"/>
    <mergeCell ref="R11:S11"/>
    <mergeCell ref="R18:S18"/>
    <mergeCell ref="R19:S19"/>
  </mergeCells>
  <phoneticPr fontId="6" type="noConversion"/>
  <conditionalFormatting sqref="C33">
    <cfRule type="expression" dxfId="63" priority="27">
      <formula>$D$33*$F$33&gt;7500</formula>
    </cfRule>
  </conditionalFormatting>
  <conditionalFormatting sqref="C34">
    <cfRule type="expression" dxfId="62" priority="26">
      <formula>$D$34*$F$34&gt;7500</formula>
    </cfRule>
  </conditionalFormatting>
  <conditionalFormatting sqref="D31:D40">
    <cfRule type="expression" dxfId="61" priority="4">
      <formula>D31*F31&gt;7500</formula>
    </cfRule>
  </conditionalFormatting>
  <conditionalFormatting sqref="E31:E40">
    <cfRule type="cellIs" dxfId="60" priority="40" operator="greaterThan">
      <formula>0.26</formula>
    </cfRule>
  </conditionalFormatting>
  <conditionalFormatting sqref="H31:H40">
    <cfRule type="expression" dxfId="59" priority="2">
      <formula>H31&gt;2499.99</formula>
    </cfRule>
  </conditionalFormatting>
  <conditionalFormatting sqref="H100:K100">
    <cfRule type="containsText" dxfId="58" priority="66" operator="containsText" text="Le montant n'est pas égal">
      <formula>NOT(ISERROR(SEARCH("Le montant n'est pas égal",H100)))</formula>
    </cfRule>
  </conditionalFormatting>
  <conditionalFormatting sqref="K69">
    <cfRule type="cellIs" dxfId="57" priority="1" operator="greaterThan">
      <formula>$H$7</formula>
    </cfRule>
  </conditionalFormatting>
  <conditionalFormatting sqref="N12:N23">
    <cfRule type="cellIs" dxfId="56" priority="116" operator="equal">
      <formula>"NON"</formula>
    </cfRule>
    <cfRule type="cellIs" dxfId="55" priority="117" operator="equal">
      <formula>"OUI"</formula>
    </cfRule>
  </conditionalFormatting>
  <conditionalFormatting sqref="N31:N40">
    <cfRule type="containsText" dxfId="54" priority="60" operator="containsText" text="Non">
      <formula>NOT(ISERROR(SEARCH("Non",N31)))</formula>
    </cfRule>
    <cfRule type="containsText" dxfId="53" priority="61" operator="containsText" text="Oui">
      <formula>NOT(ISERROR(SEARCH("Oui",N31)))</formula>
    </cfRule>
  </conditionalFormatting>
  <conditionalFormatting sqref="N50:N65">
    <cfRule type="cellIs" dxfId="52" priority="89" operator="equal">
      <formula>"OUI"</formula>
    </cfRule>
    <cfRule type="cellIs" dxfId="51" priority="90" operator="equal">
      <formula>"NON"</formula>
    </cfRule>
  </conditionalFormatting>
  <conditionalFormatting sqref="N68:N70">
    <cfRule type="cellIs" dxfId="50" priority="75" operator="equal">
      <formula>"OUI"</formula>
    </cfRule>
    <cfRule type="cellIs" dxfId="49" priority="76" operator="equal">
      <formula>"NON"</formula>
    </cfRule>
  </conditionalFormatting>
  <conditionalFormatting sqref="P12:P23">
    <cfRule type="containsText" dxfId="48" priority="57" operator="containsText" text="Validation - Niveau 3">
      <formula>NOT(ISERROR(SEARCH("Validation - Niveau 3",P12)))</formula>
    </cfRule>
    <cfRule type="containsText" dxfId="47" priority="58" operator="containsText" text="Validation - Niveau 2">
      <formula>NOT(ISERROR(SEARCH("Validation - Niveau 2",P12)))</formula>
    </cfRule>
    <cfRule type="containsText" dxfId="46" priority="59" operator="containsText" text="Validation - Niveau 1">
      <formula>NOT(ISERROR(SEARCH("Validation - Niveau 1",P12)))</formula>
    </cfRule>
  </conditionalFormatting>
  <conditionalFormatting sqref="P31:P40">
    <cfRule type="containsText" dxfId="45" priority="5" operator="containsText" text="Validation - Niveau 3">
      <formula>NOT(ISERROR(SEARCH("Validation - Niveau 3",P31)))</formula>
    </cfRule>
    <cfRule type="containsText" dxfId="44" priority="56" operator="containsText" text="Validation - Niveau 1">
      <formula>NOT(ISERROR(SEARCH("Validation - Niveau 1",P31)))</formula>
    </cfRule>
    <cfRule type="cellIs" dxfId="43" priority="91" operator="equal">
      <formula>"Validation - Niveau 2"</formula>
    </cfRule>
  </conditionalFormatting>
  <conditionalFormatting sqref="P50:P65">
    <cfRule type="containsText" dxfId="42" priority="39" operator="containsText" text="Validation - Niveau 1">
      <formula>NOT(ISERROR(SEARCH("Validation - Niveau 1",P50)))</formula>
    </cfRule>
    <cfRule type="cellIs" dxfId="41" priority="118" operator="equal">
      <formula>"Validation - Niveau 2"</formula>
    </cfRule>
    <cfRule type="cellIs" dxfId="40" priority="119" operator="equal">
      <formula>"Validation - Niveau 3"</formula>
    </cfRule>
  </conditionalFormatting>
  <conditionalFormatting sqref="T12:T23">
    <cfRule type="containsText" dxfId="39" priority="36" operator="containsText" text="Partiellement">
      <formula>NOT(ISERROR(SEARCH("Partiellement",T12)))</formula>
    </cfRule>
    <cfRule type="containsText" dxfId="38" priority="37" operator="containsText" text="Non">
      <formula>NOT(ISERROR(SEARCH("Non",T12)))</formula>
    </cfRule>
    <cfRule type="containsText" dxfId="37" priority="38" operator="containsText" text="Oui">
      <formula>NOT(ISERROR(SEARCH("Oui",T12)))</formula>
    </cfRule>
  </conditionalFormatting>
  <conditionalFormatting sqref="T31:T40">
    <cfRule type="containsText" dxfId="36" priority="33" operator="containsText" text="Partiellement">
      <formula>NOT(ISERROR(SEARCH("Partiellement",T31)))</formula>
    </cfRule>
    <cfRule type="containsText" dxfId="35" priority="34" operator="containsText" text="Non">
      <formula>NOT(ISERROR(SEARCH("Non",T31)))</formula>
    </cfRule>
    <cfRule type="containsText" dxfId="34" priority="35" operator="containsText" text="Oui">
      <formula>NOT(ISERROR(SEARCH("Oui",T31)))</formula>
    </cfRule>
  </conditionalFormatting>
  <conditionalFormatting sqref="T50:T65">
    <cfRule type="containsText" dxfId="33" priority="30" operator="containsText" text="Partiellement">
      <formula>NOT(ISERROR(SEARCH("Partiellement",T50)))</formula>
    </cfRule>
    <cfRule type="containsText" dxfId="32" priority="31" operator="containsText" text="Non">
      <formula>NOT(ISERROR(SEARCH("Non",T50)))</formula>
    </cfRule>
    <cfRule type="containsText" dxfId="31" priority="32" operator="containsText" text="Oui">
      <formula>NOT(ISERROR(SEARCH("Oui",T50)))</formula>
    </cfRule>
  </conditionalFormatting>
  <hyperlinks>
    <hyperlink ref="E49:F49" r:id="rId1" display="Cliquez ICI pour consulter les barèmes" xr:uid="{A7EE0898-191F-4B35-881A-C833F06E90C7}"/>
  </hyperlinks>
  <pageMargins left="0.23622047244094491" right="0.23622047244094491" top="0.74803149606299213" bottom="0.74803149606299213" header="0.31496062992125984" footer="0.31496062992125984"/>
  <pageSetup scale="59" fitToHeight="3" orientation="landscape" horizontalDpi="1200" verticalDpi="1200" r:id="rId2"/>
  <rowBreaks count="2" manualBreakCount="2">
    <brk id="46" max="13" man="1"/>
    <brk id="88" max="13" man="1"/>
  </rowBreaks>
  <drawing r:id="rId3"/>
  <extLst>
    <ext xmlns:x14="http://schemas.microsoft.com/office/spreadsheetml/2009/9/main" uri="{CCE6A557-97BC-4b89-ADB6-D9C93CAAB3DF}">
      <x14:dataValidations xmlns:xm="http://schemas.microsoft.com/office/excel/2006/main" count="7">
        <x14:dataValidation type="list" allowBlank="1" showInputMessage="1" showErrorMessage="1" xr:uid="{D4E36262-79FF-412E-86A0-09E62919DC30}">
          <x14:formula1>
            <xm:f>Source!$A$40:$A$56</xm:f>
          </x14:formula1>
          <xm:sqref>B32:B40 A31:A40</xm:sqref>
        </x14:dataValidation>
        <x14:dataValidation type="list" allowBlank="1" showInputMessage="1" showErrorMessage="1" xr:uid="{289EFFD7-C65B-492D-8F3E-8055B4073375}">
          <x14:formula1>
            <xm:f>Source!$A$64:$A$66</xm:f>
          </x14:formula1>
          <xm:sqref>T80:T81</xm:sqref>
        </x14:dataValidation>
        <x14:dataValidation type="list" allowBlank="1" showInputMessage="1" showErrorMessage="1" xr:uid="{AA48379A-28A6-4D7F-9519-CD3AA57B657C}">
          <x14:formula1>
            <xm:f>Source!$A$16:$A$25</xm:f>
          </x14:formula1>
          <xm:sqref>A93:D99</xm:sqref>
        </x14:dataValidation>
        <x14:dataValidation type="list" allowBlank="1" showInputMessage="1" showErrorMessage="1" xr:uid="{6785F8E0-181C-4F53-A795-7D43168CEA0D}">
          <x14:formula1>
            <xm:f>Source!$A$35:$A$37</xm:f>
          </x14:formula1>
          <xm:sqref>L93:L99</xm:sqref>
        </x14:dataValidation>
        <x14:dataValidation type="list" allowBlank="1" showInputMessage="1" showErrorMessage="1" xr:uid="{546AFA3C-EA84-49CF-9574-04C5749FC8DF}">
          <x14:formula1>
            <xm:f>Source!$A$28:$A$32</xm:f>
          </x14:formula1>
          <xm:sqref>E93:G99</xm:sqref>
        </x14:dataValidation>
        <x14:dataValidation type="list" allowBlank="1" showInputMessage="1" showErrorMessage="1" xr:uid="{36AE70A3-4AF4-4D8E-87A1-8E8BD59C85BD}">
          <x14:formula1>
            <xm:f>Source!$A$60:$A$61</xm:f>
          </x14:formula1>
          <xm:sqref>P77:P84</xm:sqref>
        </x14:dataValidation>
        <x14:dataValidation type="list" allowBlank="1" showInputMessage="1" showErrorMessage="1" xr:uid="{03C58F74-29B4-4E81-B29E-5F0CD0067346}">
          <x14:formula1>
            <xm:f>Source!$A$70:$A$73</xm:f>
          </x14:formula1>
          <xm:sqref>T50:T65 T12:T23 T31:T40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97D77-8141-4407-AEE0-4378E33F4BFF}">
  <sheetPr>
    <tabColor rgb="FFFFFF00"/>
  </sheetPr>
  <dimension ref="A1:AF117"/>
  <sheetViews>
    <sheetView showGridLines="0" zoomScaleNormal="100" zoomScaleSheetLayoutView="70" zoomScalePageLayoutView="40" workbookViewId="0">
      <selection activeCell="K7" sqref="K7"/>
    </sheetView>
  </sheetViews>
  <sheetFormatPr baseColWidth="10" defaultColWidth="11.42578125" defaultRowHeight="14.25" x14ac:dyDescent="0.2"/>
  <cols>
    <col min="1" max="2" width="14.28515625" style="5" customWidth="1"/>
    <col min="3" max="3" width="22.7109375" style="5" customWidth="1"/>
    <col min="4" max="4" width="13" style="5" customWidth="1"/>
    <col min="5" max="5" width="13.42578125" style="5" customWidth="1"/>
    <col min="6" max="6" width="9.85546875" style="5" customWidth="1"/>
    <col min="7" max="9" width="14" style="5" customWidth="1"/>
    <col min="10" max="10" width="16.28515625" style="5" customWidth="1"/>
    <col min="11" max="11" width="13.28515625" style="5" customWidth="1"/>
    <col min="12" max="13" width="13.7109375" style="5" customWidth="1"/>
    <col min="14" max="14" width="13.42578125" style="5" customWidth="1"/>
    <col min="15" max="15" width="2.140625" style="5" hidden="1" customWidth="1"/>
    <col min="16" max="16" width="18.42578125" style="5" hidden="1" customWidth="1"/>
    <col min="17" max="17" width="17.7109375" style="5" hidden="1" customWidth="1"/>
    <col min="18" max="18" width="5.5703125" style="5" hidden="1" customWidth="1"/>
    <col min="19" max="19" width="13.42578125" style="5" hidden="1" customWidth="1"/>
    <col min="20" max="20" width="18.140625" style="5" hidden="1" customWidth="1"/>
    <col min="21" max="21" width="15.85546875" style="5" hidden="1" customWidth="1"/>
    <col min="22" max="22" width="14.140625" style="5" hidden="1" customWidth="1"/>
    <col min="23" max="23" width="17" style="5" hidden="1" customWidth="1"/>
    <col min="24" max="24" width="14.5703125" style="5" hidden="1" customWidth="1"/>
    <col min="25" max="25" width="11.42578125" style="392"/>
    <col min="26" max="30" width="11.42578125" style="5"/>
    <col min="31" max="31" width="8.42578125" style="5" customWidth="1"/>
    <col min="32" max="32" width="11" style="5" customWidth="1"/>
    <col min="33" max="16384" width="11.42578125" style="5"/>
  </cols>
  <sheetData>
    <row r="1" spans="1:25" s="8" customFormat="1" ht="57.75" customHeight="1" x14ac:dyDescent="0.25">
      <c r="A1" s="846" t="s">
        <v>218</v>
      </c>
      <c r="B1" s="846"/>
      <c r="C1" s="846"/>
      <c r="D1" s="846"/>
      <c r="E1" s="846"/>
      <c r="F1" s="846"/>
      <c r="G1" s="846"/>
      <c r="H1" s="846"/>
      <c r="I1" s="846"/>
      <c r="J1" s="846"/>
      <c r="K1" s="846"/>
      <c r="L1" s="846"/>
      <c r="M1" s="846"/>
      <c r="N1" s="846"/>
      <c r="O1" s="846"/>
      <c r="P1" s="846"/>
      <c r="Q1" s="846"/>
      <c r="R1" s="846"/>
      <c r="S1" s="846"/>
      <c r="T1" s="846"/>
      <c r="Y1" s="390"/>
    </row>
    <row r="2" spans="1:25" s="13" customFormat="1" ht="14.25" customHeight="1" x14ac:dyDescent="0.25">
      <c r="A2" s="4"/>
      <c r="I2" s="854"/>
      <c r="J2" s="855"/>
      <c r="K2" s="855"/>
      <c r="Q2" s="405"/>
      <c r="R2" s="406"/>
      <c r="S2" s="406"/>
      <c r="T2" s="406"/>
      <c r="U2" s="406"/>
      <c r="V2" s="406"/>
      <c r="W2" s="406"/>
      <c r="X2" s="406"/>
      <c r="Y2" s="391"/>
    </row>
    <row r="3" spans="1:25" ht="15" x14ac:dyDescent="0.25">
      <c r="A3" s="13" t="s">
        <v>101</v>
      </c>
      <c r="Q3" s="406"/>
      <c r="R3" s="406"/>
      <c r="S3" s="406"/>
      <c r="T3" s="406"/>
      <c r="U3" s="406"/>
      <c r="V3" s="406"/>
      <c r="W3" s="406"/>
      <c r="X3" s="406"/>
    </row>
    <row r="4" spans="1:25" ht="15" x14ac:dyDescent="0.2">
      <c r="A4" s="14" t="s">
        <v>263</v>
      </c>
      <c r="Q4" s="406"/>
      <c r="R4" s="406"/>
      <c r="S4" s="406"/>
      <c r="T4" s="406"/>
      <c r="U4" s="406"/>
      <c r="V4" s="406"/>
      <c r="W4" s="406"/>
      <c r="X4" s="406"/>
    </row>
    <row r="5" spans="1:25" x14ac:dyDescent="0.2">
      <c r="Q5" s="392"/>
      <c r="X5" s="416" t="s">
        <v>329</v>
      </c>
    </row>
    <row r="6" spans="1:25" s="8" customFormat="1" ht="21" customHeight="1" x14ac:dyDescent="0.25">
      <c r="A6" s="290" t="s">
        <v>102</v>
      </c>
      <c r="B6" s="847" t="str">
        <f>'Coût Structure de financement'!$B$6</f>
        <v>(À remplir)</v>
      </c>
      <c r="C6" s="848"/>
      <c r="D6" s="848"/>
      <c r="E6" s="848"/>
      <c r="F6" s="848"/>
      <c r="G6" s="848"/>
      <c r="H6" s="849"/>
      <c r="J6" s="674" t="s">
        <v>285</v>
      </c>
      <c r="K6" s="675"/>
      <c r="L6" s="91"/>
      <c r="M6" s="91"/>
      <c r="N6" s="107"/>
      <c r="O6" s="123"/>
      <c r="P6" s="856" t="s">
        <v>17</v>
      </c>
      <c r="Q6" s="857"/>
      <c r="R6" s="857"/>
      <c r="S6" s="857"/>
      <c r="T6" s="857"/>
      <c r="U6" s="857"/>
      <c r="V6" s="858"/>
      <c r="W6" s="858"/>
      <c r="X6" s="859"/>
      <c r="Y6" s="390"/>
    </row>
    <row r="7" spans="1:25" s="8" customFormat="1" ht="15" customHeight="1" x14ac:dyDescent="0.25">
      <c r="A7" s="290" t="s">
        <v>16</v>
      </c>
      <c r="B7" s="850" t="str">
        <f>'Coût Structure de financement'!$B$4</f>
        <v>(À remplir)</v>
      </c>
      <c r="C7" s="851"/>
      <c r="D7" s="851"/>
      <c r="E7" s="851"/>
      <c r="F7" s="852" t="s">
        <v>103</v>
      </c>
      <c r="G7" s="852"/>
      <c r="H7" s="108">
        <f>'Coût Structure de financement'!$K$7</f>
        <v>0</v>
      </c>
      <c r="I7" s="95"/>
      <c r="J7" s="225" t="s">
        <v>286</v>
      </c>
      <c r="K7" s="285" t="s">
        <v>98</v>
      </c>
      <c r="L7" s="91"/>
      <c r="M7" s="91"/>
      <c r="N7" s="94"/>
      <c r="O7" s="124"/>
      <c r="P7" s="860"/>
      <c r="Q7" s="861"/>
      <c r="R7" s="861"/>
      <c r="S7" s="861"/>
      <c r="T7" s="861"/>
      <c r="U7" s="861"/>
      <c r="V7" s="861"/>
      <c r="W7" s="861"/>
      <c r="X7" s="862"/>
      <c r="Y7" s="390"/>
    </row>
    <row r="8" spans="1:25" s="8" customFormat="1" ht="17.25" customHeight="1" x14ac:dyDescent="0.25">
      <c r="A8" s="291" t="s">
        <v>104</v>
      </c>
      <c r="B8" s="106">
        <f>'Coût Structure de financement'!$K$4</f>
        <v>0</v>
      </c>
      <c r="C8" s="99"/>
      <c r="D8" s="105" t="s">
        <v>52</v>
      </c>
      <c r="E8" s="104" t="str">
        <f>'Coût Structure de financement'!$G$4</f>
        <v>(À sélectionner)</v>
      </c>
      <c r="F8" s="101"/>
      <c r="G8" s="105" t="s">
        <v>316</v>
      </c>
      <c r="H8" s="351" t="str">
        <f>'Réclamation 1'!$X$113</f>
        <v/>
      </c>
      <c r="I8" s="100"/>
      <c r="J8" s="289" t="s">
        <v>287</v>
      </c>
      <c r="K8" s="285" t="s">
        <v>98</v>
      </c>
      <c r="L8" s="100"/>
      <c r="M8" s="100"/>
      <c r="N8" s="94"/>
      <c r="O8" s="124"/>
      <c r="P8" s="866"/>
      <c r="Q8" s="867"/>
      <c r="R8" s="864"/>
      <c r="S8" s="865"/>
      <c r="T8" s="299"/>
      <c r="U8" s="299"/>
      <c r="V8" s="299"/>
      <c r="W8" s="299"/>
      <c r="X8" s="300"/>
      <c r="Y8" s="390"/>
    </row>
    <row r="9" spans="1:25" s="8" customFormat="1" ht="17.25" customHeight="1" x14ac:dyDescent="0.25">
      <c r="A9" s="291"/>
      <c r="B9" s="356"/>
      <c r="C9" s="99"/>
      <c r="D9" s="105"/>
      <c r="E9" s="97"/>
      <c r="F9" s="101"/>
      <c r="G9" s="105" t="s">
        <v>317</v>
      </c>
      <c r="H9" s="351" t="str">
        <f>'Réclamation 1'!$X$114</f>
        <v/>
      </c>
      <c r="I9" s="100"/>
      <c r="J9" s="105"/>
      <c r="K9" s="357"/>
      <c r="L9" s="100"/>
      <c r="M9" s="100"/>
      <c r="N9" s="94"/>
      <c r="O9" s="124"/>
      <c r="P9" s="301"/>
      <c r="Q9" s="352"/>
      <c r="R9" s="353"/>
      <c r="S9" s="354"/>
      <c r="T9" s="302"/>
      <c r="U9" s="302"/>
      <c r="V9" s="302"/>
      <c r="W9" s="302"/>
      <c r="X9" s="303"/>
      <c r="Y9" s="390"/>
    </row>
    <row r="10" spans="1:25" s="8" customFormat="1" ht="36" customHeight="1" x14ac:dyDescent="0.25">
      <c r="A10" s="94"/>
      <c r="B10" s="94"/>
      <c r="C10" s="97"/>
      <c r="D10" s="97"/>
      <c r="E10" s="96"/>
      <c r="F10" s="96"/>
      <c r="G10" s="350"/>
      <c r="H10" s="355"/>
      <c r="I10" s="96"/>
      <c r="J10" s="96"/>
      <c r="K10" s="98"/>
      <c r="L10" s="98"/>
      <c r="M10" s="98"/>
      <c r="N10" s="96"/>
      <c r="O10" s="125"/>
      <c r="P10" s="301"/>
      <c r="Q10" s="766" t="s">
        <v>97</v>
      </c>
      <c r="R10" s="766"/>
      <c r="S10" s="122" t="s">
        <v>98</v>
      </c>
      <c r="T10" s="302"/>
      <c r="U10" s="302"/>
      <c r="V10" s="302"/>
      <c r="W10" s="302"/>
      <c r="X10" s="303"/>
      <c r="Y10" s="390"/>
    </row>
    <row r="11" spans="1:25" s="8" customFormat="1" ht="15" x14ac:dyDescent="0.25">
      <c r="A11" s="853" t="s">
        <v>142</v>
      </c>
      <c r="B11" s="853"/>
      <c r="C11" s="853"/>
      <c r="D11" s="853"/>
      <c r="E11" s="853"/>
      <c r="F11" s="853"/>
      <c r="G11" s="853"/>
      <c r="H11" s="853"/>
      <c r="I11" s="853"/>
      <c r="J11" s="853"/>
      <c r="K11" s="853"/>
      <c r="L11" s="853"/>
      <c r="M11" s="853"/>
      <c r="N11" s="853"/>
      <c r="O11" s="126"/>
      <c r="P11" s="304"/>
      <c r="Q11" s="305"/>
      <c r="R11" s="305"/>
      <c r="S11" s="305"/>
      <c r="T11" s="305"/>
      <c r="U11" s="302"/>
      <c r="V11" s="302"/>
      <c r="W11" s="302"/>
      <c r="X11" s="303"/>
      <c r="Y11" s="390"/>
    </row>
    <row r="12" spans="1:25" s="93" customFormat="1" ht="39" customHeight="1" x14ac:dyDescent="0.25">
      <c r="A12" s="868" t="s">
        <v>264</v>
      </c>
      <c r="B12" s="869"/>
      <c r="C12" s="869"/>
      <c r="D12" s="869"/>
      <c r="E12" s="869"/>
      <c r="F12" s="869"/>
      <c r="G12" s="92" t="s">
        <v>265</v>
      </c>
      <c r="H12" s="92" t="s">
        <v>60</v>
      </c>
      <c r="I12" s="92" t="s">
        <v>59</v>
      </c>
      <c r="J12" s="92" t="s">
        <v>61</v>
      </c>
      <c r="K12" s="92" t="s">
        <v>266</v>
      </c>
      <c r="L12" s="92" t="s">
        <v>120</v>
      </c>
      <c r="M12" s="92" t="s">
        <v>267</v>
      </c>
      <c r="N12" s="92" t="s">
        <v>141</v>
      </c>
      <c r="O12" s="127"/>
      <c r="P12" s="306" t="s">
        <v>105</v>
      </c>
      <c r="Q12" s="92" t="s">
        <v>176</v>
      </c>
      <c r="R12" s="685" t="s">
        <v>278</v>
      </c>
      <c r="S12" s="686"/>
      <c r="T12" s="92" t="s">
        <v>279</v>
      </c>
      <c r="U12" s="695" t="s">
        <v>106</v>
      </c>
      <c r="V12" s="863"/>
      <c r="W12" s="863"/>
      <c r="X12" s="863"/>
      <c r="Y12" s="393"/>
    </row>
    <row r="13" spans="1:25" s="8" customFormat="1" ht="15" customHeight="1" x14ac:dyDescent="0.25">
      <c r="A13" s="688"/>
      <c r="B13" s="937"/>
      <c r="C13" s="937"/>
      <c r="D13" s="937"/>
      <c r="E13" s="937"/>
      <c r="F13" s="937"/>
      <c r="G13" s="146"/>
      <c r="H13" s="146"/>
      <c r="I13" s="278"/>
      <c r="J13" s="146"/>
      <c r="K13" s="267">
        <f>G13-H13-I13-J13</f>
        <v>0</v>
      </c>
      <c r="L13" s="284"/>
      <c r="M13" s="285"/>
      <c r="N13" s="260" t="str">
        <f>IF(G13=0,"",IF(G13&gt;2499.99,"Oui","Non"))</f>
        <v/>
      </c>
      <c r="O13" s="128"/>
      <c r="P13" s="407" t="str">
        <f>IF(N13="","",IF(N13="NON","Validation - Niveau 1",IF(AND(N13="OUI",G13&lt;15001),"Validation - Niveau 2",IF(AND(N13="OUI",G13&gt;15000),"Validation - Niveau 3"))))</f>
        <v/>
      </c>
      <c r="Q13" s="287">
        <f t="shared" ref="Q13:Q24" si="0">G13</f>
        <v>0</v>
      </c>
      <c r="R13" s="687">
        <f>K13</f>
        <v>0</v>
      </c>
      <c r="S13" s="677"/>
      <c r="T13" s="292" t="s">
        <v>3</v>
      </c>
      <c r="U13" s="700"/>
      <c r="V13" s="701"/>
      <c r="W13" s="701"/>
      <c r="X13" s="701"/>
      <c r="Y13" s="390"/>
    </row>
    <row r="14" spans="1:25" s="8" customFormat="1" ht="15" x14ac:dyDescent="0.25">
      <c r="A14" s="688"/>
      <c r="B14" s="937"/>
      <c r="C14" s="937"/>
      <c r="D14" s="937"/>
      <c r="E14" s="937"/>
      <c r="F14" s="937"/>
      <c r="G14" s="146"/>
      <c r="H14" s="146"/>
      <c r="I14" s="278"/>
      <c r="J14" s="146"/>
      <c r="K14" s="267">
        <f t="shared" ref="K14:K24" si="1">G14-H14-I14-J14</f>
        <v>0</v>
      </c>
      <c r="L14" s="284"/>
      <c r="M14" s="285"/>
      <c r="N14" s="260" t="str">
        <f t="shared" ref="N14:N24" si="2">IF(G14=0,"",IF(G14&gt;2499.99,"Oui","Non"))</f>
        <v/>
      </c>
      <c r="O14" s="128"/>
      <c r="P14" s="407" t="str">
        <f t="shared" ref="P14:P24" si="3">IF(N14="","",IF(N14="NON","Validation - Niveau 1",IF(AND(N14="OUI",G14&lt;15001),"Validation - Niveau 2",IF(AND(N14="OUI",G14&gt;15000),"Validation - Niveau 3"))))</f>
        <v/>
      </c>
      <c r="Q14" s="287">
        <f t="shared" si="0"/>
        <v>0</v>
      </c>
      <c r="R14" s="687">
        <f t="shared" ref="R14:R24" si="4">K14</f>
        <v>0</v>
      </c>
      <c r="S14" s="677"/>
      <c r="T14" s="292" t="s">
        <v>3</v>
      </c>
      <c r="U14" s="700"/>
      <c r="V14" s="701"/>
      <c r="W14" s="701"/>
      <c r="X14" s="701"/>
      <c r="Y14" s="390"/>
    </row>
    <row r="15" spans="1:25" s="8" customFormat="1" ht="15" x14ac:dyDescent="0.25">
      <c r="A15" s="688"/>
      <c r="B15" s="937"/>
      <c r="C15" s="937"/>
      <c r="D15" s="937"/>
      <c r="E15" s="937"/>
      <c r="F15" s="937"/>
      <c r="G15" s="146"/>
      <c r="H15" s="146"/>
      <c r="I15" s="278"/>
      <c r="J15" s="146"/>
      <c r="K15" s="267">
        <f t="shared" ref="K15:K16" si="5">G15-H15-I15-J15</f>
        <v>0</v>
      </c>
      <c r="L15" s="284"/>
      <c r="M15" s="285"/>
      <c r="N15" s="260" t="str">
        <f t="shared" si="2"/>
        <v/>
      </c>
      <c r="O15" s="128"/>
      <c r="P15" s="407" t="str">
        <f t="shared" si="3"/>
        <v/>
      </c>
      <c r="Q15" s="287">
        <f t="shared" ref="Q15:Q16" si="6">G15</f>
        <v>0</v>
      </c>
      <c r="R15" s="687">
        <f t="shared" ref="R15:R16" si="7">K15</f>
        <v>0</v>
      </c>
      <c r="S15" s="677"/>
      <c r="T15" s="292" t="s">
        <v>3</v>
      </c>
      <c r="U15" s="700"/>
      <c r="V15" s="701"/>
      <c r="W15" s="701"/>
      <c r="X15" s="701"/>
      <c r="Y15" s="390"/>
    </row>
    <row r="16" spans="1:25" s="8" customFormat="1" ht="15" x14ac:dyDescent="0.25">
      <c r="A16" s="688"/>
      <c r="B16" s="937"/>
      <c r="C16" s="937"/>
      <c r="D16" s="937"/>
      <c r="E16" s="937"/>
      <c r="F16" s="937"/>
      <c r="G16" s="146"/>
      <c r="H16" s="146"/>
      <c r="I16" s="278"/>
      <c r="J16" s="146"/>
      <c r="K16" s="267">
        <f t="shared" si="5"/>
        <v>0</v>
      </c>
      <c r="L16" s="284"/>
      <c r="M16" s="285"/>
      <c r="N16" s="260" t="str">
        <f t="shared" si="2"/>
        <v/>
      </c>
      <c r="O16" s="128"/>
      <c r="P16" s="407" t="str">
        <f t="shared" si="3"/>
        <v/>
      </c>
      <c r="Q16" s="287">
        <f t="shared" si="6"/>
        <v>0</v>
      </c>
      <c r="R16" s="687">
        <f t="shared" si="7"/>
        <v>0</v>
      </c>
      <c r="S16" s="677"/>
      <c r="T16" s="292" t="s">
        <v>3</v>
      </c>
      <c r="U16" s="700"/>
      <c r="V16" s="701"/>
      <c r="W16" s="701"/>
      <c r="X16" s="701"/>
      <c r="Y16" s="390"/>
    </row>
    <row r="17" spans="1:32" s="8" customFormat="1" ht="15" x14ac:dyDescent="0.25">
      <c r="A17" s="688"/>
      <c r="B17" s="937"/>
      <c r="C17" s="937"/>
      <c r="D17" s="937"/>
      <c r="E17" s="937"/>
      <c r="F17" s="937"/>
      <c r="G17" s="146"/>
      <c r="H17" s="146"/>
      <c r="I17" s="278"/>
      <c r="J17" s="146"/>
      <c r="K17" s="267">
        <f t="shared" si="1"/>
        <v>0</v>
      </c>
      <c r="L17" s="284"/>
      <c r="M17" s="285"/>
      <c r="N17" s="260" t="str">
        <f t="shared" si="2"/>
        <v/>
      </c>
      <c r="O17" s="128"/>
      <c r="P17" s="407" t="str">
        <f t="shared" si="3"/>
        <v/>
      </c>
      <c r="Q17" s="287">
        <f t="shared" si="0"/>
        <v>0</v>
      </c>
      <c r="R17" s="687">
        <f t="shared" si="4"/>
        <v>0</v>
      </c>
      <c r="S17" s="677"/>
      <c r="T17" s="292" t="s">
        <v>3</v>
      </c>
      <c r="U17" s="700"/>
      <c r="V17" s="701"/>
      <c r="W17" s="701"/>
      <c r="X17" s="701"/>
      <c r="Y17" s="390"/>
    </row>
    <row r="18" spans="1:32" s="8" customFormat="1" ht="15" x14ac:dyDescent="0.25">
      <c r="A18" s="688"/>
      <c r="B18" s="937"/>
      <c r="C18" s="937"/>
      <c r="D18" s="937"/>
      <c r="E18" s="937"/>
      <c r="F18" s="937"/>
      <c r="G18" s="146"/>
      <c r="H18" s="146"/>
      <c r="I18" s="278"/>
      <c r="J18" s="146"/>
      <c r="K18" s="267">
        <f t="shared" ref="K18:K19" si="8">G18-H18-I18-J18</f>
        <v>0</v>
      </c>
      <c r="L18" s="284"/>
      <c r="M18" s="285"/>
      <c r="N18" s="260" t="str">
        <f t="shared" si="2"/>
        <v/>
      </c>
      <c r="O18" s="128"/>
      <c r="P18" s="407" t="str">
        <f t="shared" si="3"/>
        <v/>
      </c>
      <c r="Q18" s="287">
        <f t="shared" ref="Q18:Q19" si="9">G18</f>
        <v>0</v>
      </c>
      <c r="R18" s="687">
        <f t="shared" ref="R18:R19" si="10">K18</f>
        <v>0</v>
      </c>
      <c r="S18" s="677"/>
      <c r="T18" s="292" t="s">
        <v>3</v>
      </c>
      <c r="U18" s="700"/>
      <c r="V18" s="701"/>
      <c r="W18" s="701"/>
      <c r="X18" s="701"/>
      <c r="Y18" s="390"/>
    </row>
    <row r="19" spans="1:32" s="8" customFormat="1" ht="15" x14ac:dyDescent="0.25">
      <c r="A19" s="688"/>
      <c r="B19" s="937"/>
      <c r="C19" s="937"/>
      <c r="D19" s="937"/>
      <c r="E19" s="937"/>
      <c r="F19" s="937"/>
      <c r="G19" s="146"/>
      <c r="H19" s="146"/>
      <c r="I19" s="278"/>
      <c r="J19" s="146"/>
      <c r="K19" s="267">
        <f t="shared" si="8"/>
        <v>0</v>
      </c>
      <c r="L19" s="284"/>
      <c r="M19" s="285"/>
      <c r="N19" s="260" t="str">
        <f t="shared" si="2"/>
        <v/>
      </c>
      <c r="O19" s="128"/>
      <c r="P19" s="407" t="str">
        <f t="shared" si="3"/>
        <v/>
      </c>
      <c r="Q19" s="287">
        <f t="shared" si="9"/>
        <v>0</v>
      </c>
      <c r="R19" s="687">
        <f t="shared" si="10"/>
        <v>0</v>
      </c>
      <c r="S19" s="677"/>
      <c r="T19" s="292" t="s">
        <v>3</v>
      </c>
      <c r="U19" s="700"/>
      <c r="V19" s="701"/>
      <c r="W19" s="701"/>
      <c r="X19" s="701"/>
      <c r="Y19" s="390"/>
    </row>
    <row r="20" spans="1:32" s="8" customFormat="1" ht="15" x14ac:dyDescent="0.25">
      <c r="A20" s="688"/>
      <c r="B20" s="937"/>
      <c r="C20" s="937"/>
      <c r="D20" s="937"/>
      <c r="E20" s="937"/>
      <c r="F20" s="937"/>
      <c r="G20" s="146"/>
      <c r="H20" s="146"/>
      <c r="I20" s="278"/>
      <c r="J20" s="146"/>
      <c r="K20" s="267">
        <f t="shared" si="1"/>
        <v>0</v>
      </c>
      <c r="L20" s="284"/>
      <c r="M20" s="285"/>
      <c r="N20" s="260" t="str">
        <f t="shared" si="2"/>
        <v/>
      </c>
      <c r="O20" s="128"/>
      <c r="P20" s="407" t="str">
        <f t="shared" si="3"/>
        <v/>
      </c>
      <c r="Q20" s="287">
        <f t="shared" si="0"/>
        <v>0</v>
      </c>
      <c r="R20" s="687">
        <f t="shared" si="4"/>
        <v>0</v>
      </c>
      <c r="S20" s="677"/>
      <c r="T20" s="292" t="s">
        <v>3</v>
      </c>
      <c r="U20" s="700"/>
      <c r="V20" s="701"/>
      <c r="W20" s="701"/>
      <c r="X20" s="701"/>
      <c r="Y20" s="390"/>
    </row>
    <row r="21" spans="1:32" s="8" customFormat="1" ht="15" x14ac:dyDescent="0.25">
      <c r="A21" s="688"/>
      <c r="B21" s="937"/>
      <c r="C21" s="937"/>
      <c r="D21" s="937"/>
      <c r="E21" s="937"/>
      <c r="F21" s="937"/>
      <c r="G21" s="146"/>
      <c r="H21" s="146"/>
      <c r="I21" s="278"/>
      <c r="J21" s="146"/>
      <c r="K21" s="267">
        <f t="shared" si="1"/>
        <v>0</v>
      </c>
      <c r="L21" s="284"/>
      <c r="M21" s="285"/>
      <c r="N21" s="260" t="str">
        <f t="shared" si="2"/>
        <v/>
      </c>
      <c r="O21" s="128"/>
      <c r="P21" s="407" t="str">
        <f t="shared" si="3"/>
        <v/>
      </c>
      <c r="Q21" s="287">
        <f t="shared" si="0"/>
        <v>0</v>
      </c>
      <c r="R21" s="687">
        <f t="shared" si="4"/>
        <v>0</v>
      </c>
      <c r="S21" s="677"/>
      <c r="T21" s="292" t="s">
        <v>3</v>
      </c>
      <c r="U21" s="700"/>
      <c r="V21" s="701"/>
      <c r="W21" s="701"/>
      <c r="X21" s="701"/>
      <c r="Y21" s="390"/>
    </row>
    <row r="22" spans="1:32" s="8" customFormat="1" ht="15" x14ac:dyDescent="0.25">
      <c r="A22" s="688"/>
      <c r="B22" s="937"/>
      <c r="C22" s="937"/>
      <c r="D22" s="937"/>
      <c r="E22" s="937"/>
      <c r="F22" s="937"/>
      <c r="G22" s="146"/>
      <c r="H22" s="146"/>
      <c r="I22" s="278"/>
      <c r="J22" s="146"/>
      <c r="K22" s="267">
        <f t="shared" si="1"/>
        <v>0</v>
      </c>
      <c r="L22" s="284"/>
      <c r="M22" s="285"/>
      <c r="N22" s="260" t="str">
        <f t="shared" si="2"/>
        <v/>
      </c>
      <c r="O22" s="128"/>
      <c r="P22" s="407" t="str">
        <f t="shared" si="3"/>
        <v/>
      </c>
      <c r="Q22" s="287">
        <f t="shared" si="0"/>
        <v>0</v>
      </c>
      <c r="R22" s="687">
        <f t="shared" si="4"/>
        <v>0</v>
      </c>
      <c r="S22" s="677"/>
      <c r="T22" s="292" t="s">
        <v>3</v>
      </c>
      <c r="U22" s="700"/>
      <c r="V22" s="701"/>
      <c r="W22" s="701"/>
      <c r="X22" s="701"/>
      <c r="Y22" s="390"/>
    </row>
    <row r="23" spans="1:32" s="8" customFormat="1" ht="15" x14ac:dyDescent="0.25">
      <c r="A23" s="688"/>
      <c r="B23" s="937"/>
      <c r="C23" s="937"/>
      <c r="D23" s="937"/>
      <c r="E23" s="937"/>
      <c r="F23" s="937"/>
      <c r="G23" s="146"/>
      <c r="H23" s="146"/>
      <c r="I23" s="278"/>
      <c r="J23" s="146"/>
      <c r="K23" s="267">
        <f t="shared" si="1"/>
        <v>0</v>
      </c>
      <c r="L23" s="284"/>
      <c r="M23" s="285"/>
      <c r="N23" s="260" t="str">
        <f t="shared" si="2"/>
        <v/>
      </c>
      <c r="O23" s="128"/>
      <c r="P23" s="407" t="str">
        <f t="shared" si="3"/>
        <v/>
      </c>
      <c r="Q23" s="287">
        <f t="shared" si="0"/>
        <v>0</v>
      </c>
      <c r="R23" s="687">
        <f t="shared" si="4"/>
        <v>0</v>
      </c>
      <c r="S23" s="677"/>
      <c r="T23" s="292" t="s">
        <v>3</v>
      </c>
      <c r="U23" s="700"/>
      <c r="V23" s="701"/>
      <c r="W23" s="701"/>
      <c r="X23" s="701"/>
      <c r="Y23" s="390"/>
    </row>
    <row r="24" spans="1:32" s="8" customFormat="1" ht="15" x14ac:dyDescent="0.25">
      <c r="A24" s="688"/>
      <c r="B24" s="937"/>
      <c r="C24" s="937"/>
      <c r="D24" s="937"/>
      <c r="E24" s="937"/>
      <c r="F24" s="937"/>
      <c r="G24" s="146"/>
      <c r="H24" s="146"/>
      <c r="I24" s="278"/>
      <c r="J24" s="146"/>
      <c r="K24" s="267">
        <f t="shared" si="1"/>
        <v>0</v>
      </c>
      <c r="L24" s="284"/>
      <c r="M24" s="285"/>
      <c r="N24" s="260" t="str">
        <f t="shared" si="2"/>
        <v/>
      </c>
      <c r="O24" s="128"/>
      <c r="P24" s="407" t="str">
        <f t="shared" si="3"/>
        <v/>
      </c>
      <c r="Q24" s="287">
        <f t="shared" si="0"/>
        <v>0</v>
      </c>
      <c r="R24" s="687">
        <f t="shared" si="4"/>
        <v>0</v>
      </c>
      <c r="S24" s="677"/>
      <c r="T24" s="292" t="s">
        <v>3</v>
      </c>
      <c r="U24" s="700"/>
      <c r="V24" s="701"/>
      <c r="W24" s="701"/>
      <c r="X24" s="701"/>
      <c r="Y24" s="390"/>
    </row>
    <row r="25" spans="1:32" s="112" customFormat="1" ht="12" customHeight="1" x14ac:dyDescent="0.25">
      <c r="A25" s="693" t="s">
        <v>10</v>
      </c>
      <c r="B25" s="694"/>
      <c r="C25" s="694"/>
      <c r="D25" s="694"/>
      <c r="E25" s="694"/>
      <c r="F25" s="694"/>
      <c r="G25" s="274">
        <f>SUM(G13:G24)</f>
        <v>0</v>
      </c>
      <c r="H25" s="274">
        <f t="shared" ref="H25:K25" si="11">SUM(H13:H24)</f>
        <v>0</v>
      </c>
      <c r="I25" s="274">
        <f t="shared" si="11"/>
        <v>0</v>
      </c>
      <c r="J25" s="274">
        <f t="shared" si="11"/>
        <v>0</v>
      </c>
      <c r="K25" s="274">
        <f t="shared" si="11"/>
        <v>0</v>
      </c>
      <c r="L25" s="264"/>
      <c r="M25" s="264"/>
      <c r="N25" s="294"/>
      <c r="O25" s="129"/>
      <c r="P25" s="307" t="s">
        <v>10</v>
      </c>
      <c r="Q25" s="313">
        <f>SUM(Q13:Q24)</f>
        <v>0</v>
      </c>
      <c r="R25" s="682">
        <f>SUM(R13:S24)</f>
        <v>0</v>
      </c>
      <c r="S25" s="684"/>
      <c r="T25" s="308"/>
      <c r="U25" s="835"/>
      <c r="V25" s="728"/>
      <c r="W25" s="728"/>
      <c r="X25" s="728"/>
      <c r="Y25" s="394"/>
    </row>
    <row r="26" spans="1:32" s="112" customFormat="1" ht="12" customHeight="1" x14ac:dyDescent="0.25">
      <c r="G26" s="105"/>
      <c r="H26" s="105"/>
      <c r="I26" s="115"/>
      <c r="J26" s="115"/>
      <c r="K26" s="115"/>
      <c r="L26" s="116"/>
      <c r="M26" s="116"/>
      <c r="N26" s="114"/>
      <c r="O26" s="129"/>
      <c r="P26" s="105"/>
      <c r="Q26" s="309"/>
      <c r="R26" s="310"/>
      <c r="S26" s="309"/>
      <c r="T26" s="311"/>
      <c r="U26" s="99"/>
      <c r="Y26" s="394"/>
    </row>
    <row r="27" spans="1:32" s="114" customFormat="1" ht="12" customHeight="1" x14ac:dyDescent="0.25">
      <c r="A27" s="695" t="s">
        <v>106</v>
      </c>
      <c r="B27" s="688"/>
      <c r="C27" s="689"/>
      <c r="D27" s="689"/>
      <c r="E27" s="689"/>
      <c r="F27" s="689"/>
      <c r="G27" s="689"/>
      <c r="H27" s="689"/>
      <c r="I27" s="689"/>
      <c r="J27" s="689"/>
      <c r="K27" s="689"/>
      <c r="L27" s="689"/>
      <c r="M27" s="689"/>
      <c r="N27" s="689"/>
      <c r="O27" s="129"/>
      <c r="P27" s="775" t="s">
        <v>106</v>
      </c>
      <c r="Q27" s="700"/>
      <c r="R27" s="447"/>
      <c r="S27" s="447"/>
      <c r="T27" s="447"/>
      <c r="U27" s="447"/>
      <c r="V27" s="839"/>
      <c r="W27" s="839"/>
      <c r="X27" s="839"/>
      <c r="Y27" s="395"/>
    </row>
    <row r="28" spans="1:32" s="114" customFormat="1" ht="12" customHeight="1" x14ac:dyDescent="0.25">
      <c r="A28" s="696"/>
      <c r="B28" s="689"/>
      <c r="C28" s="689"/>
      <c r="D28" s="689"/>
      <c r="E28" s="689"/>
      <c r="F28" s="689"/>
      <c r="G28" s="689"/>
      <c r="H28" s="689"/>
      <c r="I28" s="689"/>
      <c r="J28" s="689"/>
      <c r="K28" s="689"/>
      <c r="L28" s="689"/>
      <c r="M28" s="689"/>
      <c r="N28" s="689"/>
      <c r="O28" s="129"/>
      <c r="P28" s="776"/>
      <c r="Q28" s="447"/>
      <c r="R28" s="447"/>
      <c r="S28" s="447"/>
      <c r="T28" s="447"/>
      <c r="U28" s="447"/>
      <c r="V28" s="839"/>
      <c r="W28" s="839"/>
      <c r="X28" s="839"/>
      <c r="Y28" s="395"/>
    </row>
    <row r="29" spans="1:32" x14ac:dyDescent="0.2">
      <c r="L29" s="97"/>
      <c r="M29" s="97"/>
      <c r="O29" s="130"/>
      <c r="S29" s="96"/>
    </row>
    <row r="30" spans="1:32" s="8" customFormat="1" ht="15" x14ac:dyDescent="0.25">
      <c r="A30" s="938" t="s">
        <v>140</v>
      </c>
      <c r="B30" s="939"/>
      <c r="C30" s="939"/>
      <c r="D30" s="939"/>
      <c r="E30" s="939"/>
      <c r="F30" s="939"/>
      <c r="G30" s="939"/>
      <c r="H30" s="939"/>
      <c r="I30" s="939"/>
      <c r="J30" s="939"/>
      <c r="K30" s="939"/>
      <c r="L30" s="102"/>
      <c r="M30" s="102"/>
      <c r="N30" s="293"/>
      <c r="O30" s="133"/>
      <c r="P30" s="883"/>
      <c r="Q30" s="425"/>
      <c r="R30" s="425"/>
      <c r="S30" s="425"/>
      <c r="T30" s="425"/>
      <c r="U30" s="425"/>
      <c r="V30" s="425"/>
      <c r="W30" s="425"/>
      <c r="X30" s="426"/>
      <c r="Y30" s="390"/>
    </row>
    <row r="31" spans="1:32" s="93" customFormat="1" ht="57" customHeight="1" x14ac:dyDescent="0.25">
      <c r="A31" s="870" t="s">
        <v>13</v>
      </c>
      <c r="B31" s="686"/>
      <c r="C31" s="92" t="s">
        <v>107</v>
      </c>
      <c r="D31" s="92" t="s">
        <v>269</v>
      </c>
      <c r="E31" s="92" t="s">
        <v>270</v>
      </c>
      <c r="F31" s="92" t="s">
        <v>268</v>
      </c>
      <c r="G31" s="92" t="s">
        <v>271</v>
      </c>
      <c r="H31" s="92" t="s">
        <v>60</v>
      </c>
      <c r="I31" s="92" t="s">
        <v>59</v>
      </c>
      <c r="J31" s="92" t="s">
        <v>61</v>
      </c>
      <c r="K31" s="92" t="s">
        <v>266</v>
      </c>
      <c r="L31" s="870" t="s">
        <v>272</v>
      </c>
      <c r="M31" s="887"/>
      <c r="N31" s="92" t="s">
        <v>109</v>
      </c>
      <c r="O31" s="127"/>
      <c r="P31" s="296" t="s">
        <v>105</v>
      </c>
      <c r="Q31" s="298" t="s">
        <v>176</v>
      </c>
      <c r="R31" s="685" t="s">
        <v>278</v>
      </c>
      <c r="S31" s="686"/>
      <c r="T31" s="92" t="s">
        <v>279</v>
      </c>
      <c r="U31" s="886" t="s">
        <v>106</v>
      </c>
      <c r="V31" s="465"/>
      <c r="W31" s="465"/>
      <c r="X31" s="465"/>
      <c r="Y31" s="393"/>
    </row>
    <row r="32" spans="1:32" s="8" customFormat="1" ht="25.15" customHeight="1" x14ac:dyDescent="0.25">
      <c r="A32" s="871" t="s">
        <v>3</v>
      </c>
      <c r="B32" s="872"/>
      <c r="C32" s="279"/>
      <c r="D32" s="280"/>
      <c r="E32" s="281"/>
      <c r="F32" s="282"/>
      <c r="G32" s="267">
        <f>(D32+(D32*E32))*F32</f>
        <v>0</v>
      </c>
      <c r="H32" s="278"/>
      <c r="I32" s="109"/>
      <c r="J32" s="109"/>
      <c r="K32" s="172">
        <f>G32-H32-I32-J32</f>
        <v>0</v>
      </c>
      <c r="L32" s="878"/>
      <c r="M32" s="879"/>
      <c r="N32" s="260" t="str">
        <f>IF(OR(D32*F32&gt;7500,E32&gt;0.26,H32&gt;2499.99),"Oui",IF(AND(D32*F32&lt;=7500,E32&gt;0,H32&lt;2500),"Non",""))</f>
        <v/>
      </c>
      <c r="O32" s="124"/>
      <c r="P32" s="408" t="str" cm="1">
        <f t="array" ref="P32">_xlfn.IFS(N32="","",N32="Non","Validation - Niveau 1",AND(N32="Oui",D32*F32&lt;=7500,H32=0),"Validation - Niveau 1",AND(N32="Oui",D32*F32&gt;7500,H32=0),"Validation - Niveau 2",AND(N32="Oui",D32*F32&lt;=7500,H32&lt;2500),"Validation - Niveau 1",AND(N32="Oui",D32*F32&lt;=7500,H32&gt;=2500,H32&lt;15001),"Validation - Niveau 2",AND(N32="Oui",D32*F32&lt;=7500,H32&gt;15000),"Validation - Niveau 3",AND(N32="Oui",D32*F32&gt;7500,H32&gt;=2500,H32&lt;15001),"Validation - Niveau 2",AND(N32="Oui",D32*F32&gt;7500,H32&lt;2500),"Validation - Niveau 2",AND(N32="Oui",D32*F32&gt;7500,H32&gt;15000),"Validation - Niveau 3")</f>
        <v/>
      </c>
      <c r="Q32" s="287">
        <f>G32</f>
        <v>0</v>
      </c>
      <c r="R32" s="676">
        <f>K32</f>
        <v>0</v>
      </c>
      <c r="S32" s="677"/>
      <c r="T32" s="292" t="s">
        <v>3</v>
      </c>
      <c r="U32" s="700"/>
      <c r="V32" s="701"/>
      <c r="W32" s="701"/>
      <c r="X32" s="701"/>
      <c r="Y32" s="390"/>
      <c r="AE32" s="340"/>
      <c r="AF32" s="340"/>
    </row>
    <row r="33" spans="1:25" s="8" customFormat="1" ht="25.15" customHeight="1" x14ac:dyDescent="0.25">
      <c r="A33" s="871" t="s">
        <v>3</v>
      </c>
      <c r="B33" s="872"/>
      <c r="C33" s="279"/>
      <c r="D33" s="280"/>
      <c r="E33" s="281"/>
      <c r="F33" s="282"/>
      <c r="G33" s="267">
        <f t="shared" ref="G33:G41" si="12">(D33+(D33*E33))*F33</f>
        <v>0</v>
      </c>
      <c r="H33" s="278"/>
      <c r="I33" s="109"/>
      <c r="J33" s="109"/>
      <c r="K33" s="172">
        <f t="shared" ref="K33:K41" si="13">G33-H33-I33-J33</f>
        <v>0</v>
      </c>
      <c r="L33" s="878"/>
      <c r="M33" s="879"/>
      <c r="N33" s="260" t="str">
        <f t="shared" ref="N33:N41" si="14">IF(OR(D33*F33&gt;7500,E33&gt;0.26,H33&gt;2499.99),"Oui",IF(AND(D33*F33&lt;=7500,E33&gt;0,H33&lt;2500),"Non",""))</f>
        <v/>
      </c>
      <c r="O33" s="124"/>
      <c r="P33" s="408" t="str" cm="1">
        <f t="array" ref="P33">_xlfn.IFS(N33="","",N33="Non","Validation - Niveau 1",AND(N33="Oui",D33*F33&lt;=7500,H33=0),"Validation - Niveau 1",AND(N33="Oui",D33*F33&gt;7500,H33=0),"Validation - Niveau 2",AND(N33="Oui",D33*F33&lt;=7500,H33&lt;2500),"Validation - Niveau 1",AND(N33="Oui",D33*F33&lt;=7500,H33&gt;=2500,H33&lt;15001),"Validation - Niveau 2",AND(N33="Oui",D33*F33&lt;=7500,H33&gt;15000),"Validation - Niveau 3",AND(N33="Oui",D33*F33&gt;7500,H33&gt;=2500,H33&lt;15001),"Validation - Niveau 2",AND(N33="Oui",D33*F33&gt;7500,H33&lt;2500),"Validation - Niveau 2",AND(N33="Oui",D33*F33&gt;7500,H33&gt;15000),"Validation - Niveau 3")</f>
        <v/>
      </c>
      <c r="Q33" s="287">
        <f t="shared" ref="Q33:Q41" si="15">G33</f>
        <v>0</v>
      </c>
      <c r="R33" s="676">
        <f t="shared" ref="R33:R41" si="16">K33</f>
        <v>0</v>
      </c>
      <c r="S33" s="677"/>
      <c r="T33" s="292" t="s">
        <v>3</v>
      </c>
      <c r="U33" s="700"/>
      <c r="V33" s="701"/>
      <c r="W33" s="701"/>
      <c r="X33" s="701"/>
      <c r="Y33" s="390"/>
    </row>
    <row r="34" spans="1:25" s="8" customFormat="1" ht="25.15" customHeight="1" x14ac:dyDescent="0.25">
      <c r="A34" s="871" t="s">
        <v>3</v>
      </c>
      <c r="B34" s="872"/>
      <c r="C34" s="279"/>
      <c r="D34" s="280"/>
      <c r="E34" s="281"/>
      <c r="F34" s="282"/>
      <c r="G34" s="267">
        <f t="shared" si="12"/>
        <v>0</v>
      </c>
      <c r="H34" s="278"/>
      <c r="I34" s="109"/>
      <c r="J34" s="109"/>
      <c r="K34" s="172">
        <f t="shared" si="13"/>
        <v>0</v>
      </c>
      <c r="L34" s="878"/>
      <c r="M34" s="879"/>
      <c r="N34" s="260" t="str">
        <f>IF(OR(D34*F34&gt;7500,E34&gt;0.26,H34&gt;2499.99),"Oui",IF(AND(D34*F34&lt;=7500,E34&gt;0,H34&lt;2500),"Non",""))</f>
        <v/>
      </c>
      <c r="O34" s="124"/>
      <c r="P34" s="408" t="str" cm="1">
        <f t="array" ref="P34">_xlfn.IFS(N34="","",N34="Non","Validation - Niveau 1",AND(N34="Oui",D34*F34&lt;=7500,H34=0),"Validation - Niveau 1",AND(N34="Oui",D34*F34&gt;7500,H34=0),"Validation - Niveau 2",AND(N34="Oui",D34*F34&lt;=7500,H34&lt;2500),"Validation - Niveau 1",AND(N34="Oui",D34*F34&lt;=7500,H34&gt;=2500,H34&lt;15001),"Validation - Niveau 2",AND(N34="Oui",D34*F34&lt;=7500,H34&gt;15000),"Validation - Niveau 3",AND(N34="Oui",D34*F34&gt;7500,H34&gt;=2500,H34&lt;15001),"Validation - Niveau 2",AND(N34="Oui",D34*F34&gt;7500,H34&lt;2500),"Validation - Niveau 2",AND(N34="Oui",D34*F34&gt;7500,H34&gt;15000),"Validation - Niveau 3")</f>
        <v/>
      </c>
      <c r="Q34" s="287">
        <f t="shared" si="15"/>
        <v>0</v>
      </c>
      <c r="R34" s="676">
        <f t="shared" si="16"/>
        <v>0</v>
      </c>
      <c r="S34" s="677"/>
      <c r="T34" s="292" t="s">
        <v>3</v>
      </c>
      <c r="U34" s="700"/>
      <c r="V34" s="701"/>
      <c r="W34" s="701"/>
      <c r="X34" s="701"/>
      <c r="Y34" s="390"/>
    </row>
    <row r="35" spans="1:25" s="8" customFormat="1" ht="25.15" customHeight="1" x14ac:dyDescent="0.25">
      <c r="A35" s="871" t="s">
        <v>3</v>
      </c>
      <c r="B35" s="872"/>
      <c r="C35" s="279"/>
      <c r="D35" s="280"/>
      <c r="E35" s="281"/>
      <c r="F35" s="282"/>
      <c r="G35" s="267">
        <f t="shared" ref="G35:G36" si="17">(D35+(D35*E35))*F35</f>
        <v>0</v>
      </c>
      <c r="H35" s="278"/>
      <c r="I35" s="109"/>
      <c r="J35" s="109"/>
      <c r="K35" s="172">
        <f t="shared" ref="K35:K36" si="18">G35-H35-I35-J35</f>
        <v>0</v>
      </c>
      <c r="L35" s="878"/>
      <c r="M35" s="879"/>
      <c r="N35" s="260" t="str">
        <f t="shared" si="14"/>
        <v/>
      </c>
      <c r="O35" s="124"/>
      <c r="P35" s="408" t="str" cm="1">
        <f t="array" ref="P35">_xlfn.IFS(N35="","",N35="Non","Validation - Niveau 1",AND(N35="Oui",D35*F35&lt;=7500,H35=0),"Validation - Niveau 1",AND(N35="Oui",D35*F35&gt;7500,H35=0),"Validation - Niveau 2",AND(N35="Oui",D35*F35&lt;=7500,H35&lt;2500),"Validation - Niveau 1",AND(N35="Oui",D35*F35&lt;=7500,H35&gt;=2500,H35&lt;15001),"Validation - Niveau 2",AND(N35="Oui",D35*F35&lt;=7500,H35&gt;15000),"Validation - Niveau 3",AND(N35="Oui",D35*F35&gt;7500,H35&gt;=2500,H35&lt;15001),"Validation - Niveau 2",AND(N35="Oui",D35*F35&gt;7500,H35&lt;2500),"Validation - Niveau 2",AND(N35="Oui",D35*F35&gt;7500,H35&gt;15000),"Validation - Niveau 3")</f>
        <v/>
      </c>
      <c r="Q35" s="287">
        <f t="shared" ref="Q35:Q36" si="19">G35</f>
        <v>0</v>
      </c>
      <c r="R35" s="676">
        <f t="shared" ref="R35:R36" si="20">K35</f>
        <v>0</v>
      </c>
      <c r="S35" s="677"/>
      <c r="T35" s="292" t="s">
        <v>3</v>
      </c>
      <c r="U35" s="700"/>
      <c r="V35" s="701"/>
      <c r="W35" s="701"/>
      <c r="X35" s="701"/>
      <c r="Y35" s="390"/>
    </row>
    <row r="36" spans="1:25" s="8" customFormat="1" ht="25.15" customHeight="1" x14ac:dyDescent="0.25">
      <c r="A36" s="871" t="s">
        <v>3</v>
      </c>
      <c r="B36" s="872"/>
      <c r="C36" s="279"/>
      <c r="D36" s="280"/>
      <c r="E36" s="281"/>
      <c r="F36" s="282"/>
      <c r="G36" s="267">
        <f t="shared" si="17"/>
        <v>0</v>
      </c>
      <c r="H36" s="278"/>
      <c r="I36" s="109"/>
      <c r="J36" s="109"/>
      <c r="K36" s="172">
        <f t="shared" si="18"/>
        <v>0</v>
      </c>
      <c r="L36" s="878"/>
      <c r="M36" s="879"/>
      <c r="N36" s="260" t="str">
        <f t="shared" si="14"/>
        <v/>
      </c>
      <c r="O36" s="124"/>
      <c r="P36" s="408" t="str" cm="1">
        <f t="array" ref="P36">_xlfn.IFS(N36="","",N36="Non","Validation - Niveau 1",AND(N36="Oui",D36*F36&lt;=7500,H36=0),"Validation - Niveau 1",AND(N36="Oui",D36*F36&gt;7500,H36=0),"Validation - Niveau 2",AND(N36="Oui",D36*F36&lt;=7500,H36&lt;2500),"Validation - Niveau 1",AND(N36="Oui",D36*F36&lt;=7500,H36&gt;=2500,H36&lt;15001),"Validation - Niveau 2",AND(N36="Oui",D36*F36&lt;=7500,H36&gt;15000),"Validation - Niveau 3",AND(N36="Oui",D36*F36&gt;7500,H36&gt;=2500,H36&lt;15001),"Validation - Niveau 2",AND(N36="Oui",D36*F36&gt;7500,H36&lt;2500),"Validation - Niveau 2",AND(N36="Oui",D36*F36&gt;7500,H36&gt;15000),"Validation - Niveau 3")</f>
        <v/>
      </c>
      <c r="Q36" s="287">
        <f t="shared" si="19"/>
        <v>0</v>
      </c>
      <c r="R36" s="676">
        <f t="shared" si="20"/>
        <v>0</v>
      </c>
      <c r="S36" s="677"/>
      <c r="T36" s="292" t="s">
        <v>3</v>
      </c>
      <c r="U36" s="700"/>
      <c r="V36" s="701"/>
      <c r="W36" s="701"/>
      <c r="X36" s="701"/>
      <c r="Y36" s="390"/>
    </row>
    <row r="37" spans="1:25" s="8" customFormat="1" ht="25.15" customHeight="1" x14ac:dyDescent="0.25">
      <c r="A37" s="871" t="s">
        <v>3</v>
      </c>
      <c r="B37" s="872"/>
      <c r="C37" s="279"/>
      <c r="D37" s="280"/>
      <c r="E37" s="281"/>
      <c r="F37" s="282"/>
      <c r="G37" s="267">
        <f t="shared" si="12"/>
        <v>0</v>
      </c>
      <c r="H37" s="278"/>
      <c r="I37" s="109"/>
      <c r="J37" s="109"/>
      <c r="K37" s="172">
        <f t="shared" si="13"/>
        <v>0</v>
      </c>
      <c r="L37" s="878"/>
      <c r="M37" s="879"/>
      <c r="N37" s="260" t="str">
        <f t="shared" si="14"/>
        <v/>
      </c>
      <c r="O37" s="124"/>
      <c r="P37" s="408" t="str" cm="1">
        <f t="array" ref="P37">_xlfn.IFS(N37="","",N37="Non","Validation - Niveau 1",AND(N37="Oui",D37*F37&lt;=7500,H37=0),"Validation - Niveau 1",AND(N37="Oui",D37*F37&gt;7500,H37=0),"Validation - Niveau 2",AND(N37="Oui",D37*F37&lt;=7500,H37&lt;2500),"Validation - Niveau 1",AND(N37="Oui",D37*F37&lt;=7500,H37&gt;=2500,H37&lt;15001),"Validation - Niveau 2",AND(N37="Oui",D37*F37&lt;=7500,H37&gt;15000),"Validation - Niveau 3",AND(N37="Oui",D37*F37&gt;7500,H37&gt;=2500,H37&lt;15001),"Validation - Niveau 2",AND(N37="Oui",D37*F37&gt;7500,H37&lt;2500),"Validation - Niveau 2",AND(N37="Oui",D37*F37&gt;7500,H37&gt;15000),"Validation - Niveau 3")</f>
        <v/>
      </c>
      <c r="Q37" s="287">
        <f t="shared" si="15"/>
        <v>0</v>
      </c>
      <c r="R37" s="676">
        <f t="shared" si="16"/>
        <v>0</v>
      </c>
      <c r="S37" s="677"/>
      <c r="T37" s="292" t="s">
        <v>3</v>
      </c>
      <c r="U37" s="700"/>
      <c r="V37" s="701"/>
      <c r="W37" s="701"/>
      <c r="X37" s="701"/>
      <c r="Y37" s="390"/>
    </row>
    <row r="38" spans="1:25" s="8" customFormat="1" ht="25.15" customHeight="1" x14ac:dyDescent="0.25">
      <c r="A38" s="871" t="s">
        <v>3</v>
      </c>
      <c r="B38" s="872"/>
      <c r="C38" s="279"/>
      <c r="D38" s="280"/>
      <c r="E38" s="281"/>
      <c r="F38" s="282"/>
      <c r="G38" s="267">
        <f t="shared" si="12"/>
        <v>0</v>
      </c>
      <c r="H38" s="278"/>
      <c r="I38" s="109"/>
      <c r="J38" s="109"/>
      <c r="K38" s="172">
        <f t="shared" si="13"/>
        <v>0</v>
      </c>
      <c r="L38" s="878"/>
      <c r="M38" s="879"/>
      <c r="N38" s="260" t="str">
        <f t="shared" si="14"/>
        <v/>
      </c>
      <c r="O38" s="124"/>
      <c r="P38" s="408" t="str" cm="1">
        <f t="array" ref="P38">_xlfn.IFS(N38="","",N38="Non","Validation - Niveau 1",AND(N38="Oui",D38*F38&lt;=7500,H38=0),"Validation - Niveau 1",AND(N38="Oui",D38*F38&gt;7500,H38=0),"Validation - Niveau 2",AND(N38="Oui",D38*F38&lt;=7500,H38&lt;2500),"Validation - Niveau 1",AND(N38="Oui",D38*F38&lt;=7500,H38&gt;=2500,H38&lt;15001),"Validation - Niveau 2",AND(N38="Oui",D38*F38&lt;=7500,H38&gt;15000),"Validation - Niveau 3",AND(N38="Oui",D38*F38&gt;7500,H38&gt;=2500,H38&lt;15001),"Validation - Niveau 2",AND(N38="Oui",D38*F38&gt;7500,H38&lt;2500),"Validation - Niveau 2",AND(N38="Oui",D38*F38&gt;7500,H38&gt;15000),"Validation - Niveau 3")</f>
        <v/>
      </c>
      <c r="Q38" s="287">
        <f t="shared" si="15"/>
        <v>0</v>
      </c>
      <c r="R38" s="676">
        <f t="shared" si="16"/>
        <v>0</v>
      </c>
      <c r="S38" s="677"/>
      <c r="T38" s="292" t="s">
        <v>3</v>
      </c>
      <c r="U38" s="700"/>
      <c r="V38" s="701"/>
      <c r="W38" s="701"/>
      <c r="X38" s="701"/>
      <c r="Y38" s="390"/>
    </row>
    <row r="39" spans="1:25" s="8" customFormat="1" ht="25.15" customHeight="1" x14ac:dyDescent="0.25">
      <c r="A39" s="871" t="s">
        <v>3</v>
      </c>
      <c r="B39" s="872"/>
      <c r="C39" s="279"/>
      <c r="D39" s="280"/>
      <c r="E39" s="281"/>
      <c r="F39" s="282"/>
      <c r="G39" s="267">
        <f t="shared" si="12"/>
        <v>0</v>
      </c>
      <c r="H39" s="278"/>
      <c r="I39" s="109"/>
      <c r="J39" s="109"/>
      <c r="K39" s="172">
        <f t="shared" si="13"/>
        <v>0</v>
      </c>
      <c r="L39" s="878"/>
      <c r="M39" s="879"/>
      <c r="N39" s="260" t="str">
        <f t="shared" si="14"/>
        <v/>
      </c>
      <c r="O39" s="124"/>
      <c r="P39" s="408" t="str" cm="1">
        <f t="array" ref="P39">_xlfn.IFS(N39="","",N39="Non","Validation - Niveau 1",AND(N39="Oui",D39*F39&lt;=7500,H39=0),"Validation - Niveau 1",AND(N39="Oui",D39*F39&gt;7500,H39=0),"Validation - Niveau 2",AND(N39="Oui",D39*F39&lt;=7500,H39&lt;2500),"Validation - Niveau 1",AND(N39="Oui",D39*F39&lt;=7500,H39&gt;=2500,H39&lt;15001),"Validation - Niveau 2",AND(N39="Oui",D39*F39&lt;=7500,H39&gt;15000),"Validation - Niveau 3",AND(N39="Oui",D39*F39&gt;7500,H39&gt;=2500,H39&lt;15001),"Validation - Niveau 2",AND(N39="Oui",D39*F39&gt;7500,H39&lt;2500),"Validation - Niveau 2",AND(N39="Oui",D39*F39&gt;7500,H39&gt;15000),"Validation - Niveau 3")</f>
        <v/>
      </c>
      <c r="Q39" s="287">
        <f t="shared" si="15"/>
        <v>0</v>
      </c>
      <c r="R39" s="676">
        <f t="shared" si="16"/>
        <v>0</v>
      </c>
      <c r="S39" s="677"/>
      <c r="T39" s="292" t="s">
        <v>3</v>
      </c>
      <c r="U39" s="700"/>
      <c r="V39" s="701"/>
      <c r="W39" s="701"/>
      <c r="X39" s="701"/>
      <c r="Y39" s="390"/>
    </row>
    <row r="40" spans="1:25" s="8" customFormat="1" ht="25.15" customHeight="1" x14ac:dyDescent="0.25">
      <c r="A40" s="871" t="s">
        <v>3</v>
      </c>
      <c r="B40" s="872"/>
      <c r="C40" s="279"/>
      <c r="D40" s="280"/>
      <c r="E40" s="281"/>
      <c r="F40" s="282"/>
      <c r="G40" s="267">
        <f t="shared" si="12"/>
        <v>0</v>
      </c>
      <c r="H40" s="278"/>
      <c r="I40" s="109"/>
      <c r="J40" s="109"/>
      <c r="K40" s="172">
        <f t="shared" si="13"/>
        <v>0</v>
      </c>
      <c r="L40" s="878"/>
      <c r="M40" s="879"/>
      <c r="N40" s="260" t="str">
        <f t="shared" si="14"/>
        <v/>
      </c>
      <c r="O40" s="124"/>
      <c r="P40" s="408" t="str" cm="1">
        <f t="array" ref="P40">_xlfn.IFS(N40="","",N40="Non","Validation - Niveau 1",AND(N40="Oui",D40*F40&lt;=7500,H40=0),"Validation - Niveau 1",AND(N40="Oui",D40*F40&gt;7500,H40=0),"Validation - Niveau 2",AND(N40="Oui",D40*F40&lt;=7500,H40&lt;2500),"Validation - Niveau 1",AND(N40="Oui",D40*F40&lt;=7500,H40&gt;=2500,H40&lt;15001),"Validation - Niveau 2",AND(N40="Oui",D40*F40&lt;=7500,H40&gt;15000),"Validation - Niveau 3",AND(N40="Oui",D40*F40&gt;7500,H40&gt;=2500,H40&lt;15001),"Validation - Niveau 2",AND(N40="Oui",D40*F40&gt;7500,H40&lt;2500),"Validation - Niveau 2",AND(N40="Oui",D40*F40&gt;7500,H40&gt;15000),"Validation - Niveau 3")</f>
        <v/>
      </c>
      <c r="Q40" s="287">
        <f t="shared" si="15"/>
        <v>0</v>
      </c>
      <c r="R40" s="676">
        <f t="shared" si="16"/>
        <v>0</v>
      </c>
      <c r="S40" s="677"/>
      <c r="T40" s="292" t="s">
        <v>3</v>
      </c>
      <c r="U40" s="700"/>
      <c r="V40" s="701"/>
      <c r="W40" s="701"/>
      <c r="X40" s="701"/>
      <c r="Y40" s="390"/>
    </row>
    <row r="41" spans="1:25" s="8" customFormat="1" ht="25.15" customHeight="1" x14ac:dyDescent="0.25">
      <c r="A41" s="871" t="s">
        <v>3</v>
      </c>
      <c r="B41" s="872"/>
      <c r="C41" s="279"/>
      <c r="D41" s="280"/>
      <c r="E41" s="281"/>
      <c r="F41" s="282"/>
      <c r="G41" s="267">
        <f t="shared" si="12"/>
        <v>0</v>
      </c>
      <c r="H41" s="278"/>
      <c r="I41" s="109"/>
      <c r="J41" s="109"/>
      <c r="K41" s="172">
        <f t="shared" si="13"/>
        <v>0</v>
      </c>
      <c r="L41" s="878"/>
      <c r="M41" s="879"/>
      <c r="N41" s="260" t="str">
        <f t="shared" si="14"/>
        <v/>
      </c>
      <c r="O41" s="124"/>
      <c r="P41" s="408" t="str" cm="1">
        <f t="array" ref="P41">_xlfn.IFS(N41="","",N41="Non","Validation - Niveau 1",AND(N41="Oui",D41*F41&lt;=7500,H41=0),"Validation - Niveau 1",AND(N41="Oui",D41*F41&gt;7500,H41=0),"Validation - Niveau 2",AND(N41="Oui",D41*F41&lt;=7500,H41&lt;2500),"Validation - Niveau 1",AND(N41="Oui",D41*F41&lt;=7500,H41&gt;=2500,H41&lt;15001),"Validation - Niveau 2",AND(N41="Oui",D41*F41&lt;=7500,H41&gt;15000),"Validation - Niveau 3",AND(N41="Oui",D41*F41&gt;7500,H41&gt;=2500,H41&lt;15001),"Validation - Niveau 2",AND(N41="Oui",D41*F41&gt;7500,H41&lt;2500),"Validation - Niveau 2",AND(N41="Oui",D41*F41&gt;7500,H41&gt;15000),"Validation - Niveau 3")</f>
        <v/>
      </c>
      <c r="Q41" s="287">
        <f t="shared" si="15"/>
        <v>0</v>
      </c>
      <c r="R41" s="676">
        <f t="shared" si="16"/>
        <v>0</v>
      </c>
      <c r="S41" s="677"/>
      <c r="T41" s="292" t="s">
        <v>3</v>
      </c>
      <c r="U41" s="700"/>
      <c r="V41" s="701"/>
      <c r="W41" s="701"/>
      <c r="X41" s="701"/>
      <c r="Y41" s="390"/>
    </row>
    <row r="42" spans="1:25" s="112" customFormat="1" ht="15" x14ac:dyDescent="0.25">
      <c r="A42" s="876" t="s">
        <v>121</v>
      </c>
      <c r="B42" s="876"/>
      <c r="C42" s="877"/>
      <c r="D42" s="877"/>
      <c r="E42" s="877"/>
      <c r="F42" s="877"/>
      <c r="G42" s="173">
        <f>SUM(G32:G41)</f>
        <v>0</v>
      </c>
      <c r="H42" s="274">
        <f t="shared" ref="H42:K42" si="21">SUM(H32:H41)</f>
        <v>0</v>
      </c>
      <c r="I42" s="274">
        <f t="shared" si="21"/>
        <v>0</v>
      </c>
      <c r="J42" s="274">
        <f t="shared" si="21"/>
        <v>0</v>
      </c>
      <c r="K42" s="274">
        <f t="shared" si="21"/>
        <v>0</v>
      </c>
      <c r="L42" s="881"/>
      <c r="M42" s="882"/>
      <c r="N42" s="265"/>
      <c r="O42" s="132"/>
      <c r="P42" s="312" t="s">
        <v>10</v>
      </c>
      <c r="Q42" s="313">
        <f>SUM(Q32:Q41)</f>
        <v>0</v>
      </c>
      <c r="R42" s="885">
        <f>SUM(R32:S41)</f>
        <v>0</v>
      </c>
      <c r="S42" s="426"/>
      <c r="T42" s="313"/>
      <c r="U42" s="835"/>
      <c r="V42" s="728"/>
      <c r="W42" s="728"/>
      <c r="X42" s="728"/>
      <c r="Y42" s="394"/>
    </row>
    <row r="43" spans="1:25" x14ac:dyDescent="0.2">
      <c r="A43" s="113" t="s">
        <v>314</v>
      </c>
    </row>
    <row r="44" spans="1:25" ht="22.9" customHeight="1" x14ac:dyDescent="0.25">
      <c r="A44" s="934" t="s">
        <v>244</v>
      </c>
      <c r="B44" s="935"/>
      <c r="C44" s="935"/>
      <c r="D44" s="935"/>
      <c r="E44" s="935"/>
      <c r="F44" s="935"/>
      <c r="G44" s="935"/>
      <c r="H44" s="935"/>
      <c r="I44" s="935"/>
      <c r="J44" s="935"/>
      <c r="K44" s="935"/>
      <c r="L44" s="935"/>
      <c r="M44" s="935"/>
      <c r="N44" s="935"/>
    </row>
    <row r="45" spans="1:25" ht="24.4" customHeight="1" x14ac:dyDescent="0.25">
      <c r="A45" s="936" t="s">
        <v>262</v>
      </c>
      <c r="B45" s="935"/>
      <c r="C45" s="935"/>
      <c r="D45" s="935"/>
      <c r="E45" s="935"/>
      <c r="F45" s="935"/>
      <c r="G45" s="935"/>
      <c r="H45" s="935"/>
      <c r="I45" s="935"/>
      <c r="J45" s="935"/>
      <c r="K45" s="935"/>
      <c r="L45" s="935"/>
      <c r="M45" s="935"/>
      <c r="N45" s="935"/>
    </row>
    <row r="46" spans="1:25" s="114" customFormat="1" ht="12" customHeight="1" x14ac:dyDescent="0.25">
      <c r="A46" s="695" t="s">
        <v>106</v>
      </c>
      <c r="B46" s="688"/>
      <c r="C46" s="689"/>
      <c r="D46" s="689"/>
      <c r="E46" s="689"/>
      <c r="F46" s="689"/>
      <c r="G46" s="689"/>
      <c r="H46" s="689"/>
      <c r="I46" s="689"/>
      <c r="J46" s="689"/>
      <c r="K46" s="689"/>
      <c r="L46" s="689"/>
      <c r="M46" s="689"/>
      <c r="N46" s="689"/>
      <c r="O46" s="118"/>
      <c r="P46" s="775" t="s">
        <v>106</v>
      </c>
      <c r="Q46" s="700"/>
      <c r="R46" s="447"/>
      <c r="S46" s="447"/>
      <c r="T46" s="447"/>
      <c r="U46" s="447"/>
      <c r="V46" s="839"/>
      <c r="W46" s="839"/>
      <c r="X46" s="839"/>
      <c r="Y46" s="395"/>
    </row>
    <row r="47" spans="1:25" s="114" customFormat="1" ht="12" customHeight="1" x14ac:dyDescent="0.25">
      <c r="A47" s="696"/>
      <c r="B47" s="689"/>
      <c r="C47" s="689"/>
      <c r="D47" s="689"/>
      <c r="E47" s="689"/>
      <c r="F47" s="689"/>
      <c r="G47" s="689"/>
      <c r="H47" s="689"/>
      <c r="I47" s="689"/>
      <c r="J47" s="689"/>
      <c r="K47" s="689"/>
      <c r="L47" s="689"/>
      <c r="M47" s="689"/>
      <c r="N47" s="689"/>
      <c r="O47" s="117"/>
      <c r="P47" s="776"/>
      <c r="Q47" s="447"/>
      <c r="R47" s="447"/>
      <c r="S47" s="447"/>
      <c r="T47" s="447"/>
      <c r="U47" s="447"/>
      <c r="V47" s="839"/>
      <c r="W47" s="839"/>
      <c r="X47" s="839"/>
      <c r="Y47" s="395"/>
    </row>
    <row r="48" spans="1:25" x14ac:dyDescent="0.2">
      <c r="L48" s="97"/>
      <c r="M48" s="97"/>
      <c r="O48" s="6"/>
      <c r="S48" s="96"/>
    </row>
    <row r="49" spans="1:32" s="8" customFormat="1" ht="15" x14ac:dyDescent="0.25">
      <c r="A49" s="853" t="s">
        <v>277</v>
      </c>
      <c r="B49" s="853"/>
      <c r="C49" s="853"/>
      <c r="D49" s="853"/>
      <c r="E49" s="853"/>
      <c r="F49" s="853"/>
      <c r="G49" s="853"/>
      <c r="H49" s="853"/>
      <c r="I49" s="853"/>
      <c r="J49" s="853"/>
      <c r="K49" s="853"/>
      <c r="L49" s="853"/>
      <c r="M49" s="853"/>
      <c r="N49" s="853"/>
      <c r="O49" s="131"/>
      <c r="P49" s="884"/>
      <c r="Q49" s="884"/>
      <c r="R49" s="884"/>
      <c r="S49" s="884"/>
      <c r="T49" s="884"/>
      <c r="U49" s="884"/>
      <c r="V49" s="728"/>
      <c r="W49" s="728"/>
      <c r="X49" s="728"/>
      <c r="Y49" s="390"/>
    </row>
    <row r="50" spans="1:32" s="93" customFormat="1" ht="57" customHeight="1" x14ac:dyDescent="0.25">
      <c r="A50" s="870" t="s">
        <v>100</v>
      </c>
      <c r="B50" s="686"/>
      <c r="C50" s="870" t="s">
        <v>110</v>
      </c>
      <c r="D50" s="887"/>
      <c r="E50" s="888" t="s">
        <v>276</v>
      </c>
      <c r="F50" s="889"/>
      <c r="G50" s="92" t="s">
        <v>273</v>
      </c>
      <c r="H50" s="92" t="s">
        <v>60</v>
      </c>
      <c r="I50" s="92" t="s">
        <v>59</v>
      </c>
      <c r="J50" s="92" t="s">
        <v>61</v>
      </c>
      <c r="K50" s="92" t="s">
        <v>266</v>
      </c>
      <c r="L50" s="92" t="s">
        <v>120</v>
      </c>
      <c r="M50" s="92" t="s">
        <v>267</v>
      </c>
      <c r="N50" s="92" t="s">
        <v>141</v>
      </c>
      <c r="O50" s="127"/>
      <c r="P50" s="306" t="s">
        <v>105</v>
      </c>
      <c r="Q50" s="92" t="s">
        <v>176</v>
      </c>
      <c r="R50" s="685" t="s">
        <v>278</v>
      </c>
      <c r="S50" s="686"/>
      <c r="T50" s="92" t="s">
        <v>279</v>
      </c>
      <c r="U50" s="695" t="s">
        <v>106</v>
      </c>
      <c r="V50" s="863"/>
      <c r="W50" s="863"/>
      <c r="X50" s="863"/>
      <c r="Y50" s="393"/>
    </row>
    <row r="51" spans="1:32" s="103" customFormat="1" ht="14.25" customHeight="1" x14ac:dyDescent="0.2">
      <c r="A51" s="690"/>
      <c r="B51" s="799"/>
      <c r="C51" s="688"/>
      <c r="D51" s="688"/>
      <c r="E51" s="688"/>
      <c r="F51" s="688"/>
      <c r="G51" s="266"/>
      <c r="H51" s="266"/>
      <c r="I51" s="266"/>
      <c r="J51" s="266"/>
      <c r="K51" s="363">
        <f>G51-H51-I51-J51</f>
        <v>0</v>
      </c>
      <c r="L51" s="284"/>
      <c r="M51" s="285"/>
      <c r="N51" s="260" t="str">
        <f>IF(G51=0,"",IF(G51&gt;2499.99,"Oui","Non"))</f>
        <v/>
      </c>
      <c r="O51" s="128"/>
      <c r="P51" s="407" t="str">
        <f>IF(N51="","",IF(N51="NON","Validation - Niveau 1",IF(AND(N51="OUI",G51&lt;15001),"Validation - Niveau 2",IF(AND(N51="OUI",G51&gt;15000),"Validation - Niveau 3"))))</f>
        <v/>
      </c>
      <c r="Q51" s="287">
        <f t="shared" ref="Q51:Q66" si="22">G51</f>
        <v>0</v>
      </c>
      <c r="R51" s="676">
        <f>K51</f>
        <v>0</v>
      </c>
      <c r="S51" s="677"/>
      <c r="T51" s="292" t="s">
        <v>3</v>
      </c>
      <c r="U51" s="700"/>
      <c r="V51" s="701"/>
      <c r="W51" s="701"/>
      <c r="X51" s="701"/>
      <c r="Y51" s="113"/>
    </row>
    <row r="52" spans="1:32" s="103" customFormat="1" ht="14.25" customHeight="1" x14ac:dyDescent="0.2">
      <c r="A52" s="690"/>
      <c r="B52" s="799"/>
      <c r="C52" s="688"/>
      <c r="D52" s="688"/>
      <c r="E52" s="688"/>
      <c r="F52" s="688"/>
      <c r="G52" s="266"/>
      <c r="H52" s="266"/>
      <c r="I52" s="266"/>
      <c r="J52" s="266"/>
      <c r="K52" s="363">
        <f t="shared" ref="K52:K66" si="23">G52-H52-I52-J52</f>
        <v>0</v>
      </c>
      <c r="L52" s="284"/>
      <c r="M52" s="285"/>
      <c r="N52" s="260" t="str">
        <f t="shared" ref="N52:N66" si="24">IF(G52=0,"",IF(G52&gt;2499.99,"Oui","Non"))</f>
        <v/>
      </c>
      <c r="O52" s="128"/>
      <c r="P52" s="407" t="str">
        <f t="shared" ref="P52:P66" si="25">IF(N52="","",IF(N52="NON","Validation - Niveau 1",IF(AND(N52="OUI",G52&lt;15001),"Validation - Niveau 2",IF(AND(N52="OUI",G52&gt;15000),"Validation - Niveau 3"))))</f>
        <v/>
      </c>
      <c r="Q52" s="287">
        <f t="shared" si="22"/>
        <v>0</v>
      </c>
      <c r="R52" s="676">
        <f t="shared" ref="R52:R66" si="26">K52</f>
        <v>0</v>
      </c>
      <c r="S52" s="677"/>
      <c r="T52" s="292" t="s">
        <v>3</v>
      </c>
      <c r="U52" s="700"/>
      <c r="V52" s="701"/>
      <c r="W52" s="701"/>
      <c r="X52" s="701"/>
      <c r="Y52" s="113"/>
    </row>
    <row r="53" spans="1:32" s="103" customFormat="1" ht="14.25" customHeight="1" x14ac:dyDescent="0.2">
      <c r="A53" s="690"/>
      <c r="B53" s="799"/>
      <c r="C53" s="688"/>
      <c r="D53" s="688"/>
      <c r="E53" s="688"/>
      <c r="F53" s="688"/>
      <c r="G53" s="266"/>
      <c r="H53" s="266"/>
      <c r="I53" s="266"/>
      <c r="J53" s="266"/>
      <c r="K53" s="363">
        <f t="shared" si="23"/>
        <v>0</v>
      </c>
      <c r="L53" s="284"/>
      <c r="M53" s="285"/>
      <c r="N53" s="260" t="str">
        <f t="shared" si="24"/>
        <v/>
      </c>
      <c r="O53" s="128"/>
      <c r="P53" s="407" t="str">
        <f t="shared" si="25"/>
        <v/>
      </c>
      <c r="Q53" s="287">
        <f t="shared" si="22"/>
        <v>0</v>
      </c>
      <c r="R53" s="676">
        <f t="shared" si="26"/>
        <v>0</v>
      </c>
      <c r="S53" s="677"/>
      <c r="T53" s="292" t="s">
        <v>3</v>
      </c>
      <c r="U53" s="700"/>
      <c r="V53" s="701"/>
      <c r="W53" s="701"/>
      <c r="X53" s="701"/>
      <c r="Y53" s="113"/>
    </row>
    <row r="54" spans="1:32" s="103" customFormat="1" ht="14.25" customHeight="1" x14ac:dyDescent="0.2">
      <c r="A54" s="690"/>
      <c r="B54" s="799"/>
      <c r="C54" s="688"/>
      <c r="D54" s="688"/>
      <c r="E54" s="688"/>
      <c r="F54" s="688"/>
      <c r="G54" s="266"/>
      <c r="H54" s="266"/>
      <c r="I54" s="266"/>
      <c r="J54" s="266"/>
      <c r="K54" s="363">
        <f t="shared" si="23"/>
        <v>0</v>
      </c>
      <c r="L54" s="284"/>
      <c r="M54" s="285"/>
      <c r="N54" s="260" t="str">
        <f t="shared" si="24"/>
        <v/>
      </c>
      <c r="O54" s="128"/>
      <c r="P54" s="407" t="str">
        <f t="shared" si="25"/>
        <v/>
      </c>
      <c r="Q54" s="287">
        <f t="shared" si="22"/>
        <v>0</v>
      </c>
      <c r="R54" s="676">
        <f t="shared" si="26"/>
        <v>0</v>
      </c>
      <c r="S54" s="677"/>
      <c r="T54" s="292" t="s">
        <v>3</v>
      </c>
      <c r="U54" s="700"/>
      <c r="V54" s="701"/>
      <c r="W54" s="701"/>
      <c r="X54" s="701"/>
      <c r="Y54" s="113"/>
    </row>
    <row r="55" spans="1:32" s="103" customFormat="1" ht="14.25" customHeight="1" x14ac:dyDescent="0.2">
      <c r="A55" s="690"/>
      <c r="B55" s="799"/>
      <c r="C55" s="688"/>
      <c r="D55" s="688"/>
      <c r="E55" s="688"/>
      <c r="F55" s="688"/>
      <c r="G55" s="266"/>
      <c r="H55" s="266"/>
      <c r="I55" s="266"/>
      <c r="J55" s="266"/>
      <c r="K55" s="363">
        <f t="shared" si="23"/>
        <v>0</v>
      </c>
      <c r="L55" s="284"/>
      <c r="M55" s="285"/>
      <c r="N55" s="260" t="str">
        <f t="shared" si="24"/>
        <v/>
      </c>
      <c r="O55" s="128"/>
      <c r="P55" s="407" t="str">
        <f t="shared" si="25"/>
        <v/>
      </c>
      <c r="Q55" s="287">
        <f t="shared" si="22"/>
        <v>0</v>
      </c>
      <c r="R55" s="676">
        <f t="shared" si="26"/>
        <v>0</v>
      </c>
      <c r="S55" s="677"/>
      <c r="T55" s="292" t="s">
        <v>3</v>
      </c>
      <c r="U55" s="700"/>
      <c r="V55" s="701"/>
      <c r="W55" s="701"/>
      <c r="X55" s="701"/>
      <c r="Y55" s="113"/>
    </row>
    <row r="56" spans="1:32" s="103" customFormat="1" ht="14.25" customHeight="1" x14ac:dyDescent="0.2">
      <c r="A56" s="690"/>
      <c r="B56" s="799"/>
      <c r="C56" s="688"/>
      <c r="D56" s="688"/>
      <c r="E56" s="688"/>
      <c r="F56" s="688"/>
      <c r="G56" s="266"/>
      <c r="H56" s="266"/>
      <c r="I56" s="266"/>
      <c r="J56" s="266"/>
      <c r="K56" s="363">
        <f t="shared" si="23"/>
        <v>0</v>
      </c>
      <c r="L56" s="284"/>
      <c r="M56" s="285"/>
      <c r="N56" s="260" t="str">
        <f t="shared" si="24"/>
        <v/>
      </c>
      <c r="O56" s="128"/>
      <c r="P56" s="407" t="str">
        <f t="shared" si="25"/>
        <v/>
      </c>
      <c r="Q56" s="287">
        <f t="shared" si="22"/>
        <v>0</v>
      </c>
      <c r="R56" s="676">
        <f t="shared" si="26"/>
        <v>0</v>
      </c>
      <c r="S56" s="677"/>
      <c r="T56" s="292" t="s">
        <v>3</v>
      </c>
      <c r="U56" s="700"/>
      <c r="V56" s="701"/>
      <c r="W56" s="701"/>
      <c r="X56" s="701"/>
      <c r="Y56" s="113"/>
    </row>
    <row r="57" spans="1:32" s="103" customFormat="1" ht="14.25" customHeight="1" x14ac:dyDescent="0.2">
      <c r="A57" s="690"/>
      <c r="B57" s="799"/>
      <c r="C57" s="688"/>
      <c r="D57" s="688"/>
      <c r="E57" s="688"/>
      <c r="F57" s="688"/>
      <c r="G57" s="266"/>
      <c r="H57" s="266"/>
      <c r="I57" s="266"/>
      <c r="J57" s="266"/>
      <c r="K57" s="363">
        <f t="shared" si="23"/>
        <v>0</v>
      </c>
      <c r="L57" s="284"/>
      <c r="M57" s="285"/>
      <c r="N57" s="260" t="str">
        <f t="shared" si="24"/>
        <v/>
      </c>
      <c r="O57" s="128"/>
      <c r="P57" s="407" t="str">
        <f t="shared" si="25"/>
        <v/>
      </c>
      <c r="Q57" s="287">
        <f t="shared" si="22"/>
        <v>0</v>
      </c>
      <c r="R57" s="676">
        <f t="shared" si="26"/>
        <v>0</v>
      </c>
      <c r="S57" s="677"/>
      <c r="T57" s="292" t="s">
        <v>3</v>
      </c>
      <c r="U57" s="700"/>
      <c r="V57" s="701"/>
      <c r="W57" s="701"/>
      <c r="X57" s="701"/>
      <c r="Y57" s="113"/>
    </row>
    <row r="58" spans="1:32" s="103" customFormat="1" ht="14.25" customHeight="1" x14ac:dyDescent="0.2">
      <c r="A58" s="690"/>
      <c r="B58" s="799"/>
      <c r="C58" s="688"/>
      <c r="D58" s="688"/>
      <c r="E58" s="688"/>
      <c r="F58" s="688"/>
      <c r="G58" s="266"/>
      <c r="H58" s="266"/>
      <c r="I58" s="266"/>
      <c r="J58" s="266"/>
      <c r="K58" s="363">
        <f t="shared" si="23"/>
        <v>0</v>
      </c>
      <c r="L58" s="284"/>
      <c r="M58" s="285"/>
      <c r="N58" s="260" t="str">
        <f t="shared" si="24"/>
        <v/>
      </c>
      <c r="O58" s="128"/>
      <c r="P58" s="407" t="str">
        <f t="shared" si="25"/>
        <v/>
      </c>
      <c r="Q58" s="287">
        <f t="shared" si="22"/>
        <v>0</v>
      </c>
      <c r="R58" s="676">
        <f t="shared" si="26"/>
        <v>0</v>
      </c>
      <c r="S58" s="677"/>
      <c r="T58" s="292" t="s">
        <v>3</v>
      </c>
      <c r="U58" s="700"/>
      <c r="V58" s="701"/>
      <c r="W58" s="701"/>
      <c r="X58" s="701"/>
      <c r="Y58" s="113"/>
    </row>
    <row r="59" spans="1:32" s="103" customFormat="1" ht="14.25" customHeight="1" x14ac:dyDescent="0.2">
      <c r="A59" s="690"/>
      <c r="B59" s="799"/>
      <c r="C59" s="688"/>
      <c r="D59" s="688"/>
      <c r="E59" s="688"/>
      <c r="F59" s="688"/>
      <c r="G59" s="266"/>
      <c r="H59" s="266"/>
      <c r="I59" s="266"/>
      <c r="J59" s="266"/>
      <c r="K59" s="363">
        <f t="shared" si="23"/>
        <v>0</v>
      </c>
      <c r="L59" s="284"/>
      <c r="M59" s="285"/>
      <c r="N59" s="260" t="str">
        <f t="shared" si="24"/>
        <v/>
      </c>
      <c r="O59" s="128"/>
      <c r="P59" s="407" t="str">
        <f t="shared" si="25"/>
        <v/>
      </c>
      <c r="Q59" s="287">
        <f t="shared" si="22"/>
        <v>0</v>
      </c>
      <c r="R59" s="676">
        <f t="shared" si="26"/>
        <v>0</v>
      </c>
      <c r="S59" s="677"/>
      <c r="T59" s="292" t="s">
        <v>3</v>
      </c>
      <c r="U59" s="700"/>
      <c r="V59" s="701"/>
      <c r="W59" s="701"/>
      <c r="X59" s="701"/>
      <c r="Y59" s="113"/>
    </row>
    <row r="60" spans="1:32" s="103" customFormat="1" ht="14.25" customHeight="1" x14ac:dyDescent="0.2">
      <c r="A60" s="690"/>
      <c r="B60" s="799"/>
      <c r="C60" s="688"/>
      <c r="D60" s="688"/>
      <c r="E60" s="688"/>
      <c r="F60" s="688"/>
      <c r="G60" s="266"/>
      <c r="H60" s="266"/>
      <c r="I60" s="266"/>
      <c r="J60" s="266"/>
      <c r="K60" s="363">
        <f t="shared" si="23"/>
        <v>0</v>
      </c>
      <c r="L60" s="284"/>
      <c r="M60" s="285"/>
      <c r="N60" s="260" t="str">
        <f t="shared" si="24"/>
        <v/>
      </c>
      <c r="O60" s="128"/>
      <c r="P60" s="407" t="str">
        <f t="shared" si="25"/>
        <v/>
      </c>
      <c r="Q60" s="287">
        <f t="shared" si="22"/>
        <v>0</v>
      </c>
      <c r="R60" s="676">
        <f t="shared" si="26"/>
        <v>0</v>
      </c>
      <c r="S60" s="677"/>
      <c r="T60" s="292" t="s">
        <v>3</v>
      </c>
      <c r="U60" s="700"/>
      <c r="V60" s="701"/>
      <c r="W60" s="701"/>
      <c r="X60" s="701"/>
      <c r="Y60" s="113"/>
    </row>
    <row r="61" spans="1:32" s="103" customFormat="1" ht="14.25" customHeight="1" x14ac:dyDescent="0.2">
      <c r="A61" s="690"/>
      <c r="B61" s="799"/>
      <c r="C61" s="688"/>
      <c r="D61" s="688"/>
      <c r="E61" s="688"/>
      <c r="F61" s="688"/>
      <c r="G61" s="266"/>
      <c r="H61" s="266"/>
      <c r="I61" s="266"/>
      <c r="J61" s="266"/>
      <c r="K61" s="363">
        <f t="shared" si="23"/>
        <v>0</v>
      </c>
      <c r="L61" s="284"/>
      <c r="M61" s="285"/>
      <c r="N61" s="260" t="str">
        <f t="shared" si="24"/>
        <v/>
      </c>
      <c r="O61" s="128"/>
      <c r="P61" s="407" t="str">
        <f t="shared" si="25"/>
        <v/>
      </c>
      <c r="Q61" s="287">
        <f t="shared" si="22"/>
        <v>0</v>
      </c>
      <c r="R61" s="676">
        <f t="shared" si="26"/>
        <v>0</v>
      </c>
      <c r="S61" s="677"/>
      <c r="T61" s="292" t="s">
        <v>3</v>
      </c>
      <c r="U61" s="700"/>
      <c r="V61" s="701"/>
      <c r="W61" s="701"/>
      <c r="X61" s="701"/>
      <c r="Y61" s="113"/>
    </row>
    <row r="62" spans="1:32" s="103" customFormat="1" ht="14.25" customHeight="1" x14ac:dyDescent="0.2">
      <c r="A62" s="690"/>
      <c r="B62" s="799"/>
      <c r="C62" s="688"/>
      <c r="D62" s="688"/>
      <c r="E62" s="688"/>
      <c r="F62" s="688"/>
      <c r="G62" s="266"/>
      <c r="H62" s="266"/>
      <c r="I62" s="266"/>
      <c r="J62" s="266"/>
      <c r="K62" s="363">
        <f t="shared" si="23"/>
        <v>0</v>
      </c>
      <c r="L62" s="284"/>
      <c r="M62" s="285"/>
      <c r="N62" s="260" t="str">
        <f t="shared" si="24"/>
        <v/>
      </c>
      <c r="O62" s="128"/>
      <c r="P62" s="407" t="str">
        <f t="shared" si="25"/>
        <v/>
      </c>
      <c r="Q62" s="287">
        <f t="shared" si="22"/>
        <v>0</v>
      </c>
      <c r="R62" s="676">
        <f t="shared" si="26"/>
        <v>0</v>
      </c>
      <c r="S62" s="677"/>
      <c r="T62" s="292" t="s">
        <v>3</v>
      </c>
      <c r="U62" s="700"/>
      <c r="V62" s="701"/>
      <c r="W62" s="701"/>
      <c r="X62" s="701"/>
      <c r="Y62" s="113"/>
    </row>
    <row r="63" spans="1:32" s="103" customFormat="1" ht="14.25" customHeight="1" x14ac:dyDescent="0.2">
      <c r="A63" s="690"/>
      <c r="B63" s="799"/>
      <c r="C63" s="688"/>
      <c r="D63" s="688"/>
      <c r="E63" s="688"/>
      <c r="F63" s="688"/>
      <c r="G63" s="266"/>
      <c r="H63" s="266"/>
      <c r="I63" s="266"/>
      <c r="J63" s="266"/>
      <c r="K63" s="363">
        <f t="shared" si="23"/>
        <v>0</v>
      </c>
      <c r="L63" s="284"/>
      <c r="M63" s="285"/>
      <c r="N63" s="260" t="str">
        <f t="shared" si="24"/>
        <v/>
      </c>
      <c r="O63" s="128"/>
      <c r="P63" s="407" t="str">
        <f t="shared" si="25"/>
        <v/>
      </c>
      <c r="Q63" s="287">
        <f t="shared" si="22"/>
        <v>0</v>
      </c>
      <c r="R63" s="676">
        <f t="shared" si="26"/>
        <v>0</v>
      </c>
      <c r="S63" s="677"/>
      <c r="T63" s="292" t="s">
        <v>3</v>
      </c>
      <c r="U63" s="700"/>
      <c r="V63" s="701"/>
      <c r="W63" s="701"/>
      <c r="X63" s="701"/>
      <c r="Y63" s="113"/>
    </row>
    <row r="64" spans="1:32" s="103" customFormat="1" ht="14.25" customHeight="1" x14ac:dyDescent="0.2">
      <c r="A64" s="690"/>
      <c r="B64" s="799"/>
      <c r="C64" s="688"/>
      <c r="D64" s="688"/>
      <c r="E64" s="688"/>
      <c r="F64" s="688"/>
      <c r="G64" s="266"/>
      <c r="H64" s="266"/>
      <c r="I64" s="266"/>
      <c r="J64" s="266"/>
      <c r="K64" s="363">
        <f t="shared" si="23"/>
        <v>0</v>
      </c>
      <c r="L64" s="284"/>
      <c r="M64" s="285"/>
      <c r="N64" s="260" t="str">
        <f t="shared" si="24"/>
        <v/>
      </c>
      <c r="O64" s="128"/>
      <c r="P64" s="407" t="str">
        <f t="shared" si="25"/>
        <v/>
      </c>
      <c r="Q64" s="287">
        <f t="shared" si="22"/>
        <v>0</v>
      </c>
      <c r="R64" s="676">
        <f t="shared" si="26"/>
        <v>0</v>
      </c>
      <c r="S64" s="677"/>
      <c r="T64" s="292" t="s">
        <v>3</v>
      </c>
      <c r="U64" s="700"/>
      <c r="V64" s="701"/>
      <c r="W64" s="701"/>
      <c r="X64" s="701"/>
      <c r="Y64" s="387"/>
      <c r="Z64" s="386"/>
      <c r="AA64" s="386"/>
      <c r="AB64" s="386"/>
      <c r="AC64" s="386"/>
      <c r="AD64" s="386"/>
      <c r="AE64" s="386"/>
      <c r="AF64" s="386"/>
    </row>
    <row r="65" spans="1:32" s="103" customFormat="1" ht="14.25" customHeight="1" x14ac:dyDescent="0.2">
      <c r="A65" s="690"/>
      <c r="B65" s="799"/>
      <c r="C65" s="688"/>
      <c r="D65" s="688"/>
      <c r="E65" s="688"/>
      <c r="F65" s="688"/>
      <c r="G65" s="266"/>
      <c r="H65" s="266"/>
      <c r="I65" s="266"/>
      <c r="J65" s="266"/>
      <c r="K65" s="363">
        <f t="shared" si="23"/>
        <v>0</v>
      </c>
      <c r="L65" s="284"/>
      <c r="M65" s="285"/>
      <c r="N65" s="260" t="str">
        <f t="shared" si="24"/>
        <v/>
      </c>
      <c r="O65" s="128"/>
      <c r="P65" s="407" t="str">
        <f t="shared" si="25"/>
        <v/>
      </c>
      <c r="Q65" s="287">
        <f t="shared" si="22"/>
        <v>0</v>
      </c>
      <c r="R65" s="676">
        <f t="shared" si="26"/>
        <v>0</v>
      </c>
      <c r="S65" s="677"/>
      <c r="T65" s="292" t="s">
        <v>3</v>
      </c>
      <c r="U65" s="700"/>
      <c r="V65" s="701"/>
      <c r="W65" s="701"/>
      <c r="X65" s="701"/>
      <c r="Y65" s="388"/>
      <c r="Z65" s="386"/>
      <c r="AA65" s="386"/>
      <c r="AB65" s="386"/>
      <c r="AC65" s="386"/>
      <c r="AD65" s="386"/>
      <c r="AE65" s="386"/>
      <c r="AF65" s="386"/>
    </row>
    <row r="66" spans="1:32" s="103" customFormat="1" ht="14.25" customHeight="1" x14ac:dyDescent="0.2">
      <c r="A66" s="690"/>
      <c r="B66" s="799"/>
      <c r="C66" s="688"/>
      <c r="D66" s="688"/>
      <c r="E66" s="688"/>
      <c r="F66" s="688"/>
      <c r="G66" s="266"/>
      <c r="H66" s="266"/>
      <c r="I66" s="266"/>
      <c r="J66" s="266"/>
      <c r="K66" s="363">
        <f t="shared" si="23"/>
        <v>0</v>
      </c>
      <c r="L66" s="284"/>
      <c r="M66" s="285"/>
      <c r="N66" s="260" t="str">
        <f t="shared" si="24"/>
        <v/>
      </c>
      <c r="O66" s="128"/>
      <c r="P66" s="407" t="str">
        <f t="shared" si="25"/>
        <v/>
      </c>
      <c r="Q66" s="287">
        <f t="shared" si="22"/>
        <v>0</v>
      </c>
      <c r="R66" s="676">
        <f t="shared" si="26"/>
        <v>0</v>
      </c>
      <c r="S66" s="677"/>
      <c r="T66" s="292" t="s">
        <v>3</v>
      </c>
      <c r="U66" s="700"/>
      <c r="V66" s="701"/>
      <c r="W66" s="701"/>
      <c r="X66" s="701"/>
      <c r="Y66" s="388"/>
      <c r="Z66" s="386"/>
      <c r="AA66" s="386"/>
      <c r="AB66" s="386"/>
      <c r="AC66" s="386"/>
      <c r="AD66" s="386"/>
      <c r="AE66" s="386"/>
      <c r="AF66" s="386"/>
    </row>
    <row r="67" spans="1:32" s="103" customFormat="1" ht="12" customHeight="1" x14ac:dyDescent="0.25">
      <c r="A67" s="712" t="s">
        <v>121</v>
      </c>
      <c r="B67" s="713"/>
      <c r="C67" s="713"/>
      <c r="D67" s="713"/>
      <c r="E67" s="713"/>
      <c r="F67" s="713"/>
      <c r="G67" s="274">
        <f>SUM(G51:G66)</f>
        <v>0</v>
      </c>
      <c r="H67" s="274">
        <f t="shared" ref="H67:K67" si="27">SUM(H51:H66)</f>
        <v>0</v>
      </c>
      <c r="I67" s="274">
        <f t="shared" si="27"/>
        <v>0</v>
      </c>
      <c r="J67" s="274">
        <f t="shared" si="27"/>
        <v>0</v>
      </c>
      <c r="K67" s="263">
        <f t="shared" si="27"/>
        <v>0</v>
      </c>
      <c r="L67" s="268"/>
      <c r="M67" s="268"/>
      <c r="N67" s="145"/>
      <c r="O67" s="124"/>
      <c r="P67" s="312" t="s">
        <v>10</v>
      </c>
      <c r="Q67" s="314">
        <f>SUM(Q51:Q66)</f>
        <v>0</v>
      </c>
      <c r="R67" s="678">
        <f>SUM(R51:S66)</f>
        <v>0</v>
      </c>
      <c r="S67" s="679"/>
      <c r="T67" s="315"/>
      <c r="U67" s="835"/>
      <c r="V67" s="728"/>
      <c r="W67" s="728"/>
      <c r="X67" s="728"/>
      <c r="Y67" s="388"/>
      <c r="Z67" s="386"/>
      <c r="AA67" s="386"/>
      <c r="AB67" s="386"/>
      <c r="AC67" s="386"/>
      <c r="AD67" s="386"/>
      <c r="AE67" s="386"/>
      <c r="AF67" s="386"/>
    </row>
    <row r="68" spans="1:32" ht="14.25" customHeight="1" x14ac:dyDescent="0.25">
      <c r="A68" s="714" t="s">
        <v>274</v>
      </c>
      <c r="B68" s="715"/>
      <c r="C68" s="715"/>
      <c r="D68" s="715"/>
      <c r="E68" s="715"/>
      <c r="F68" s="716"/>
      <c r="G68" s="275">
        <f>G67+G42+G25</f>
        <v>0</v>
      </c>
      <c r="H68" s="275">
        <f>H67+H42+H25</f>
        <v>0</v>
      </c>
      <c r="I68" s="275">
        <f>I67+I42+I25</f>
        <v>0</v>
      </c>
      <c r="J68" s="275">
        <f>J67+J42+J25</f>
        <v>0</v>
      </c>
      <c r="K68" s="173">
        <f>K67+K42+K25</f>
        <v>0</v>
      </c>
      <c r="L68" s="269"/>
      <c r="M68" s="270"/>
      <c r="N68" s="144"/>
      <c r="O68" s="132"/>
      <c r="P68" s="312" t="s">
        <v>160</v>
      </c>
      <c r="Q68" s="316">
        <f>Q25+Q42+Q67</f>
        <v>0</v>
      </c>
      <c r="R68" s="678">
        <f>R67+R42+R25</f>
        <v>0</v>
      </c>
      <c r="S68" s="680"/>
      <c r="T68" s="315"/>
      <c r="U68" s="700"/>
      <c r="V68" s="701"/>
      <c r="W68" s="701"/>
      <c r="X68" s="701"/>
      <c r="Y68" s="388"/>
      <c r="Z68" s="386"/>
      <c r="AA68" s="386"/>
      <c r="AB68" s="386"/>
      <c r="AC68" s="386"/>
      <c r="AD68" s="386"/>
      <c r="AE68" s="386"/>
      <c r="AF68" s="386"/>
    </row>
    <row r="69" spans="1:32" ht="33" customHeight="1" x14ac:dyDescent="0.2">
      <c r="A69" s="915" t="s">
        <v>323</v>
      </c>
      <c r="B69" s="718"/>
      <c r="C69" s="718"/>
      <c r="D69" s="718"/>
      <c r="E69" s="718"/>
      <c r="F69" s="683"/>
      <c r="G69" s="178">
        <f>ROUND((G68*0.15),0)</f>
        <v>0</v>
      </c>
      <c r="H69" s="109"/>
      <c r="I69" s="109">
        <f>G69*0.5</f>
        <v>0</v>
      </c>
      <c r="J69" s="109"/>
      <c r="K69" s="172">
        <f>G69-H69-I69-J69</f>
        <v>0</v>
      </c>
      <c r="L69" s="271"/>
      <c r="M69" s="272"/>
      <c r="N69" s="104"/>
      <c r="O69" s="132"/>
      <c r="P69" s="312" t="s">
        <v>161</v>
      </c>
      <c r="Q69" s="317">
        <f>ROUND((Q68*0.15),0)</f>
        <v>0</v>
      </c>
      <c r="R69" s="676">
        <f>Q69*0.5</f>
        <v>0</v>
      </c>
      <c r="S69" s="681"/>
      <c r="T69" s="318" t="s">
        <v>158</v>
      </c>
      <c r="U69" s="844" t="s">
        <v>169</v>
      </c>
      <c r="V69" s="845"/>
      <c r="W69" s="845"/>
      <c r="X69" s="845"/>
      <c r="Y69" s="388"/>
      <c r="Z69" s="386"/>
      <c r="AA69" s="386"/>
      <c r="AB69" s="386"/>
      <c r="AC69" s="386"/>
      <c r="AD69" s="386"/>
      <c r="AE69" s="386"/>
      <c r="AF69" s="386"/>
    </row>
    <row r="70" spans="1:32" ht="14.25" customHeight="1" x14ac:dyDescent="0.2">
      <c r="A70" s="719" t="s">
        <v>159</v>
      </c>
      <c r="B70" s="720"/>
      <c r="C70" s="720"/>
      <c r="D70" s="720"/>
      <c r="E70" s="720"/>
      <c r="F70" s="721"/>
      <c r="G70" s="384">
        <f>ROUND(SUM(G68:G69),2)</f>
        <v>0</v>
      </c>
      <c r="H70" s="384">
        <f>ROUND(SUM(H68:H69),2)</f>
        <v>0</v>
      </c>
      <c r="I70" s="384">
        <f>ROUND(SUM(I68:I69),2)</f>
        <v>0</v>
      </c>
      <c r="J70" s="384">
        <f>ROUND(SUM(J68:J69),2)</f>
        <v>0</v>
      </c>
      <c r="K70" s="384">
        <f>ROUND(SUM(K68:K69),2)</f>
        <v>0</v>
      </c>
      <c r="L70" s="277"/>
      <c r="M70" s="277"/>
      <c r="N70" s="361"/>
      <c r="O70" s="132"/>
      <c r="P70" s="312" t="s">
        <v>162</v>
      </c>
      <c r="Q70" s="316">
        <f>ROUND(Q68+Q69,2)</f>
        <v>0</v>
      </c>
      <c r="R70" s="682">
        <f>ROUND(SUM(R68:S69),2)</f>
        <v>0</v>
      </c>
      <c r="S70" s="683"/>
      <c r="T70" s="315"/>
      <c r="U70" s="700"/>
      <c r="V70" s="701"/>
      <c r="W70" s="701"/>
      <c r="X70" s="701"/>
      <c r="Y70" s="420" t="str">
        <f>IF($K$70&gt;$H$9,"Attention, le montant réclamé est supérieur au solde de l'aide offerte.","")</f>
        <v/>
      </c>
      <c r="Z70" s="386"/>
      <c r="AA70" s="386"/>
      <c r="AB70" s="386"/>
      <c r="AC70" s="386"/>
      <c r="AD70" s="386"/>
      <c r="AE70" s="386"/>
      <c r="AF70" s="386"/>
    </row>
    <row r="71" spans="1:32" ht="14.25" customHeight="1" x14ac:dyDescent="0.2">
      <c r="A71" s="901" t="s">
        <v>275</v>
      </c>
      <c r="B71" s="902"/>
      <c r="C71" s="902"/>
      <c r="D71" s="902"/>
      <c r="E71" s="902"/>
      <c r="F71" s="903"/>
      <c r="G71" s="110">
        <f>IF(G70&gt;0,G70/$G$70,0)</f>
        <v>0</v>
      </c>
      <c r="H71" s="110">
        <f t="shared" ref="H71:K71" si="28">IF(H70&gt;0,H70/$G$70,0)</f>
        <v>0</v>
      </c>
      <c r="I71" s="110">
        <f t="shared" si="28"/>
        <v>0</v>
      </c>
      <c r="J71" s="110">
        <f t="shared" si="28"/>
        <v>0</v>
      </c>
      <c r="K71" s="110">
        <f t="shared" si="28"/>
        <v>0</v>
      </c>
      <c r="L71" s="273"/>
      <c r="M71" s="273"/>
      <c r="N71" s="104"/>
      <c r="O71" s="124"/>
      <c r="P71" s="904" t="s">
        <v>106</v>
      </c>
      <c r="Q71" s="737"/>
      <c r="R71" s="907"/>
      <c r="S71" s="907"/>
      <c r="T71" s="907"/>
      <c r="U71" s="907"/>
      <c r="V71" s="907"/>
      <c r="W71" s="907"/>
      <c r="X71" s="908"/>
      <c r="Y71" s="388"/>
      <c r="Z71" s="386"/>
      <c r="AA71" s="386"/>
      <c r="AB71" s="386"/>
      <c r="AC71" s="386"/>
      <c r="AD71" s="386"/>
      <c r="AE71" s="386"/>
      <c r="AF71" s="386"/>
    </row>
    <row r="72" spans="1:32" s="114" customFormat="1" ht="12" customHeight="1" x14ac:dyDescent="0.25">
      <c r="A72" s="695" t="s">
        <v>106</v>
      </c>
      <c r="B72" s="688"/>
      <c r="C72" s="689"/>
      <c r="D72" s="689"/>
      <c r="E72" s="689"/>
      <c r="F72" s="689"/>
      <c r="G72" s="689"/>
      <c r="H72" s="689"/>
      <c r="I72" s="689"/>
      <c r="J72" s="689"/>
      <c r="K72" s="689"/>
      <c r="L72" s="689"/>
      <c r="M72" s="689"/>
      <c r="N72" s="689"/>
      <c r="O72" s="118"/>
      <c r="P72" s="905"/>
      <c r="Q72" s="909"/>
      <c r="R72" s="910"/>
      <c r="S72" s="910"/>
      <c r="T72" s="910"/>
      <c r="U72" s="910"/>
      <c r="V72" s="910"/>
      <c r="W72" s="910"/>
      <c r="X72" s="911"/>
      <c r="Y72" s="388"/>
      <c r="Z72" s="386"/>
      <c r="AA72" s="386"/>
      <c r="AB72" s="386"/>
      <c r="AC72" s="386"/>
      <c r="AD72" s="386"/>
      <c r="AE72" s="386"/>
      <c r="AF72" s="386"/>
    </row>
    <row r="73" spans="1:32" s="114" customFormat="1" ht="12" customHeight="1" x14ac:dyDescent="0.25">
      <c r="A73" s="696"/>
      <c r="B73" s="689"/>
      <c r="C73" s="689"/>
      <c r="D73" s="689"/>
      <c r="E73" s="689"/>
      <c r="F73" s="689"/>
      <c r="G73" s="689"/>
      <c r="H73" s="689"/>
      <c r="I73" s="689"/>
      <c r="J73" s="689"/>
      <c r="K73" s="689"/>
      <c r="L73" s="689"/>
      <c r="M73" s="689"/>
      <c r="N73" s="689"/>
      <c r="O73" s="117"/>
      <c r="P73" s="906"/>
      <c r="Q73" s="912"/>
      <c r="R73" s="913"/>
      <c r="S73" s="913"/>
      <c r="T73" s="913"/>
      <c r="U73" s="913"/>
      <c r="V73" s="913"/>
      <c r="W73" s="913"/>
      <c r="X73" s="914"/>
      <c r="Y73" s="388"/>
      <c r="Z73" s="386"/>
      <c r="AA73" s="386"/>
      <c r="AB73" s="386"/>
      <c r="AC73" s="386"/>
      <c r="AD73" s="386"/>
      <c r="AE73" s="386"/>
      <c r="AF73" s="386"/>
    </row>
    <row r="74" spans="1:32" x14ac:dyDescent="0.2">
      <c r="L74" s="97"/>
      <c r="M74" s="97"/>
      <c r="O74" s="6"/>
      <c r="S74" s="96"/>
    </row>
    <row r="75" spans="1:32" ht="15" x14ac:dyDescent="0.25">
      <c r="A75" s="705" t="s">
        <v>143</v>
      </c>
      <c r="B75" s="727"/>
      <c r="C75" s="727"/>
      <c r="D75" s="727"/>
      <c r="E75" s="727"/>
      <c r="F75" s="727"/>
      <c r="G75" s="727"/>
      <c r="H75" s="727"/>
      <c r="I75" s="727"/>
      <c r="J75" s="727"/>
      <c r="K75" s="727"/>
      <c r="L75" s="727"/>
      <c r="M75" s="727"/>
      <c r="N75" s="728"/>
      <c r="O75" s="118"/>
      <c r="P75" s="780" t="s">
        <v>17</v>
      </c>
      <c r="Q75" s="780"/>
      <c r="R75" s="780"/>
      <c r="S75" s="780"/>
      <c r="T75" s="780"/>
      <c r="U75" s="780"/>
      <c r="V75" s="931"/>
      <c r="W75" s="931"/>
      <c r="X75" s="931"/>
    </row>
    <row r="76" spans="1:32" ht="24" x14ac:dyDescent="0.2">
      <c r="A76" s="932" t="s">
        <v>113</v>
      </c>
      <c r="B76" s="933"/>
      <c r="C76" s="933"/>
      <c r="D76" s="729" t="s">
        <v>148</v>
      </c>
      <c r="E76" s="729"/>
      <c r="F76" s="729"/>
      <c r="G76" s="729"/>
      <c r="H76" s="729"/>
      <c r="I76" s="729"/>
      <c r="J76" s="729"/>
      <c r="K76" s="729"/>
      <c r="L76" s="729"/>
      <c r="M76" s="729"/>
      <c r="N76" s="730"/>
      <c r="O76" s="129"/>
      <c r="P76" s="298" t="s">
        <v>115</v>
      </c>
      <c r="Q76" s="825" t="s">
        <v>119</v>
      </c>
      <c r="R76" s="826"/>
      <c r="S76" s="826"/>
      <c r="T76" s="178">
        <f>$H$7</f>
        <v>0</v>
      </c>
      <c r="U76" s="700"/>
      <c r="V76" s="701"/>
      <c r="W76" s="701"/>
      <c r="X76" s="701"/>
    </row>
    <row r="77" spans="1:32" ht="15" customHeight="1" x14ac:dyDescent="0.2">
      <c r="A77" s="702"/>
      <c r="B77" s="703"/>
      <c r="C77" s="704"/>
      <c r="D77" s="702"/>
      <c r="E77" s="703"/>
      <c r="F77" s="703"/>
      <c r="G77" s="703"/>
      <c r="H77" s="703"/>
      <c r="I77" s="703"/>
      <c r="J77" s="703"/>
      <c r="K77" s="703"/>
      <c r="L77" s="703"/>
      <c r="M77" s="703"/>
      <c r="N77" s="706"/>
      <c r="O77" s="129"/>
      <c r="P77" s="120"/>
      <c r="Q77" s="825" t="s">
        <v>163</v>
      </c>
      <c r="R77" s="826"/>
      <c r="S77" s="826"/>
      <c r="T77" s="172">
        <f>$Q$70</f>
        <v>0</v>
      </c>
      <c r="U77" s="700"/>
      <c r="V77" s="701"/>
      <c r="W77" s="701"/>
      <c r="X77" s="701"/>
    </row>
    <row r="78" spans="1:32" ht="15" customHeight="1" x14ac:dyDescent="0.2">
      <c r="A78" s="702"/>
      <c r="B78" s="703"/>
      <c r="C78" s="704"/>
      <c r="D78" s="702"/>
      <c r="E78" s="703"/>
      <c r="F78" s="703"/>
      <c r="G78" s="703"/>
      <c r="H78" s="703"/>
      <c r="I78" s="703"/>
      <c r="J78" s="703"/>
      <c r="K78" s="703"/>
      <c r="L78" s="703"/>
      <c r="M78" s="703"/>
      <c r="N78" s="706"/>
      <c r="O78" s="129"/>
      <c r="P78" s="120"/>
      <c r="Q78" s="825" t="s">
        <v>166</v>
      </c>
      <c r="R78" s="826"/>
      <c r="S78" s="826"/>
      <c r="T78" s="173" t="str">
        <f>'Réclamation 1'!$X$113</f>
        <v/>
      </c>
      <c r="U78" s="700" t="s">
        <v>179</v>
      </c>
      <c r="V78" s="701"/>
      <c r="W78" s="701"/>
      <c r="X78" s="701"/>
    </row>
    <row r="79" spans="1:32" ht="15" customHeight="1" x14ac:dyDescent="0.2">
      <c r="A79" s="702"/>
      <c r="B79" s="703"/>
      <c r="C79" s="704"/>
      <c r="D79" s="702"/>
      <c r="E79" s="703"/>
      <c r="F79" s="703"/>
      <c r="G79" s="703"/>
      <c r="H79" s="703"/>
      <c r="I79" s="703"/>
      <c r="J79" s="703"/>
      <c r="K79" s="703"/>
      <c r="L79" s="703"/>
      <c r="M79" s="703"/>
      <c r="N79" s="706"/>
      <c r="O79" s="129"/>
      <c r="P79" s="120"/>
      <c r="Q79" s="825" t="s">
        <v>167</v>
      </c>
      <c r="R79" s="826"/>
      <c r="S79" s="826"/>
      <c r="T79" s="313" t="str">
        <f>IFERROR(IF(R70&gt;T76-T78,T76-T78,R70),"")</f>
        <v/>
      </c>
      <c r="U79" s="700" t="s">
        <v>164</v>
      </c>
      <c r="V79" s="701"/>
      <c r="W79" s="701"/>
      <c r="X79" s="701"/>
    </row>
    <row r="80" spans="1:32" ht="16.5" customHeight="1" x14ac:dyDescent="0.25">
      <c r="A80" s="702"/>
      <c r="B80" s="703"/>
      <c r="C80" s="704"/>
      <c r="D80" s="702"/>
      <c r="E80" s="703"/>
      <c r="F80" s="703"/>
      <c r="G80" s="703"/>
      <c r="H80" s="703"/>
      <c r="I80" s="703"/>
      <c r="J80" s="703"/>
      <c r="K80" s="703"/>
      <c r="L80" s="703"/>
      <c r="M80" s="703"/>
      <c r="N80" s="706"/>
      <c r="O80" s="129"/>
      <c r="P80" s="120"/>
      <c r="Q80" s="827"/>
      <c r="R80" s="828"/>
      <c r="S80" s="828"/>
      <c r="T80" s="320"/>
      <c r="U80" s="840"/>
      <c r="V80" s="841"/>
      <c r="W80" s="841"/>
      <c r="X80" s="841"/>
    </row>
    <row r="81" spans="1:25" ht="16.149999999999999" customHeight="1" x14ac:dyDescent="0.2">
      <c r="A81" s="702"/>
      <c r="B81" s="703"/>
      <c r="C81" s="704"/>
      <c r="D81" s="702"/>
      <c r="E81" s="703"/>
      <c r="F81" s="703"/>
      <c r="G81" s="703"/>
      <c r="H81" s="703"/>
      <c r="I81" s="703"/>
      <c r="J81" s="703"/>
      <c r="K81" s="703"/>
      <c r="L81" s="703"/>
      <c r="M81" s="703"/>
      <c r="N81" s="706"/>
      <c r="O81" s="129"/>
      <c r="P81" s="120"/>
      <c r="Q81" s="707" t="s">
        <v>134</v>
      </c>
      <c r="R81" s="708"/>
      <c r="S81" s="708"/>
      <c r="T81" s="928" t="s">
        <v>136</v>
      </c>
      <c r="U81" s="930" t="s">
        <v>180</v>
      </c>
      <c r="V81" s="930"/>
      <c r="W81" s="930"/>
      <c r="X81" s="930"/>
    </row>
    <row r="82" spans="1:25" ht="17.25" customHeight="1" x14ac:dyDescent="0.2">
      <c r="A82" s="702"/>
      <c r="B82" s="703"/>
      <c r="C82" s="704"/>
      <c r="D82" s="702"/>
      <c r="E82" s="703"/>
      <c r="F82" s="703"/>
      <c r="G82" s="703"/>
      <c r="H82" s="703"/>
      <c r="I82" s="703"/>
      <c r="J82" s="703"/>
      <c r="K82" s="703"/>
      <c r="L82" s="703"/>
      <c r="M82" s="703"/>
      <c r="N82" s="706"/>
      <c r="O82" s="129"/>
      <c r="P82" s="120"/>
      <c r="Q82" s="709"/>
      <c r="R82" s="708"/>
      <c r="S82" s="708"/>
      <c r="T82" s="929"/>
      <c r="U82" s="930"/>
      <c r="V82" s="930"/>
      <c r="W82" s="930"/>
      <c r="X82" s="930"/>
    </row>
    <row r="83" spans="1:25" ht="18" customHeight="1" x14ac:dyDescent="0.2">
      <c r="A83" s="702"/>
      <c r="B83" s="703"/>
      <c r="C83" s="704"/>
      <c r="D83" s="702"/>
      <c r="E83" s="703"/>
      <c r="F83" s="703"/>
      <c r="G83" s="703"/>
      <c r="H83" s="703"/>
      <c r="I83" s="703"/>
      <c r="J83" s="703"/>
      <c r="K83" s="703"/>
      <c r="L83" s="703"/>
      <c r="M83" s="703"/>
      <c r="N83" s="706"/>
      <c r="O83" s="129"/>
      <c r="P83" s="120"/>
      <c r="Q83" s="723" t="s">
        <v>170</v>
      </c>
      <c r="R83" s="724"/>
      <c r="S83" s="724"/>
      <c r="T83" s="725">
        <v>0.5</v>
      </c>
      <c r="U83" s="697" t="s">
        <v>318</v>
      </c>
      <c r="V83" s="698"/>
      <c r="W83" s="698"/>
      <c r="X83" s="698"/>
    </row>
    <row r="84" spans="1:25" ht="17.25" customHeight="1" x14ac:dyDescent="0.2">
      <c r="A84" s="702"/>
      <c r="B84" s="703"/>
      <c r="C84" s="704"/>
      <c r="D84" s="702"/>
      <c r="E84" s="703"/>
      <c r="F84" s="703"/>
      <c r="G84" s="703"/>
      <c r="H84" s="703"/>
      <c r="I84" s="703"/>
      <c r="J84" s="703"/>
      <c r="K84" s="703"/>
      <c r="L84" s="703"/>
      <c r="M84" s="703"/>
      <c r="N84" s="706"/>
      <c r="O84" s="129"/>
      <c r="P84" s="120"/>
      <c r="Q84" s="724"/>
      <c r="R84" s="724"/>
      <c r="S84" s="724"/>
      <c r="T84" s="726"/>
      <c r="U84" s="698"/>
      <c r="V84" s="698"/>
      <c r="W84" s="698"/>
      <c r="X84" s="698"/>
    </row>
    <row r="85" spans="1:25" ht="15" customHeight="1" x14ac:dyDescent="0.2">
      <c r="A85" s="702"/>
      <c r="B85" s="703"/>
      <c r="C85" s="704"/>
      <c r="D85" s="702"/>
      <c r="E85" s="703"/>
      <c r="F85" s="703"/>
      <c r="G85" s="703"/>
      <c r="H85" s="703"/>
      <c r="I85" s="703"/>
      <c r="J85" s="703"/>
      <c r="K85" s="703"/>
      <c r="L85" s="703"/>
      <c r="M85" s="703"/>
      <c r="N85" s="706"/>
      <c r="O85" s="129"/>
      <c r="P85" s="120"/>
      <c r="Q85" s="103"/>
      <c r="R85" s="103"/>
      <c r="S85" s="94"/>
      <c r="T85" s="103"/>
      <c r="U85" s="103"/>
    </row>
    <row r="86" spans="1:25" x14ac:dyDescent="0.2">
      <c r="A86" s="699" t="s">
        <v>114</v>
      </c>
      <c r="B86" s="781"/>
      <c r="C86" s="782"/>
      <c r="D86" s="782"/>
      <c r="E86" s="782"/>
      <c r="F86" s="782"/>
      <c r="G86" s="782"/>
      <c r="H86" s="782"/>
      <c r="I86" s="782"/>
      <c r="J86" s="782"/>
      <c r="K86" s="782"/>
      <c r="L86" s="782"/>
      <c r="M86" s="782"/>
      <c r="N86" s="783"/>
      <c r="O86" s="129"/>
      <c r="P86" s="775" t="s">
        <v>106</v>
      </c>
      <c r="Q86" s="890"/>
      <c r="R86" s="891"/>
      <c r="S86" s="891"/>
      <c r="T86" s="891"/>
      <c r="U86" s="891"/>
      <c r="V86" s="892"/>
      <c r="W86" s="892"/>
      <c r="X86" s="893"/>
    </row>
    <row r="87" spans="1:25" x14ac:dyDescent="0.2">
      <c r="A87" s="699"/>
      <c r="B87" s="784"/>
      <c r="C87" s="785"/>
      <c r="D87" s="785"/>
      <c r="E87" s="785"/>
      <c r="F87" s="785"/>
      <c r="G87" s="785"/>
      <c r="H87" s="785"/>
      <c r="I87" s="785"/>
      <c r="J87" s="785"/>
      <c r="K87" s="785"/>
      <c r="L87" s="785"/>
      <c r="M87" s="785"/>
      <c r="N87" s="786"/>
      <c r="O87" s="117"/>
      <c r="P87" s="776"/>
      <c r="Q87" s="894"/>
      <c r="R87" s="895"/>
      <c r="S87" s="895"/>
      <c r="T87" s="895"/>
      <c r="U87" s="895"/>
      <c r="V87" s="896"/>
      <c r="W87" s="896"/>
      <c r="X87" s="897"/>
    </row>
    <row r="88" spans="1:25" x14ac:dyDescent="0.2">
      <c r="L88" s="97"/>
      <c r="M88" s="97"/>
      <c r="O88" s="6"/>
      <c r="S88" s="96"/>
    </row>
    <row r="89" spans="1:25" x14ac:dyDescent="0.2">
      <c r="L89" s="97"/>
      <c r="M89" s="97"/>
      <c r="O89" s="6"/>
      <c r="P89" s="6"/>
      <c r="Q89" s="6"/>
      <c r="R89" s="6"/>
      <c r="S89" s="96"/>
      <c r="T89" s="6"/>
      <c r="U89" s="6"/>
    </row>
    <row r="90" spans="1:25" ht="15" x14ac:dyDescent="0.2">
      <c r="A90" s="142" t="s">
        <v>313</v>
      </c>
      <c r="B90" s="121"/>
      <c r="C90" s="121"/>
      <c r="D90" s="121"/>
      <c r="E90" s="121"/>
      <c r="F90" s="121"/>
      <c r="G90" s="119"/>
      <c r="H90" s="119"/>
      <c r="I90" s="119"/>
      <c r="J90" s="119"/>
      <c r="K90" s="119"/>
      <c r="L90" s="119"/>
      <c r="M90" s="119"/>
      <c r="N90" s="295"/>
      <c r="O90" s="179"/>
      <c r="P90" s="780" t="s">
        <v>17</v>
      </c>
      <c r="Q90" s="465"/>
      <c r="R90" s="465"/>
      <c r="S90" s="465"/>
      <c r="T90" s="465"/>
      <c r="U90" s="465"/>
      <c r="V90" s="465"/>
      <c r="W90" s="465"/>
      <c r="X90" s="465"/>
    </row>
    <row r="91" spans="1:25" ht="24.75" customHeight="1" x14ac:dyDescent="0.2">
      <c r="A91" s="806" t="s">
        <v>144</v>
      </c>
      <c r="B91" s="807"/>
      <c r="C91" s="807"/>
      <c r="D91" s="808"/>
      <c r="E91" s="812" t="s">
        <v>145</v>
      </c>
      <c r="F91" s="813"/>
      <c r="G91" s="814"/>
      <c r="H91" s="812" t="s">
        <v>146</v>
      </c>
      <c r="I91" s="813"/>
      <c r="J91" s="813"/>
      <c r="K91" s="814"/>
      <c r="L91" s="734" t="s">
        <v>6</v>
      </c>
      <c r="M91" s="801" t="s">
        <v>74</v>
      </c>
      <c r="N91" s="802"/>
      <c r="O91" s="134"/>
      <c r="P91" s="699" t="s">
        <v>174</v>
      </c>
      <c r="Q91" s="699" t="s">
        <v>175</v>
      </c>
      <c r="R91" s="829" t="s">
        <v>106</v>
      </c>
      <c r="S91" s="830"/>
      <c r="T91" s="830"/>
      <c r="U91" s="830"/>
      <c r="V91" s="830"/>
      <c r="W91" s="830"/>
      <c r="X91" s="831"/>
    </row>
    <row r="92" spans="1:25" ht="35.25" customHeight="1" x14ac:dyDescent="0.2">
      <c r="A92" s="809"/>
      <c r="B92" s="810"/>
      <c r="C92" s="810"/>
      <c r="D92" s="811"/>
      <c r="E92" s="815"/>
      <c r="F92" s="816"/>
      <c r="G92" s="817"/>
      <c r="H92" s="815"/>
      <c r="I92" s="816"/>
      <c r="J92" s="816"/>
      <c r="K92" s="817"/>
      <c r="L92" s="805"/>
      <c r="M92" s="803"/>
      <c r="N92" s="804"/>
      <c r="O92" s="134"/>
      <c r="P92" s="699"/>
      <c r="Q92" s="699"/>
      <c r="R92" s="832"/>
      <c r="S92" s="833"/>
      <c r="T92" s="833"/>
      <c r="U92" s="833"/>
      <c r="V92" s="833"/>
      <c r="W92" s="833"/>
      <c r="X92" s="834"/>
    </row>
    <row r="93" spans="1:25" ht="21" customHeight="1" x14ac:dyDescent="0.2">
      <c r="A93" s="898" t="s">
        <v>55</v>
      </c>
      <c r="B93" s="899"/>
      <c r="C93" s="899"/>
      <c r="D93" s="900"/>
      <c r="E93" s="818" t="s">
        <v>5</v>
      </c>
      <c r="F93" s="819"/>
      <c r="G93" s="820"/>
      <c r="H93" s="821" t="s">
        <v>331</v>
      </c>
      <c r="I93" s="822"/>
      <c r="J93" s="822"/>
      <c r="K93" s="823"/>
      <c r="L93" s="417"/>
      <c r="M93" s="800">
        <f>IFERROR(IF(K70&gt;H9,H9,K70),0)</f>
        <v>0</v>
      </c>
      <c r="N93" s="800"/>
      <c r="O93" s="134"/>
      <c r="P93" s="321" t="str">
        <f>$T$79</f>
        <v/>
      </c>
      <c r="Q93" s="297" t="str">
        <f>P93</f>
        <v/>
      </c>
      <c r="R93" s="796"/>
      <c r="S93" s="797"/>
      <c r="T93" s="797"/>
      <c r="U93" s="797"/>
      <c r="V93" s="797"/>
      <c r="W93" s="797"/>
      <c r="X93" s="798"/>
      <c r="Y93" s="414"/>
    </row>
    <row r="94" spans="1:25" ht="21" customHeight="1" x14ac:dyDescent="0.2">
      <c r="A94" s="702" t="s">
        <v>3</v>
      </c>
      <c r="B94" s="703"/>
      <c r="C94" s="703"/>
      <c r="D94" s="704"/>
      <c r="E94" s="772" t="s">
        <v>3</v>
      </c>
      <c r="F94" s="773"/>
      <c r="G94" s="774"/>
      <c r="H94" s="690"/>
      <c r="I94" s="710"/>
      <c r="J94" s="710"/>
      <c r="K94" s="711"/>
      <c r="L94" s="283" t="s">
        <v>3</v>
      </c>
      <c r="M94" s="722"/>
      <c r="N94" s="722"/>
      <c r="O94" s="134"/>
      <c r="P94" s="180">
        <f t="shared" ref="P94:P100" si="29">M94</f>
        <v>0</v>
      </c>
      <c r="Q94" s="322" t="str" cm="1">
        <f t="array" ref="Q94">_xlfn.IFS(A94="(À sélectionner)","",A94="Demandeur","",A94="Partenaire","",A94="MAPAQ (autre programme)",P94,A94="Ministère ou organisme gouvernemental (fédéral ou provincial)",P94,A94="Société d’État",P94,A94="Entité municipale",P94,A94="Entreprise privée","",A94="La Financière agricole du Québec","",A94="Autre contributeur (préciser)","")</f>
        <v/>
      </c>
      <c r="R94" s="796"/>
      <c r="S94" s="797"/>
      <c r="T94" s="797"/>
      <c r="U94" s="797"/>
      <c r="V94" s="797"/>
      <c r="W94" s="797"/>
      <c r="X94" s="798"/>
      <c r="Y94" s="390"/>
    </row>
    <row r="95" spans="1:25" ht="21.75" customHeight="1" x14ac:dyDescent="0.2">
      <c r="A95" s="702" t="s">
        <v>3</v>
      </c>
      <c r="B95" s="703"/>
      <c r="C95" s="703"/>
      <c r="D95" s="704"/>
      <c r="E95" s="772" t="s">
        <v>3</v>
      </c>
      <c r="F95" s="773"/>
      <c r="G95" s="774"/>
      <c r="H95" s="690"/>
      <c r="I95" s="710"/>
      <c r="J95" s="710"/>
      <c r="K95" s="711"/>
      <c r="L95" s="283" t="s">
        <v>3</v>
      </c>
      <c r="M95" s="722"/>
      <c r="N95" s="722"/>
      <c r="O95" s="134"/>
      <c r="P95" s="180">
        <f t="shared" si="29"/>
        <v>0</v>
      </c>
      <c r="Q95" s="322" t="str" cm="1">
        <f t="array" ref="Q95">_xlfn.IFS(A95="(À sélectionner)","",A95="Demandeur","",A95="Partenaire","",A95="MAPAQ (autre programme)",P95,A95="Ministère ou organisme gouvernemental (fédéral ou provincial)",P95,A95="Société d’État",P95,A95="Entité municipale",P95,A95="Entreprise privée","",A95="La Financière agricole du Québec","",A95="Autre contributeur (préciser)","")</f>
        <v/>
      </c>
      <c r="R95" s="796"/>
      <c r="S95" s="797"/>
      <c r="T95" s="797"/>
      <c r="U95" s="797"/>
      <c r="V95" s="797"/>
      <c r="W95" s="797"/>
      <c r="X95" s="798"/>
      <c r="Y95" s="390"/>
    </row>
    <row r="96" spans="1:25" ht="21.75" customHeight="1" x14ac:dyDescent="0.2">
      <c r="A96" s="702" t="s">
        <v>3</v>
      </c>
      <c r="B96" s="703"/>
      <c r="C96" s="703"/>
      <c r="D96" s="704"/>
      <c r="E96" s="772" t="s">
        <v>3</v>
      </c>
      <c r="F96" s="773"/>
      <c r="G96" s="774"/>
      <c r="H96" s="690"/>
      <c r="I96" s="710"/>
      <c r="J96" s="710"/>
      <c r="K96" s="711"/>
      <c r="L96" s="283" t="s">
        <v>3</v>
      </c>
      <c r="M96" s="722"/>
      <c r="N96" s="722"/>
      <c r="O96" s="134"/>
      <c r="P96" s="180">
        <f t="shared" ref="P96:P97" si="30">M96</f>
        <v>0</v>
      </c>
      <c r="Q96" s="322" t="str" cm="1">
        <f t="array" ref="Q96">_xlfn.IFS(A96="(À sélectionner)","",A96="Demandeur","",A96="Partenaire","",A96="MAPAQ (autre programme)",P96,A96="Ministère ou organisme gouvernemental (fédéral ou provincial)",P96,A96="Société d’État",P96,A96="Entité municipale",P96,A96="Entreprise privée","",A96="La Financière agricole du Québec","",A96="Autre contributeur (préciser)","")</f>
        <v/>
      </c>
      <c r="R96" s="796"/>
      <c r="S96" s="797"/>
      <c r="T96" s="797"/>
      <c r="U96" s="797"/>
      <c r="V96" s="797"/>
      <c r="W96" s="797"/>
      <c r="X96" s="798"/>
    </row>
    <row r="97" spans="1:27" ht="21.75" customHeight="1" x14ac:dyDescent="0.2">
      <c r="A97" s="702" t="s">
        <v>3</v>
      </c>
      <c r="B97" s="703"/>
      <c r="C97" s="703"/>
      <c r="D97" s="704"/>
      <c r="E97" s="772" t="s">
        <v>3</v>
      </c>
      <c r="F97" s="773"/>
      <c r="G97" s="774"/>
      <c r="H97" s="690"/>
      <c r="I97" s="710"/>
      <c r="J97" s="710"/>
      <c r="K97" s="711"/>
      <c r="L97" s="283" t="s">
        <v>3</v>
      </c>
      <c r="M97" s="722"/>
      <c r="N97" s="722"/>
      <c r="O97" s="134"/>
      <c r="P97" s="180">
        <f t="shared" si="30"/>
        <v>0</v>
      </c>
      <c r="Q97" s="322" t="str" cm="1">
        <f t="array" ref="Q97">_xlfn.IFS(A97="(À sélectionner)","",A97="Demandeur","",A97="Partenaire","",A97="MAPAQ (autre programme)",P97,A97="Ministère ou organisme gouvernemental (fédéral ou provincial)",P97,A97="Société d’État",P97,A97="Entité municipale",P97,A97="Entreprise privée","",A97="La Financière agricole du Québec","",A97="Autre contributeur (préciser)","")</f>
        <v/>
      </c>
      <c r="R97" s="796"/>
      <c r="S97" s="797"/>
      <c r="T97" s="797"/>
      <c r="U97" s="797"/>
      <c r="V97" s="797"/>
      <c r="W97" s="797"/>
      <c r="X97" s="798"/>
    </row>
    <row r="98" spans="1:27" ht="21.75" customHeight="1" x14ac:dyDescent="0.2">
      <c r="A98" s="702" t="s">
        <v>3</v>
      </c>
      <c r="B98" s="703"/>
      <c r="C98" s="703"/>
      <c r="D98" s="704"/>
      <c r="E98" s="772" t="s">
        <v>3</v>
      </c>
      <c r="F98" s="773"/>
      <c r="G98" s="774"/>
      <c r="H98" s="690"/>
      <c r="I98" s="710"/>
      <c r="J98" s="710"/>
      <c r="K98" s="711"/>
      <c r="L98" s="283" t="s">
        <v>3</v>
      </c>
      <c r="M98" s="722"/>
      <c r="N98" s="722"/>
      <c r="O98" s="134"/>
      <c r="P98" s="180">
        <f t="shared" si="29"/>
        <v>0</v>
      </c>
      <c r="Q98" s="322" t="str" cm="1">
        <f t="array" ref="Q98">_xlfn.IFS(A98="(À sélectionner)","",A98="Demandeur","",A98="Partenaire","",A98="MAPAQ (autre programme)",P98,A98="Ministère ou organisme gouvernemental (fédéral ou provincial)",P98,A98="Société d’État",P98,A98="Entité municipale",P98,A98="Entreprise privée","",A98="La Financière agricole du Québec","",A98="Autre contributeur (préciser)","")</f>
        <v/>
      </c>
      <c r="R98" s="796"/>
      <c r="S98" s="797"/>
      <c r="T98" s="797"/>
      <c r="U98" s="797"/>
      <c r="V98" s="797"/>
      <c r="W98" s="797"/>
      <c r="X98" s="798"/>
    </row>
    <row r="99" spans="1:27" ht="21.75" customHeight="1" x14ac:dyDescent="0.2">
      <c r="A99" s="702" t="s">
        <v>3</v>
      </c>
      <c r="B99" s="703"/>
      <c r="C99" s="703"/>
      <c r="D99" s="704"/>
      <c r="E99" s="772" t="s">
        <v>3</v>
      </c>
      <c r="F99" s="773"/>
      <c r="G99" s="774"/>
      <c r="H99" s="690"/>
      <c r="I99" s="710"/>
      <c r="J99" s="710"/>
      <c r="K99" s="711"/>
      <c r="L99" s="283" t="s">
        <v>3</v>
      </c>
      <c r="M99" s="722"/>
      <c r="N99" s="722"/>
      <c r="O99" s="134"/>
      <c r="P99" s="180">
        <f t="shared" si="29"/>
        <v>0</v>
      </c>
      <c r="Q99" s="322" t="str" cm="1">
        <f t="array" ref="Q99">_xlfn.IFS(A99="(À sélectionner)","",A99="Demandeur","",A99="Partenaire","",A99="MAPAQ (autre programme)",P99,A99="Ministère ou organisme gouvernemental (fédéral ou provincial)",P99,A99="Société d’État",P99,A99="Entité municipale",P99,A99="Entreprise privée","",A99="La Financière agricole du Québec","",A99="Autre contributeur (préciser)","")</f>
        <v/>
      </c>
      <c r="R99" s="796"/>
      <c r="S99" s="797"/>
      <c r="T99" s="797"/>
      <c r="U99" s="797"/>
      <c r="V99" s="797"/>
      <c r="W99" s="797"/>
      <c r="X99" s="798"/>
    </row>
    <row r="100" spans="1:27" ht="21.75" customHeight="1" x14ac:dyDescent="0.2">
      <c r="A100" s="702" t="s">
        <v>3</v>
      </c>
      <c r="B100" s="703"/>
      <c r="C100" s="703"/>
      <c r="D100" s="704"/>
      <c r="E100" s="772" t="s">
        <v>3</v>
      </c>
      <c r="F100" s="773"/>
      <c r="G100" s="774"/>
      <c r="H100" s="690"/>
      <c r="I100" s="710"/>
      <c r="J100" s="710"/>
      <c r="K100" s="711"/>
      <c r="L100" s="283" t="s">
        <v>3</v>
      </c>
      <c r="M100" s="722"/>
      <c r="N100" s="722"/>
      <c r="O100" s="134"/>
      <c r="P100" s="180">
        <f t="shared" si="29"/>
        <v>0</v>
      </c>
      <c r="Q100" s="322" t="str" cm="1">
        <f t="array" ref="Q100">_xlfn.IFS(A100="(À sélectionner)","",A100="Demandeur","",A100="Partenaire","",A100="MAPAQ (autre programme)",P100,A100="Ministère ou organisme gouvernemental (fédéral ou provincial)",P100,A100="Société d’État",P100,A100="Entité municipale",P100,A100="Entreprise privée","",A100="La Financière agricole du Québec","",A100="Autre contributeur (préciser)","")</f>
        <v/>
      </c>
      <c r="R100" s="796"/>
      <c r="S100" s="797"/>
      <c r="T100" s="797"/>
      <c r="U100" s="797"/>
      <c r="V100" s="797"/>
      <c r="W100" s="797"/>
      <c r="X100" s="798"/>
    </row>
    <row r="101" spans="1:27" ht="18.95" customHeight="1" x14ac:dyDescent="0.2">
      <c r="A101" s="919" t="s">
        <v>224</v>
      </c>
      <c r="B101" s="919"/>
      <c r="C101" s="919"/>
      <c r="D101" s="919"/>
      <c r="E101" s="920">
        <f>'Réclamation 1'!$T$76</f>
        <v>0</v>
      </c>
      <c r="F101" s="921"/>
      <c r="G101" s="922"/>
      <c r="H101" s="924" t="str">
        <f>IF(E102=M101,"Le montant est égal à la réclamation 2","Le montant n'est pas égal à la réclamation 2")</f>
        <v>Le montant est égal à la réclamation 2</v>
      </c>
      <c r="I101" s="924"/>
      <c r="J101" s="924"/>
      <c r="K101" s="924"/>
      <c r="L101" s="787" t="s">
        <v>147</v>
      </c>
      <c r="M101" s="925">
        <f>ROUND(SUM(M93:N100),2)</f>
        <v>0</v>
      </c>
      <c r="N101" s="925"/>
      <c r="O101" s="223"/>
      <c r="P101" s="371">
        <f>ROUND(SUM(P93:P100),2)</f>
        <v>0</v>
      </c>
      <c r="Q101" s="385">
        <f>ROUND(SUM(Q93:Q100),2)</f>
        <v>0</v>
      </c>
      <c r="R101" s="793"/>
      <c r="S101" s="794"/>
      <c r="T101" s="794"/>
      <c r="U101" s="794"/>
      <c r="V101" s="794"/>
      <c r="W101" s="794"/>
      <c r="X101" s="795"/>
      <c r="Y101" s="389"/>
    </row>
    <row r="102" spans="1:27" ht="18.95" customHeight="1" x14ac:dyDescent="0.2">
      <c r="A102" s="919" t="s">
        <v>225</v>
      </c>
      <c r="B102" s="919"/>
      <c r="C102" s="919"/>
      <c r="D102" s="919"/>
      <c r="E102" s="923">
        <f>$G$70</f>
        <v>0</v>
      </c>
      <c r="F102" s="923"/>
      <c r="G102" s="923"/>
      <c r="H102" s="924"/>
      <c r="I102" s="924"/>
      <c r="J102" s="924"/>
      <c r="K102" s="924"/>
      <c r="L102" s="787"/>
      <c r="M102" s="925"/>
      <c r="N102" s="925"/>
      <c r="O102" s="222"/>
      <c r="P102" s="330"/>
      <c r="Q102" s="331"/>
      <c r="R102" s="332"/>
      <c r="S102" s="332"/>
      <c r="T102" s="333"/>
      <c r="U102" s="333"/>
      <c r="V102" s="333"/>
      <c r="W102" s="333"/>
      <c r="X102" s="333"/>
    </row>
    <row r="103" spans="1:27" ht="18.95" customHeight="1" x14ac:dyDescent="0.2">
      <c r="A103" s="919" t="s">
        <v>223</v>
      </c>
      <c r="B103" s="919"/>
      <c r="C103" s="919"/>
      <c r="D103" s="919"/>
      <c r="E103" s="923">
        <f>ROUND(SUM(E101:G102),2)</f>
        <v>0</v>
      </c>
      <c r="F103" s="923"/>
      <c r="G103" s="923"/>
      <c r="H103" s="924"/>
      <c r="I103" s="924"/>
      <c r="J103" s="924"/>
      <c r="K103" s="924"/>
      <c r="L103" s="787"/>
      <c r="M103" s="925"/>
      <c r="N103" s="925"/>
      <c r="O103" s="222"/>
      <c r="P103" s="330"/>
      <c r="Q103" s="331"/>
      <c r="R103" s="332"/>
      <c r="S103" s="332"/>
      <c r="T103" s="333"/>
      <c r="U103" s="333"/>
      <c r="V103" s="333"/>
      <c r="W103" s="333"/>
      <c r="X103" s="333"/>
    </row>
    <row r="104" spans="1:27" x14ac:dyDescent="0.2">
      <c r="A104" s="143" t="s">
        <v>150</v>
      </c>
      <c r="B104" s="113"/>
      <c r="C104" s="113"/>
      <c r="P104" s="323"/>
      <c r="Q104" s="324"/>
      <c r="R104" s="324"/>
      <c r="S104" s="324"/>
      <c r="T104" s="324"/>
      <c r="U104" s="324"/>
      <c r="V104" s="324"/>
      <c r="W104" s="324"/>
      <c r="X104" s="325"/>
    </row>
    <row r="105" spans="1:27" x14ac:dyDescent="0.2">
      <c r="A105" s="103" t="s">
        <v>151</v>
      </c>
    </row>
    <row r="106" spans="1:27" ht="15.75" thickBot="1" x14ac:dyDescent="0.25">
      <c r="A106" s="103"/>
      <c r="P106" s="780" t="s">
        <v>17</v>
      </c>
      <c r="Q106" s="465"/>
      <c r="R106" s="465"/>
      <c r="S106" s="465"/>
      <c r="T106" s="465"/>
      <c r="U106" s="465"/>
      <c r="V106" s="465"/>
      <c r="W106" s="465"/>
      <c r="X106" s="465"/>
    </row>
    <row r="107" spans="1:27" ht="28.15" customHeight="1" x14ac:dyDescent="0.2">
      <c r="A107" s="750" t="s">
        <v>294</v>
      </c>
      <c r="B107" s="751"/>
      <c r="C107" s="751"/>
      <c r="D107" s="751"/>
      <c r="E107" s="751"/>
      <c r="F107" s="751"/>
      <c r="G107" s="751"/>
      <c r="H107" s="751"/>
      <c r="I107" s="751"/>
      <c r="J107" s="751"/>
      <c r="K107" s="751"/>
      <c r="L107" s="751"/>
      <c r="M107" s="751"/>
      <c r="N107" s="752"/>
      <c r="O107" s="139"/>
      <c r="P107" s="699" t="s">
        <v>188</v>
      </c>
      <c r="Q107" s="695" t="s">
        <v>112</v>
      </c>
      <c r="R107" s="765"/>
      <c r="S107" s="765"/>
      <c r="T107" s="765"/>
      <c r="U107" s="765"/>
      <c r="V107" s="765"/>
      <c r="W107" s="765"/>
      <c r="X107" s="765"/>
    </row>
    <row r="108" spans="1:27" ht="28.9" customHeight="1" x14ac:dyDescent="0.2">
      <c r="A108" s="753" t="s">
        <v>295</v>
      </c>
      <c r="B108" s="754"/>
      <c r="C108" s="754"/>
      <c r="D108" s="754"/>
      <c r="E108" s="754"/>
      <c r="F108" s="754"/>
      <c r="G108" s="754"/>
      <c r="H108" s="754"/>
      <c r="I108" s="754"/>
      <c r="J108" s="754"/>
      <c r="K108" s="754"/>
      <c r="L108" s="754"/>
      <c r="M108" s="754"/>
      <c r="N108" s="755"/>
      <c r="O108" s="140"/>
      <c r="P108" s="926"/>
      <c r="Q108" s="766" t="s">
        <v>183</v>
      </c>
      <c r="R108" s="766" t="s">
        <v>182</v>
      </c>
      <c r="S108" s="766"/>
      <c r="T108" s="766" t="s">
        <v>184</v>
      </c>
      <c r="U108" s="766" t="s">
        <v>185</v>
      </c>
      <c r="V108" s="326" t="s">
        <v>123</v>
      </c>
      <c r="W108" s="766" t="s">
        <v>186</v>
      </c>
      <c r="X108" s="766" t="s">
        <v>187</v>
      </c>
    </row>
    <row r="109" spans="1:27" ht="24.4" customHeight="1" x14ac:dyDescent="0.2">
      <c r="A109" s="753" t="s">
        <v>126</v>
      </c>
      <c r="B109" s="754"/>
      <c r="C109" s="754"/>
      <c r="D109" s="754"/>
      <c r="E109" s="754"/>
      <c r="F109" s="754"/>
      <c r="G109" s="754"/>
      <c r="H109" s="754"/>
      <c r="I109" s="754"/>
      <c r="J109" s="754"/>
      <c r="K109" s="754"/>
      <c r="L109" s="754"/>
      <c r="M109" s="754"/>
      <c r="N109" s="755"/>
      <c r="O109" s="140"/>
      <c r="P109" s="926"/>
      <c r="Q109" s="766"/>
      <c r="R109" s="766"/>
      <c r="S109" s="766"/>
      <c r="T109" s="766"/>
      <c r="U109" s="766"/>
      <c r="V109" s="327">
        <f>$T$83</f>
        <v>0.5</v>
      </c>
      <c r="W109" s="766"/>
      <c r="X109" s="766"/>
    </row>
    <row r="110" spans="1:27" ht="27" customHeight="1" x14ac:dyDescent="0.2">
      <c r="A110" s="753" t="s">
        <v>127</v>
      </c>
      <c r="B110" s="754"/>
      <c r="C110" s="754"/>
      <c r="D110" s="754"/>
      <c r="E110" s="754"/>
      <c r="F110" s="754"/>
      <c r="G110" s="754"/>
      <c r="H110" s="754"/>
      <c r="I110" s="754"/>
      <c r="J110" s="754"/>
      <c r="K110" s="754"/>
      <c r="L110" s="754"/>
      <c r="M110" s="754"/>
      <c r="N110" s="755"/>
      <c r="O110" s="140"/>
      <c r="P110" s="926"/>
      <c r="Q110" s="409">
        <f>$T$77+'Réclamation 1'!Q109</f>
        <v>0</v>
      </c>
      <c r="R110" s="770">
        <f>IFERROR($T$78+T79,0)</f>
        <v>0</v>
      </c>
      <c r="S110" s="771"/>
      <c r="T110" s="410">
        <f>IFERROR((Q101-Q93)+('Réclamation 1'!Q100-'Réclamation 1'!Q92),0)</f>
        <v>0</v>
      </c>
      <c r="U110" s="409">
        <f>SUM(R110:T110)</f>
        <v>0</v>
      </c>
      <c r="V110" s="411">
        <f>IFERROR(U110/Q110,0)</f>
        <v>0</v>
      </c>
      <c r="W110" s="409">
        <f>IF(V110&gt;V109,R110-(Q110*(V110-V109)),R110)</f>
        <v>0</v>
      </c>
      <c r="X110" s="411">
        <f>IFERROR((W110+T110)/Q110,0)</f>
        <v>0</v>
      </c>
    </row>
    <row r="111" spans="1:27" ht="27.4" customHeight="1" x14ac:dyDescent="0.2">
      <c r="A111" s="753" t="s">
        <v>128</v>
      </c>
      <c r="B111" s="754"/>
      <c r="C111" s="754"/>
      <c r="D111" s="754"/>
      <c r="E111" s="754"/>
      <c r="F111" s="754"/>
      <c r="G111" s="754"/>
      <c r="H111" s="754"/>
      <c r="I111" s="754"/>
      <c r="J111" s="754"/>
      <c r="K111" s="754"/>
      <c r="L111" s="754"/>
      <c r="M111" s="754"/>
      <c r="N111" s="755"/>
      <c r="O111" s="140"/>
      <c r="P111" s="775" t="s">
        <v>106</v>
      </c>
      <c r="Q111" s="777"/>
      <c r="R111" s="777"/>
      <c r="S111" s="777"/>
      <c r="T111" s="777"/>
      <c r="U111" s="777"/>
      <c r="V111" s="777"/>
      <c r="W111" s="777"/>
      <c r="X111" s="777"/>
    </row>
    <row r="112" spans="1:27" ht="24" customHeight="1" thickBot="1" x14ac:dyDescent="0.25">
      <c r="A112" s="767" t="s">
        <v>129</v>
      </c>
      <c r="B112" s="768"/>
      <c r="C112" s="768"/>
      <c r="D112" s="768"/>
      <c r="E112" s="768"/>
      <c r="F112" s="768"/>
      <c r="G112" s="768"/>
      <c r="H112" s="768"/>
      <c r="I112" s="768"/>
      <c r="J112" s="768"/>
      <c r="K112" s="768"/>
      <c r="L112" s="768"/>
      <c r="M112" s="768"/>
      <c r="N112" s="769"/>
      <c r="O112" s="141"/>
      <c r="P112" s="776"/>
      <c r="Q112" s="777"/>
      <c r="R112" s="777"/>
      <c r="S112" s="777"/>
      <c r="T112" s="777"/>
      <c r="U112" s="777"/>
      <c r="V112" s="777"/>
      <c r="W112" s="777"/>
      <c r="X112" s="777"/>
      <c r="Z112" s="6"/>
      <c r="AA112" s="6"/>
    </row>
    <row r="113" spans="1:27" x14ac:dyDescent="0.2">
      <c r="A113" s="135"/>
      <c r="B113" s="136"/>
      <c r="C113" s="136"/>
      <c r="D113" s="136"/>
      <c r="E113" s="136"/>
      <c r="F113" s="136"/>
      <c r="G113" s="136"/>
      <c r="H113" s="136"/>
      <c r="I113" s="136"/>
      <c r="J113" s="136"/>
      <c r="K113" s="136"/>
      <c r="L113" s="136"/>
      <c r="M113" s="136"/>
      <c r="N113" s="136"/>
      <c r="O113" s="136"/>
      <c r="P113" s="136"/>
      <c r="Q113" s="328"/>
      <c r="R113" s="328"/>
      <c r="S113" s="328"/>
      <c r="T113" s="328"/>
      <c r="Z113" s="6"/>
      <c r="AA113" s="6"/>
    </row>
    <row r="114" spans="1:27" ht="18.75" customHeight="1" x14ac:dyDescent="0.2">
      <c r="A114" s="760" t="s">
        <v>130</v>
      </c>
      <c r="B114" s="761"/>
      <c r="C114" s="761"/>
      <c r="D114" s="762" t="s">
        <v>131</v>
      </c>
      <c r="E114" s="762"/>
      <c r="F114" s="762"/>
      <c r="G114" s="762"/>
      <c r="H114" s="137" t="s">
        <v>99</v>
      </c>
      <c r="I114" s="763" t="s">
        <v>132</v>
      </c>
      <c r="J114" s="764"/>
      <c r="K114" s="138"/>
      <c r="L114" s="138"/>
      <c r="Q114" s="927" t="s">
        <v>226</v>
      </c>
      <c r="R114" s="927"/>
      <c r="S114" s="178">
        <f>$R$110</f>
        <v>0</v>
      </c>
      <c r="T114" s="225" t="s">
        <v>229</v>
      </c>
      <c r="U114" s="334" t="str">
        <f>$T$79</f>
        <v/>
      </c>
      <c r="V114" s="759" t="s">
        <v>139</v>
      </c>
      <c r="W114" s="918"/>
      <c r="X114" s="329" t="str">
        <f>$U$115</f>
        <v/>
      </c>
      <c r="Z114" s="824"/>
      <c r="AA114" s="824"/>
    </row>
    <row r="115" spans="1:27" x14ac:dyDescent="0.2">
      <c r="Q115" s="916" t="s">
        <v>227</v>
      </c>
      <c r="R115" s="917"/>
      <c r="S115" s="178">
        <f>$W$110</f>
        <v>0</v>
      </c>
      <c r="T115" s="225" t="s">
        <v>228</v>
      </c>
      <c r="U115" s="334" t="str">
        <f>IFERROR(U114-(S114-S115),"")</f>
        <v/>
      </c>
      <c r="V115" s="759" t="s">
        <v>181</v>
      </c>
      <c r="W115" s="918"/>
      <c r="X115" s="329" t="str">
        <f>IFERROR(S115-T78-U115,"")</f>
        <v/>
      </c>
    </row>
    <row r="117" spans="1:27" x14ac:dyDescent="0.2">
      <c r="Q117" s="137" t="s">
        <v>133</v>
      </c>
      <c r="R117" s="756"/>
      <c r="S117" s="757"/>
      <c r="T117" s="758"/>
      <c r="U117" s="137" t="s">
        <v>99</v>
      </c>
      <c r="V117" s="747"/>
      <c r="W117" s="748"/>
      <c r="X117" s="749"/>
    </row>
  </sheetData>
  <sheetProtection algorithmName="SHA-512" hashValue="xK1f3ijwD9pV+YseQavEyoCQWNGNOZ+w2Bp4D41MvDLUulX95pnbHWpEk6sV5U9zWk3TvjvaboUy8uj/Y7zerA==" saltValue="y5t56TSCQADkZbmG+5m1tg==" spinCount="100000" sheet="1" objects="1" scenarios="1"/>
  <protectedRanges>
    <protectedRange sqref="B86 A77:M85" name="Plage1"/>
    <protectedRange sqref="V117 R117" name="Plage2"/>
    <protectedRange sqref="D114 I114" name="Plage1_1"/>
  </protectedRanges>
  <mergeCells count="330">
    <mergeCell ref="R95:X95"/>
    <mergeCell ref="R96:X96"/>
    <mergeCell ref="R97:X97"/>
    <mergeCell ref="R98:X98"/>
    <mergeCell ref="R99:X99"/>
    <mergeCell ref="R100:X100"/>
    <mergeCell ref="R101:X101"/>
    <mergeCell ref="A15:F15"/>
    <mergeCell ref="R15:S15"/>
    <mergeCell ref="U15:X15"/>
    <mergeCell ref="A16:F16"/>
    <mergeCell ref="R16:S16"/>
    <mergeCell ref="U16:X16"/>
    <mergeCell ref="A35:B35"/>
    <mergeCell ref="L35:M35"/>
    <mergeCell ref="R35:S35"/>
    <mergeCell ref="U35:X35"/>
    <mergeCell ref="A21:F21"/>
    <mergeCell ref="A22:F22"/>
    <mergeCell ref="A23:F23"/>
    <mergeCell ref="A24:F24"/>
    <mergeCell ref="U17:X17"/>
    <mergeCell ref="U20:X20"/>
    <mergeCell ref="A30:K30"/>
    <mergeCell ref="P30:X30"/>
    <mergeCell ref="A31:B31"/>
    <mergeCell ref="U31:X31"/>
    <mergeCell ref="U25:X25"/>
    <mergeCell ref="A27:A28"/>
    <mergeCell ref="B27:N28"/>
    <mergeCell ref="P27:P28"/>
    <mergeCell ref="A1:T1"/>
    <mergeCell ref="I2:K2"/>
    <mergeCell ref="B6:H6"/>
    <mergeCell ref="P6:X7"/>
    <mergeCell ref="B7:E7"/>
    <mergeCell ref="F7:G7"/>
    <mergeCell ref="P8:Q8"/>
    <mergeCell ref="R8:S8"/>
    <mergeCell ref="Q10:R10"/>
    <mergeCell ref="A11:N11"/>
    <mergeCell ref="U19:X19"/>
    <mergeCell ref="J6:K6"/>
    <mergeCell ref="C50:D50"/>
    <mergeCell ref="E50:F50"/>
    <mergeCell ref="U12:X12"/>
    <mergeCell ref="U13:X13"/>
    <mergeCell ref="U14:X14"/>
    <mergeCell ref="A12:F12"/>
    <mergeCell ref="A13:F13"/>
    <mergeCell ref="A14:F14"/>
    <mergeCell ref="A17:F17"/>
    <mergeCell ref="A20:F20"/>
    <mergeCell ref="U23:X23"/>
    <mergeCell ref="U24:X24"/>
    <mergeCell ref="U21:X21"/>
    <mergeCell ref="U22:X22"/>
    <mergeCell ref="Q27:X28"/>
    <mergeCell ref="A25:F25"/>
    <mergeCell ref="L31:M31"/>
    <mergeCell ref="R25:S25"/>
    <mergeCell ref="R31:S31"/>
    <mergeCell ref="A18:F18"/>
    <mergeCell ref="R18:S18"/>
    <mergeCell ref="U18:X18"/>
    <mergeCell ref="A19:F19"/>
    <mergeCell ref="R19:S19"/>
    <mergeCell ref="A34:B34"/>
    <mergeCell ref="U34:X34"/>
    <mergeCell ref="A37:B37"/>
    <mergeCell ref="U37:X37"/>
    <mergeCell ref="A32:B32"/>
    <mergeCell ref="U32:X32"/>
    <mergeCell ref="A33:B33"/>
    <mergeCell ref="U33:X33"/>
    <mergeCell ref="L32:M32"/>
    <mergeCell ref="L33:M33"/>
    <mergeCell ref="L34:M34"/>
    <mergeCell ref="L37:M37"/>
    <mergeCell ref="R32:S32"/>
    <mergeCell ref="R33:S33"/>
    <mergeCell ref="R34:S34"/>
    <mergeCell ref="R37:S37"/>
    <mergeCell ref="A36:B36"/>
    <mergeCell ref="L36:M36"/>
    <mergeCell ref="R36:S36"/>
    <mergeCell ref="U36:X36"/>
    <mergeCell ref="A40:B40"/>
    <mergeCell ref="U40:X40"/>
    <mergeCell ref="A41:B41"/>
    <mergeCell ref="U41:X41"/>
    <mergeCell ref="A38:B38"/>
    <mergeCell ref="U38:X38"/>
    <mergeCell ref="A39:B39"/>
    <mergeCell ref="U39:X39"/>
    <mergeCell ref="L38:M38"/>
    <mergeCell ref="L39:M39"/>
    <mergeCell ref="L40:M40"/>
    <mergeCell ref="L41:M41"/>
    <mergeCell ref="R38:S38"/>
    <mergeCell ref="R39:S39"/>
    <mergeCell ref="R40:S40"/>
    <mergeCell ref="R41:S41"/>
    <mergeCell ref="U54:X54"/>
    <mergeCell ref="U55:X55"/>
    <mergeCell ref="U51:X51"/>
    <mergeCell ref="U53:X53"/>
    <mergeCell ref="U52:X52"/>
    <mergeCell ref="A49:N49"/>
    <mergeCell ref="P49:X49"/>
    <mergeCell ref="U50:X50"/>
    <mergeCell ref="U42:X42"/>
    <mergeCell ref="A46:A47"/>
    <mergeCell ref="B46:N47"/>
    <mergeCell ref="P46:P47"/>
    <mergeCell ref="Q46:X47"/>
    <mergeCell ref="A44:N44"/>
    <mergeCell ref="A45:N45"/>
    <mergeCell ref="A42:F42"/>
    <mergeCell ref="L42:M42"/>
    <mergeCell ref="A50:B50"/>
    <mergeCell ref="A51:B51"/>
    <mergeCell ref="C51:F51"/>
    <mergeCell ref="A52:B52"/>
    <mergeCell ref="C52:F52"/>
    <mergeCell ref="A53:B53"/>
    <mergeCell ref="C53:F53"/>
    <mergeCell ref="U64:X64"/>
    <mergeCell ref="U65:X65"/>
    <mergeCell ref="U62:X62"/>
    <mergeCell ref="U63:X63"/>
    <mergeCell ref="U60:X60"/>
    <mergeCell ref="U61:X61"/>
    <mergeCell ref="U58:X58"/>
    <mergeCell ref="U59:X59"/>
    <mergeCell ref="U56:X56"/>
    <mergeCell ref="U57:X57"/>
    <mergeCell ref="A77:C77"/>
    <mergeCell ref="D77:N77"/>
    <mergeCell ref="Q77:S77"/>
    <mergeCell ref="U77:X77"/>
    <mergeCell ref="A78:C78"/>
    <mergeCell ref="D78:N78"/>
    <mergeCell ref="Q78:S78"/>
    <mergeCell ref="U78:X78"/>
    <mergeCell ref="A75:N75"/>
    <mergeCell ref="P75:X75"/>
    <mergeCell ref="A76:C76"/>
    <mergeCell ref="D76:N76"/>
    <mergeCell ref="Q76:S76"/>
    <mergeCell ref="U76:X76"/>
    <mergeCell ref="A81:C81"/>
    <mergeCell ref="D81:N81"/>
    <mergeCell ref="Q81:S82"/>
    <mergeCell ref="T81:T82"/>
    <mergeCell ref="U81:X82"/>
    <mergeCell ref="A82:C82"/>
    <mergeCell ref="D82:N82"/>
    <mergeCell ref="A79:C79"/>
    <mergeCell ref="D79:N79"/>
    <mergeCell ref="Q79:S79"/>
    <mergeCell ref="U79:X79"/>
    <mergeCell ref="A80:C80"/>
    <mergeCell ref="D80:N80"/>
    <mergeCell ref="Q80:S80"/>
    <mergeCell ref="U80:X80"/>
    <mergeCell ref="A85:C85"/>
    <mergeCell ref="D85:N85"/>
    <mergeCell ref="A86:A87"/>
    <mergeCell ref="B86:N87"/>
    <mergeCell ref="P86:P87"/>
    <mergeCell ref="Q86:X87"/>
    <mergeCell ref="A83:C83"/>
    <mergeCell ref="D83:N83"/>
    <mergeCell ref="Q83:S84"/>
    <mergeCell ref="T83:T84"/>
    <mergeCell ref="U83:X84"/>
    <mergeCell ref="A84:C84"/>
    <mergeCell ref="D84:N84"/>
    <mergeCell ref="P90:X90"/>
    <mergeCell ref="A91:D92"/>
    <mergeCell ref="E91:G92"/>
    <mergeCell ref="H91:K92"/>
    <mergeCell ref="L91:L92"/>
    <mergeCell ref="M91:N92"/>
    <mergeCell ref="P91:P92"/>
    <mergeCell ref="Q91:Q92"/>
    <mergeCell ref="R91:X92"/>
    <mergeCell ref="A94:D94"/>
    <mergeCell ref="E94:G94"/>
    <mergeCell ref="H94:K94"/>
    <mergeCell ref="M94:N94"/>
    <mergeCell ref="A93:D93"/>
    <mergeCell ref="E93:G93"/>
    <mergeCell ref="H93:K93"/>
    <mergeCell ref="M93:N93"/>
    <mergeCell ref="R93:X93"/>
    <mergeCell ref="R94:X94"/>
    <mergeCell ref="A98:D98"/>
    <mergeCell ref="E98:G98"/>
    <mergeCell ref="H98:K98"/>
    <mergeCell ref="M98:N98"/>
    <mergeCell ref="A95:D95"/>
    <mergeCell ref="E95:G95"/>
    <mergeCell ref="H95:K95"/>
    <mergeCell ref="M95:N95"/>
    <mergeCell ref="A96:D96"/>
    <mergeCell ref="E96:G96"/>
    <mergeCell ref="H96:K96"/>
    <mergeCell ref="M96:N96"/>
    <mergeCell ref="A97:D97"/>
    <mergeCell ref="E97:G97"/>
    <mergeCell ref="H97:K97"/>
    <mergeCell ref="M97:N97"/>
    <mergeCell ref="A99:D99"/>
    <mergeCell ref="E99:G99"/>
    <mergeCell ref="H99:K99"/>
    <mergeCell ref="M99:N99"/>
    <mergeCell ref="Z114:AA114"/>
    <mergeCell ref="A103:D103"/>
    <mergeCell ref="E103:G103"/>
    <mergeCell ref="H101:K103"/>
    <mergeCell ref="L101:L103"/>
    <mergeCell ref="M101:N103"/>
    <mergeCell ref="A109:N109"/>
    <mergeCell ref="P107:P110"/>
    <mergeCell ref="Q107:X107"/>
    <mergeCell ref="A108:N108"/>
    <mergeCell ref="Q108:Q109"/>
    <mergeCell ref="Q114:R114"/>
    <mergeCell ref="R108:S109"/>
    <mergeCell ref="T108:T109"/>
    <mergeCell ref="U108:U109"/>
    <mergeCell ref="W108:W109"/>
    <mergeCell ref="X108:X109"/>
    <mergeCell ref="Q115:R115"/>
    <mergeCell ref="A100:D100"/>
    <mergeCell ref="E100:G100"/>
    <mergeCell ref="H100:K100"/>
    <mergeCell ref="M100:N100"/>
    <mergeCell ref="R117:T117"/>
    <mergeCell ref="V117:X117"/>
    <mergeCell ref="A114:C114"/>
    <mergeCell ref="D114:G114"/>
    <mergeCell ref="I114:J114"/>
    <mergeCell ref="V114:W114"/>
    <mergeCell ref="P106:X106"/>
    <mergeCell ref="A107:N107"/>
    <mergeCell ref="A101:D101"/>
    <mergeCell ref="E101:G101"/>
    <mergeCell ref="A102:D102"/>
    <mergeCell ref="E102:G102"/>
    <mergeCell ref="V115:W115"/>
    <mergeCell ref="A110:N110"/>
    <mergeCell ref="R110:S110"/>
    <mergeCell ref="A111:N111"/>
    <mergeCell ref="P111:P112"/>
    <mergeCell ref="Q111:X112"/>
    <mergeCell ref="A112:N112"/>
    <mergeCell ref="A54:B54"/>
    <mergeCell ref="C54:F54"/>
    <mergeCell ref="A55:B55"/>
    <mergeCell ref="C55:F55"/>
    <mergeCell ref="A56:B56"/>
    <mergeCell ref="C56:F56"/>
    <mergeCell ref="A57:B57"/>
    <mergeCell ref="C57:F57"/>
    <mergeCell ref="A58:B58"/>
    <mergeCell ref="C58:F58"/>
    <mergeCell ref="A67:F67"/>
    <mergeCell ref="A68:F68"/>
    <mergeCell ref="A69:F69"/>
    <mergeCell ref="A59:B59"/>
    <mergeCell ref="C59:F59"/>
    <mergeCell ref="A60:B60"/>
    <mergeCell ref="C60:F60"/>
    <mergeCell ref="A61:B61"/>
    <mergeCell ref="C61:F61"/>
    <mergeCell ref="A62:B62"/>
    <mergeCell ref="C62:F62"/>
    <mergeCell ref="A63:B63"/>
    <mergeCell ref="C63:F63"/>
    <mergeCell ref="R56:S56"/>
    <mergeCell ref="R57:S57"/>
    <mergeCell ref="A70:F70"/>
    <mergeCell ref="A71:F71"/>
    <mergeCell ref="P71:P73"/>
    <mergeCell ref="Q71:X73"/>
    <mergeCell ref="U69:X69"/>
    <mergeCell ref="U70:X70"/>
    <mergeCell ref="A72:A73"/>
    <mergeCell ref="B72:N73"/>
    <mergeCell ref="U66:X66"/>
    <mergeCell ref="U67:X67"/>
    <mergeCell ref="U68:X68"/>
    <mergeCell ref="R67:S67"/>
    <mergeCell ref="R68:S68"/>
    <mergeCell ref="R69:S69"/>
    <mergeCell ref="R70:S70"/>
    <mergeCell ref="R66:S66"/>
    <mergeCell ref="A64:B64"/>
    <mergeCell ref="C64:F64"/>
    <mergeCell ref="A65:B65"/>
    <mergeCell ref="C65:F65"/>
    <mergeCell ref="A66:B66"/>
    <mergeCell ref="C66:F66"/>
    <mergeCell ref="R58:S58"/>
    <mergeCell ref="R59:S59"/>
    <mergeCell ref="R60:S60"/>
    <mergeCell ref="R61:S61"/>
    <mergeCell ref="R62:S62"/>
    <mergeCell ref="R63:S63"/>
    <mergeCell ref="R64:S64"/>
    <mergeCell ref="R65:S65"/>
    <mergeCell ref="R12:S12"/>
    <mergeCell ref="R13:S13"/>
    <mergeCell ref="R14:S14"/>
    <mergeCell ref="R17:S17"/>
    <mergeCell ref="R20:S20"/>
    <mergeCell ref="R21:S21"/>
    <mergeCell ref="R22:S22"/>
    <mergeCell ref="R23:S23"/>
    <mergeCell ref="R24:S24"/>
    <mergeCell ref="R42:S42"/>
    <mergeCell ref="R50:S50"/>
    <mergeCell ref="R51:S51"/>
    <mergeCell ref="R52:S52"/>
    <mergeCell ref="R53:S53"/>
    <mergeCell ref="R54:S54"/>
    <mergeCell ref="R55:S55"/>
  </mergeCells>
  <phoneticPr fontId="6" type="noConversion"/>
  <conditionalFormatting sqref="D32:D41">
    <cfRule type="expression" dxfId="30" priority="3">
      <formula>D32*F32&gt;7500</formula>
    </cfRule>
  </conditionalFormatting>
  <conditionalFormatting sqref="E32:E41">
    <cfRule type="cellIs" dxfId="29" priority="47" operator="greaterThan">
      <formula>0.26</formula>
    </cfRule>
  </conditionalFormatting>
  <conditionalFormatting sqref="H32:H41">
    <cfRule type="expression" dxfId="28" priority="2">
      <formula>H32&gt;2499.99</formula>
    </cfRule>
  </conditionalFormatting>
  <conditionalFormatting sqref="H101:K103">
    <cfRule type="containsText" dxfId="27" priority="67" operator="containsText" text="Le montant n'est pas égal">
      <formula>NOT(ISERROR(SEARCH("Le montant n'est pas égal",H101)))</formula>
    </cfRule>
  </conditionalFormatting>
  <conditionalFormatting sqref="K70">
    <cfRule type="cellIs" dxfId="26" priority="1" operator="greaterThan">
      <formula>$H$9</formula>
    </cfRule>
  </conditionalFormatting>
  <conditionalFormatting sqref="N13:N24">
    <cfRule type="cellIs" dxfId="25" priority="62" operator="equal">
      <formula>"NON"</formula>
    </cfRule>
    <cfRule type="cellIs" dxfId="24" priority="63" operator="equal">
      <formula>"OUI"</formula>
    </cfRule>
  </conditionalFormatting>
  <conditionalFormatting sqref="N32:N41">
    <cfRule type="containsText" dxfId="23" priority="45" operator="containsText" text="Non">
      <formula>NOT(ISERROR(SEARCH("Non",N32)))</formula>
    </cfRule>
    <cfRule type="containsText" dxfId="22" priority="46" operator="containsText" text="Oui">
      <formula>NOT(ISERROR(SEARCH("Oui",N32)))</formula>
    </cfRule>
  </conditionalFormatting>
  <conditionalFormatting sqref="N51:N66">
    <cfRule type="cellIs" dxfId="21" priority="38" operator="equal">
      <formula>"OUI"</formula>
    </cfRule>
    <cfRule type="cellIs" dxfId="20" priority="39" operator="equal">
      <formula>"NON"</formula>
    </cfRule>
  </conditionalFormatting>
  <conditionalFormatting sqref="N69:N71">
    <cfRule type="cellIs" dxfId="19" priority="76" operator="equal">
      <formula>"OUI"</formula>
    </cfRule>
    <cfRule type="cellIs" dxfId="18" priority="77" operator="equal">
      <formula>"NON"</formula>
    </cfRule>
  </conditionalFormatting>
  <conditionalFormatting sqref="P13:P24">
    <cfRule type="containsText" dxfId="17" priority="59" operator="containsText" text="Validation - Niveau 3">
      <formula>NOT(ISERROR(SEARCH("Validation - Niveau 3",P13)))</formula>
    </cfRule>
    <cfRule type="containsText" dxfId="16" priority="60" operator="containsText" text="Validation - Niveau 2">
      <formula>NOT(ISERROR(SEARCH("Validation - Niveau 2",P13)))</formula>
    </cfRule>
    <cfRule type="containsText" dxfId="15" priority="61" operator="containsText" text="Validation - Niveau 1">
      <formula>NOT(ISERROR(SEARCH("Validation - Niveau 1",P13)))</formula>
    </cfRule>
  </conditionalFormatting>
  <conditionalFormatting sqref="P32:P41">
    <cfRule type="containsText" dxfId="14" priority="4" operator="containsText" text="Validation - Niveau 3">
      <formula>NOT(ISERROR(SEARCH("Validation - Niveau 3",P32)))</formula>
    </cfRule>
    <cfRule type="containsText" dxfId="13" priority="43" operator="containsText" text="Validation - Niveau 1">
      <formula>NOT(ISERROR(SEARCH("Validation - Niveau 1",P32)))</formula>
    </cfRule>
    <cfRule type="cellIs" dxfId="12" priority="44" operator="equal">
      <formula>"Validation - Niveau 2"</formula>
    </cfRule>
  </conditionalFormatting>
  <conditionalFormatting sqref="P51:P66">
    <cfRule type="containsText" dxfId="11" priority="35" operator="containsText" text="Validation - Niveau 1">
      <formula>NOT(ISERROR(SEARCH("Validation - Niveau 1",P51)))</formula>
    </cfRule>
    <cfRule type="cellIs" dxfId="10" priority="36" operator="equal">
      <formula>"Validation - Niveau 2"</formula>
    </cfRule>
    <cfRule type="cellIs" dxfId="9" priority="37" operator="equal">
      <formula>"Validation - Niveau 3"</formula>
    </cfRule>
  </conditionalFormatting>
  <conditionalFormatting sqref="T13:T24">
    <cfRule type="containsText" dxfId="8" priority="29" operator="containsText" text="Partiellement">
      <formula>NOT(ISERROR(SEARCH("Partiellement",T13)))</formula>
    </cfRule>
    <cfRule type="containsText" dxfId="7" priority="30" operator="containsText" text="Non">
      <formula>NOT(ISERROR(SEARCH("Non",T13)))</formula>
    </cfRule>
    <cfRule type="containsText" dxfId="6" priority="31" operator="containsText" text="Oui">
      <formula>NOT(ISERROR(SEARCH("Oui",T13)))</formula>
    </cfRule>
  </conditionalFormatting>
  <conditionalFormatting sqref="T32:T41">
    <cfRule type="containsText" dxfId="5" priority="26" operator="containsText" text="Partiellement">
      <formula>NOT(ISERROR(SEARCH("Partiellement",T32)))</formula>
    </cfRule>
    <cfRule type="containsText" dxfId="4" priority="27" operator="containsText" text="Non">
      <formula>NOT(ISERROR(SEARCH("Non",T32)))</formula>
    </cfRule>
    <cfRule type="containsText" dxfId="3" priority="28" operator="containsText" text="Oui">
      <formula>NOT(ISERROR(SEARCH("Oui",T32)))</formula>
    </cfRule>
  </conditionalFormatting>
  <conditionalFormatting sqref="T51:T66">
    <cfRule type="containsText" dxfId="2" priority="23" operator="containsText" text="Partiellement">
      <formula>NOT(ISERROR(SEARCH("Partiellement",T51)))</formula>
    </cfRule>
    <cfRule type="containsText" dxfId="1" priority="24" operator="containsText" text="Non">
      <formula>NOT(ISERROR(SEARCH("Non",T51)))</formula>
    </cfRule>
    <cfRule type="containsText" dxfId="0" priority="25" operator="containsText" text="Oui">
      <formula>NOT(ISERROR(SEARCH("Oui",T51)))</formula>
    </cfRule>
  </conditionalFormatting>
  <hyperlinks>
    <hyperlink ref="E50:F50" r:id="rId1" display="Cliquez ICI pour consulter les barèmes" xr:uid="{7CC8E153-866D-403A-B1E7-344FAFDE760B}"/>
  </hyperlinks>
  <pageMargins left="0.23622047244094491" right="0.23622047244094491" top="0.74803149606299213" bottom="0.74803149606299213" header="0.31496062992125984" footer="0.31496062992125984"/>
  <pageSetup scale="60" fitToHeight="3" orientation="landscape" horizontalDpi="1200" verticalDpi="1200" r:id="rId2"/>
  <rowBreaks count="1" manualBreakCount="1">
    <brk id="89" max="13" man="1"/>
  </rowBreaks>
  <ignoredErrors>
    <ignoredError sqref="Q51:S66 Q37:S41 Q20:S24 Q17:S17 Q13:S14 Q32:S34 Q15:Q16 Q18:Q19 R15:R16 R18:R19 Q35:Q36 R35:R36" unlockedFormula="1"/>
  </ignoredErrors>
  <drawing r:id="rId3"/>
  <extLst>
    <ext xmlns:x14="http://schemas.microsoft.com/office/spreadsheetml/2009/9/main" uri="{CCE6A557-97BC-4b89-ADB6-D9C93CAAB3DF}">
      <x14:dataValidations xmlns:xm="http://schemas.microsoft.com/office/excel/2006/main" count="6">
        <x14:dataValidation type="list" allowBlank="1" showInputMessage="1" showErrorMessage="1" xr:uid="{5AEF0909-D5BF-4D93-942C-1D368E5D6389}">
          <x14:formula1>
            <xm:f>Source!$A$28:$A$32</xm:f>
          </x14:formula1>
          <xm:sqref>E94:G100</xm:sqref>
        </x14:dataValidation>
        <x14:dataValidation type="list" allowBlank="1" showInputMessage="1" showErrorMessage="1" xr:uid="{D24B2A0E-877E-4791-8C77-B6BD8F613432}">
          <x14:formula1>
            <xm:f>Source!$A$35:$A$37</xm:f>
          </x14:formula1>
          <xm:sqref>L94:L100</xm:sqref>
        </x14:dataValidation>
        <x14:dataValidation type="list" allowBlank="1" showInputMessage="1" showErrorMessage="1" xr:uid="{DF923418-D071-4334-A52B-4EB06C8E5911}">
          <x14:formula1>
            <xm:f>Source!$A$16:$A$25</xm:f>
          </x14:formula1>
          <xm:sqref>A94:D100</xm:sqref>
        </x14:dataValidation>
        <x14:dataValidation type="list" allowBlank="1" showInputMessage="1" showErrorMessage="1" xr:uid="{01887537-14FB-464C-9D04-A69314DD3A4F}">
          <x14:formula1>
            <xm:f>Source!$A$40:$A$56</xm:f>
          </x14:formula1>
          <xm:sqref>B33:B41 A32:A41</xm:sqref>
        </x14:dataValidation>
        <x14:dataValidation type="list" allowBlank="1" showInputMessage="1" showErrorMessage="1" xr:uid="{E6DE5F18-BEB9-4CB7-877D-C5A12D182F45}">
          <x14:formula1>
            <xm:f>Source!$A$60:$A$61</xm:f>
          </x14:formula1>
          <xm:sqref>P77:P85</xm:sqref>
        </x14:dataValidation>
        <x14:dataValidation type="list" allowBlank="1" showInputMessage="1" showErrorMessage="1" xr:uid="{5F9F7EEE-5E43-40B2-9F3D-C497445BC6DA}">
          <x14:formula1>
            <xm:f>Source!$A$70:$A$73</xm:f>
          </x14:formula1>
          <xm:sqref>T51:T66 T13:T24 T32:T41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036F-0CD3-403D-8C7A-B181884E9D40}">
  <sheetPr codeName="Feuil8">
    <tabColor theme="7"/>
  </sheetPr>
  <dimension ref="A1:A73"/>
  <sheetViews>
    <sheetView showZeros="0" zoomScaleNormal="100" workbookViewId="0">
      <pane xSplit="1" topLeftCell="B1" activePane="topRight" state="frozen"/>
      <selection activeCell="A29" sqref="A29"/>
      <selection pane="topRight" activeCell="E15" sqref="E15"/>
    </sheetView>
  </sheetViews>
  <sheetFormatPr baseColWidth="10" defaultColWidth="11.42578125" defaultRowHeight="12.75" x14ac:dyDescent="0.2"/>
  <cols>
    <col min="1" max="1" width="127.5703125" style="14" bestFit="1" customWidth="1"/>
    <col min="2" max="16384" width="11.42578125" style="14"/>
  </cols>
  <sheetData>
    <row r="1" spans="1:1" s="22" customFormat="1" ht="20.25" customHeight="1" x14ac:dyDescent="0.25">
      <c r="A1" s="88" t="s">
        <v>52</v>
      </c>
    </row>
    <row r="2" spans="1:1" x14ac:dyDescent="0.2">
      <c r="A2" s="24" t="s">
        <v>3</v>
      </c>
    </row>
    <row r="3" spans="1:1" x14ac:dyDescent="0.2">
      <c r="A3" s="25" t="s">
        <v>53</v>
      </c>
    </row>
    <row r="4" spans="1:1" x14ac:dyDescent="0.2">
      <c r="A4" s="24" t="s">
        <v>54</v>
      </c>
    </row>
    <row r="5" spans="1:1" x14ac:dyDescent="0.2">
      <c r="A5" s="17"/>
    </row>
    <row r="6" spans="1:1" s="22" customFormat="1" ht="20.25" customHeight="1" x14ac:dyDescent="0.25">
      <c r="A6" s="89" t="s">
        <v>49</v>
      </c>
    </row>
    <row r="7" spans="1:1" x14ac:dyDescent="0.2">
      <c r="A7" s="17" t="s">
        <v>3</v>
      </c>
    </row>
    <row r="8" spans="1:1" x14ac:dyDescent="0.2">
      <c r="A8" s="17" t="s">
        <v>48</v>
      </c>
    </row>
    <row r="9" spans="1:1" x14ac:dyDescent="0.2">
      <c r="A9" s="17" t="s">
        <v>47</v>
      </c>
    </row>
    <row r="10" spans="1:1" x14ac:dyDescent="0.2">
      <c r="A10" s="17" t="s">
        <v>39</v>
      </c>
    </row>
    <row r="11" spans="1:1" x14ac:dyDescent="0.2">
      <c r="A11" s="17" t="s">
        <v>46</v>
      </c>
    </row>
    <row r="12" spans="1:1" x14ac:dyDescent="0.2">
      <c r="A12" s="17" t="s">
        <v>45</v>
      </c>
    </row>
    <row r="13" spans="1:1" x14ac:dyDescent="0.2">
      <c r="A13" s="17" t="s">
        <v>44</v>
      </c>
    </row>
    <row r="14" spans="1:1" s="22" customFormat="1" x14ac:dyDescent="0.25">
      <c r="A14" s="18"/>
    </row>
    <row r="15" spans="1:1" ht="24.75" customHeight="1" x14ac:dyDescent="0.2">
      <c r="A15" s="89" t="s">
        <v>43</v>
      </c>
    </row>
    <row r="16" spans="1:1" x14ac:dyDescent="0.2">
      <c r="A16" s="17" t="s">
        <v>3</v>
      </c>
    </row>
    <row r="17" spans="1:1" x14ac:dyDescent="0.2">
      <c r="A17" s="21" t="s">
        <v>15</v>
      </c>
    </row>
    <row r="18" spans="1:1" x14ac:dyDescent="0.2">
      <c r="A18" s="19" t="s">
        <v>42</v>
      </c>
    </row>
    <row r="19" spans="1:1" x14ac:dyDescent="0.2">
      <c r="A19" s="20" t="s">
        <v>171</v>
      </c>
    </row>
    <row r="20" spans="1:1" x14ac:dyDescent="0.2">
      <c r="A20" s="19" t="s">
        <v>41</v>
      </c>
    </row>
    <row r="21" spans="1:1" x14ac:dyDescent="0.2">
      <c r="A21" s="20" t="s">
        <v>40</v>
      </c>
    </row>
    <row r="22" spans="1:1" x14ac:dyDescent="0.2">
      <c r="A22" s="19" t="s">
        <v>39</v>
      </c>
    </row>
    <row r="23" spans="1:1" x14ac:dyDescent="0.2">
      <c r="A23" s="20" t="s">
        <v>38</v>
      </c>
    </row>
    <row r="24" spans="1:1" x14ac:dyDescent="0.2">
      <c r="A24" s="19" t="s">
        <v>172</v>
      </c>
    </row>
    <row r="25" spans="1:1" x14ac:dyDescent="0.2">
      <c r="A25" s="19" t="s">
        <v>37</v>
      </c>
    </row>
    <row r="27" spans="1:1" ht="24.75" customHeight="1" x14ac:dyDescent="0.2">
      <c r="A27" s="89" t="s">
        <v>36</v>
      </c>
    </row>
    <row r="28" spans="1:1" x14ac:dyDescent="0.2">
      <c r="A28" s="17" t="s">
        <v>3</v>
      </c>
    </row>
    <row r="29" spans="1:1" x14ac:dyDescent="0.2">
      <c r="A29" s="14" t="s">
        <v>89</v>
      </c>
    </row>
    <row r="30" spans="1:1" x14ac:dyDescent="0.2">
      <c r="A30" s="14" t="s">
        <v>35</v>
      </c>
    </row>
    <row r="31" spans="1:1" x14ac:dyDescent="0.2">
      <c r="A31" s="14" t="s">
        <v>5</v>
      </c>
    </row>
    <row r="32" spans="1:1" x14ac:dyDescent="0.2">
      <c r="A32" s="14" t="s">
        <v>34</v>
      </c>
    </row>
    <row r="34" spans="1:1" ht="24.75" customHeight="1" x14ac:dyDescent="0.2">
      <c r="A34" s="89" t="s">
        <v>33</v>
      </c>
    </row>
    <row r="35" spans="1:1" x14ac:dyDescent="0.2">
      <c r="A35" s="17" t="s">
        <v>3</v>
      </c>
    </row>
    <row r="36" spans="1:1" x14ac:dyDescent="0.2">
      <c r="A36" s="14" t="s">
        <v>32</v>
      </c>
    </row>
    <row r="37" spans="1:1" x14ac:dyDescent="0.2">
      <c r="A37" s="14" t="s">
        <v>4</v>
      </c>
    </row>
    <row r="39" spans="1:1" x14ac:dyDescent="0.2">
      <c r="A39" s="90" t="s">
        <v>13</v>
      </c>
    </row>
    <row r="40" spans="1:1" x14ac:dyDescent="0.2">
      <c r="A40" s="15" t="s">
        <v>3</v>
      </c>
    </row>
    <row r="41" spans="1:1" x14ac:dyDescent="0.2">
      <c r="A41" s="16" t="s">
        <v>31</v>
      </c>
    </row>
    <row r="42" spans="1:1" x14ac:dyDescent="0.2">
      <c r="A42" s="15" t="s">
        <v>30</v>
      </c>
    </row>
    <row r="43" spans="1:1" x14ac:dyDescent="0.2">
      <c r="A43" s="16" t="s">
        <v>29</v>
      </c>
    </row>
    <row r="44" spans="1:1" x14ac:dyDescent="0.2">
      <c r="A44" s="15" t="s">
        <v>28</v>
      </c>
    </row>
    <row r="45" spans="1:1" x14ac:dyDescent="0.2">
      <c r="A45" s="16" t="s">
        <v>27</v>
      </c>
    </row>
    <row r="46" spans="1:1" x14ac:dyDescent="0.2">
      <c r="A46" s="15" t="s">
        <v>26</v>
      </c>
    </row>
    <row r="47" spans="1:1" x14ac:dyDescent="0.2">
      <c r="A47" s="16" t="s">
        <v>25</v>
      </c>
    </row>
    <row r="48" spans="1:1" x14ac:dyDescent="0.2">
      <c r="A48" s="15" t="s">
        <v>24</v>
      </c>
    </row>
    <row r="49" spans="1:1" x14ac:dyDescent="0.2">
      <c r="A49" s="16" t="s">
        <v>23</v>
      </c>
    </row>
    <row r="50" spans="1:1" x14ac:dyDescent="0.2">
      <c r="A50" s="15" t="s">
        <v>22</v>
      </c>
    </row>
    <row r="51" spans="1:1" x14ac:dyDescent="0.2">
      <c r="A51" s="16" t="s">
        <v>21</v>
      </c>
    </row>
    <row r="52" spans="1:1" x14ac:dyDescent="0.2">
      <c r="A52" s="15" t="s">
        <v>20</v>
      </c>
    </row>
    <row r="53" spans="1:1" x14ac:dyDescent="0.2">
      <c r="A53" s="16" t="s">
        <v>19</v>
      </c>
    </row>
    <row r="54" spans="1:1" x14ac:dyDescent="0.2">
      <c r="A54" s="15" t="s">
        <v>18</v>
      </c>
    </row>
    <row r="55" spans="1:1" x14ac:dyDescent="0.2">
      <c r="A55" s="16" t="s">
        <v>65</v>
      </c>
    </row>
    <row r="56" spans="1:1" x14ac:dyDescent="0.2">
      <c r="A56" s="15" t="s">
        <v>66</v>
      </c>
    </row>
    <row r="59" spans="1:1" x14ac:dyDescent="0.2">
      <c r="A59" s="89" t="s">
        <v>116</v>
      </c>
    </row>
    <row r="60" spans="1:1" x14ac:dyDescent="0.2">
      <c r="A60" s="17" t="s">
        <v>117</v>
      </c>
    </row>
    <row r="61" spans="1:1" x14ac:dyDescent="0.2">
      <c r="A61" s="14" t="s">
        <v>118</v>
      </c>
    </row>
    <row r="63" spans="1:1" x14ac:dyDescent="0.2">
      <c r="A63" s="88" t="s">
        <v>135</v>
      </c>
    </row>
    <row r="64" spans="1:1" x14ac:dyDescent="0.2">
      <c r="A64" s="24" t="s">
        <v>3</v>
      </c>
    </row>
    <row r="65" spans="1:1" x14ac:dyDescent="0.2">
      <c r="A65" s="25" t="s">
        <v>136</v>
      </c>
    </row>
    <row r="66" spans="1:1" x14ac:dyDescent="0.2">
      <c r="A66" s="24" t="s">
        <v>137</v>
      </c>
    </row>
    <row r="69" spans="1:1" x14ac:dyDescent="0.2">
      <c r="A69" s="88" t="s">
        <v>135</v>
      </c>
    </row>
    <row r="70" spans="1:1" x14ac:dyDescent="0.2">
      <c r="A70" s="24" t="s">
        <v>3</v>
      </c>
    </row>
    <row r="71" spans="1:1" x14ac:dyDescent="0.2">
      <c r="A71" s="25" t="s">
        <v>136</v>
      </c>
    </row>
    <row r="72" spans="1:1" x14ac:dyDescent="0.2">
      <c r="A72" s="24" t="s">
        <v>137</v>
      </c>
    </row>
    <row r="73" spans="1:1" x14ac:dyDescent="0.2">
      <c r="A73" s="25" t="s">
        <v>280</v>
      </c>
    </row>
  </sheetData>
  <sheetProtection algorithmName="SHA-512" hashValue="UHMWZtIGROT7fhykVsv+9p7e8TLIL/QosrSAG/m8RL4pVv3xry2Il02mnmX3OtmyUQ2MIwjBRmpsvhb7yA8Uyg==" saltValue="dWamvmVnSQ/jm7bmtPM58g==" spinCount="100000" sheet="1" objects="1" scenarios="1"/>
  <pageMargins left="0.7" right="0.7" top="0.75" bottom="0.75" header="0.3" footer="0.3"/>
  <pageSetup orientation="portrait" horizontalDpi="1200" verticalDpi="1200" r:id="rId1"/>
  <tableParts count="5">
    <tablePart r:id="rId2"/>
    <tablePart r:id="rId3"/>
    <tablePart r:id="rId4"/>
    <tablePart r:id="rId5"/>
    <tablePart r:id="rId6"/>
  </tableParts>
</worksheet>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4</vt:i4>
      </vt:variant>
    </vt:vector>
  </HeadingPairs>
  <TitlesOfParts>
    <vt:vector size="11" baseType="lpstr">
      <vt:lpstr>Instructions</vt:lpstr>
      <vt:lpstr>Coût Structure de financement</vt:lpstr>
      <vt:lpstr>MAPAQ-Résumé</vt:lpstr>
      <vt:lpstr>Instructions Réclamation</vt:lpstr>
      <vt:lpstr>Réclamation 1</vt:lpstr>
      <vt:lpstr>Réclamation 2</vt:lpstr>
      <vt:lpstr>Source</vt:lpstr>
      <vt:lpstr>'Coût Structure de financement'!Zone_d_impression</vt:lpstr>
      <vt:lpstr>'Instructions Réclamation'!Zone_d_impression</vt:lpstr>
      <vt:lpstr>'Réclamation 1'!Zone_d_impression</vt:lpstr>
      <vt:lpstr>'Réclamation 2'!Zone_d_impression</vt:lpstr>
    </vt:vector>
  </TitlesOfParts>
  <Manager>MAPAQ</Manager>
  <Company>MAPAQ</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financement - 4021</dc:title>
  <dc:creator>MAPAQ</dc:creator>
  <cp:keywords>Programme d'appui au développement agriculture et agroalimentaire durable; produits régionaux</cp:keywords>
  <cp:lastModifiedBy>Simard Annie (DRPMAPA) (Baie-Saint-Paul)</cp:lastModifiedBy>
  <dcterms:created xsi:type="dcterms:W3CDTF">2025-02-26T13:35:47Z</dcterms:created>
  <dcterms:modified xsi:type="dcterms:W3CDTF">2026-01-09T18:35:00Z</dcterms:modified>
</cp:coreProperties>
</file>