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X:\Programme PIB\Documents administratifs\Formulaires\Plan de financement\"/>
    </mc:Choice>
  </mc:AlternateContent>
  <xr:revisionPtr revIDLastSave="0" documentId="13_ncr:1_{94FDCBEB-736B-4F42-AED3-C32B84F74B35}" xr6:coauthVersionLast="47" xr6:coauthVersionMax="47" xr10:uidLastSave="{00000000-0000-0000-0000-000000000000}"/>
  <workbookProtection workbookAlgorithmName="SHA-512" workbookHashValue="CFH/w9zJ+1LaZWjy4m6fSKEXQM4ifSAKLe6l6b3WJ1yNj1eyCcmJ2SXvpPFSVxyyy5Pb7ZdKEwc2tNGB1skQww==" workbookSaltValue="OJLZJehAMtQJjTokBNDG/g==" workbookSpinCount="100000" lockStructure="1"/>
  <bookViews>
    <workbookView xWindow="28680" yWindow="4095" windowWidth="29040" windowHeight="15720" tabRatio="832" xr2:uid="{DA31CB8F-EB1C-4B37-93E2-6B92B15921A8}"/>
  </bookViews>
  <sheets>
    <sheet name="Informations importantes" sheetId="4" r:id="rId1"/>
    <sheet name="Plan de financement" sheetId="1" r:id="rId2"/>
    <sheet name="Source" sheetId="2" state="hidden" r:id="rId3"/>
    <sheet name="Calendrier de réalisation" sheetId="18" r:id="rId4"/>
    <sheet name="Instructions-Réclamation" sheetId="19" r:id="rId5"/>
    <sheet name="Réclamation 1" sheetId="14" r:id="rId6"/>
    <sheet name="Réclamation 2" sheetId="16" r:id="rId7"/>
    <sheet name="Réclamation 3" sheetId="17" r:id="rId8"/>
    <sheet name="Sommaire-Réclamations" sheetId="15" r:id="rId9"/>
  </sheets>
  <definedNames>
    <definedName name="_xlnm.Print_Area" localSheetId="1">'Plan de financement'!$A$1:$P$158</definedName>
    <definedName name="_xlnm.Print_Area" localSheetId="5">'Réclamation 1'!$A$1:$Q$68</definedName>
    <definedName name="_xlnm.Print_Area" localSheetId="6">'Réclamation 2'!$A$1:$Q$68</definedName>
    <definedName name="_xlnm.Print_Area" localSheetId="7">'Réclamation 3'!$A$1:$Q$68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0" i="15" l="1"/>
  <c r="G50" i="15"/>
  <c r="F50" i="15"/>
  <c r="E50" i="15"/>
  <c r="D50" i="15"/>
  <c r="S119" i="17"/>
  <c r="S118" i="17"/>
  <c r="S117" i="17"/>
  <c r="S116" i="17"/>
  <c r="S115" i="17"/>
  <c r="S114" i="17"/>
  <c r="S113" i="17"/>
  <c r="S112" i="17"/>
  <c r="S111" i="17"/>
  <c r="S110" i="17"/>
  <c r="S109" i="17"/>
  <c r="S108" i="17"/>
  <c r="S107" i="17"/>
  <c r="S119" i="14"/>
  <c r="S118" i="14"/>
  <c r="S117" i="14"/>
  <c r="S116" i="14"/>
  <c r="S115" i="14"/>
  <c r="S113" i="14"/>
  <c r="S112" i="14"/>
  <c r="S111" i="14"/>
  <c r="S110" i="14"/>
  <c r="S109" i="14"/>
  <c r="S108" i="14"/>
  <c r="S107" i="14"/>
  <c r="S101" i="17"/>
  <c r="S100" i="17"/>
  <c r="S99" i="17"/>
  <c r="S98" i="17"/>
  <c r="S97" i="17"/>
  <c r="S96" i="17"/>
  <c r="S95" i="17"/>
  <c r="S94" i="17"/>
  <c r="S93" i="17"/>
  <c r="S92" i="17"/>
  <c r="S91" i="17"/>
  <c r="S90" i="17"/>
  <c r="S89" i="17"/>
  <c r="S88" i="17"/>
  <c r="S87" i="17"/>
  <c r="S86" i="17"/>
  <c r="S80" i="17"/>
  <c r="S79" i="17"/>
  <c r="S78" i="17"/>
  <c r="S77" i="17"/>
  <c r="S76" i="17"/>
  <c r="S75" i="17"/>
  <c r="S74" i="17"/>
  <c r="S73" i="17"/>
  <c r="S72" i="17"/>
  <c r="S71" i="17"/>
  <c r="S70" i="17"/>
  <c r="S69" i="17"/>
  <c r="S68" i="17"/>
  <c r="S67" i="17"/>
  <c r="S66" i="17"/>
  <c r="S65" i="17"/>
  <c r="S59" i="17"/>
  <c r="S58" i="17"/>
  <c r="S57" i="17"/>
  <c r="S56" i="17"/>
  <c r="S55" i="17"/>
  <c r="S54" i="17"/>
  <c r="S53" i="17"/>
  <c r="S52" i="17"/>
  <c r="S51" i="17"/>
  <c r="S101" i="14"/>
  <c r="S100" i="14"/>
  <c r="S99" i="14"/>
  <c r="S98" i="14"/>
  <c r="S97" i="14"/>
  <c r="S96" i="14"/>
  <c r="S95" i="14"/>
  <c r="S94" i="14"/>
  <c r="S93" i="14"/>
  <c r="S92" i="14"/>
  <c r="S91" i="14"/>
  <c r="S90" i="14"/>
  <c r="S89" i="14"/>
  <c r="S88" i="14"/>
  <c r="S87" i="14"/>
  <c r="S86" i="14"/>
  <c r="S80" i="14"/>
  <c r="S79" i="14"/>
  <c r="S78" i="14"/>
  <c r="S77" i="14"/>
  <c r="S76" i="14"/>
  <c r="S75" i="14"/>
  <c r="S74" i="14"/>
  <c r="S73" i="14"/>
  <c r="S72" i="14"/>
  <c r="S71" i="14"/>
  <c r="S70" i="14"/>
  <c r="S69" i="14"/>
  <c r="S68" i="14"/>
  <c r="S67" i="14"/>
  <c r="S66" i="14"/>
  <c r="S65" i="14"/>
  <c r="S59" i="14"/>
  <c r="S58" i="14"/>
  <c r="S57" i="14"/>
  <c r="S56" i="14"/>
  <c r="S55" i="14"/>
  <c r="S54" i="14"/>
  <c r="S53" i="14"/>
  <c r="S52" i="14"/>
  <c r="S51" i="14"/>
  <c r="S45" i="17"/>
  <c r="S44" i="17"/>
  <c r="S43" i="17"/>
  <c r="S42" i="17"/>
  <c r="S41" i="17"/>
  <c r="S40" i="17"/>
  <c r="S39" i="17"/>
  <c r="S38" i="17"/>
  <c r="S37" i="17"/>
  <c r="S36" i="17"/>
  <c r="S34" i="17"/>
  <c r="S33" i="17"/>
  <c r="S32" i="17"/>
  <c r="S31" i="17"/>
  <c r="S30" i="17"/>
  <c r="S29" i="17"/>
  <c r="S28" i="17"/>
  <c r="S27" i="17"/>
  <c r="S26" i="17"/>
  <c r="S25" i="17"/>
  <c r="S24" i="17"/>
  <c r="S23" i="17"/>
  <c r="S22" i="17"/>
  <c r="S21" i="17"/>
  <c r="S20" i="17"/>
  <c r="S19" i="17"/>
  <c r="S18" i="17"/>
  <c r="S45" i="14"/>
  <c r="S44" i="14"/>
  <c r="S43" i="14"/>
  <c r="S42" i="14"/>
  <c r="S41" i="14"/>
  <c r="S40" i="14"/>
  <c r="S39" i="14"/>
  <c r="S38" i="14"/>
  <c r="S37" i="14"/>
  <c r="S36" i="14"/>
  <c r="S34" i="14"/>
  <c r="S33" i="14"/>
  <c r="S32" i="14"/>
  <c r="S31" i="14"/>
  <c r="S30" i="14"/>
  <c r="S29" i="14"/>
  <c r="S28" i="14"/>
  <c r="S27" i="14"/>
  <c r="S26" i="14"/>
  <c r="S25" i="14"/>
  <c r="S24" i="14"/>
  <c r="S23" i="14"/>
  <c r="S22" i="14"/>
  <c r="S21" i="14"/>
  <c r="S20" i="14"/>
  <c r="S19" i="14"/>
  <c r="S18" i="14"/>
  <c r="S10" i="17"/>
  <c r="S9" i="17"/>
  <c r="S8" i="17"/>
  <c r="S10" i="14"/>
  <c r="S108" i="16"/>
  <c r="S109" i="16"/>
  <c r="S110" i="16"/>
  <c r="S111" i="16"/>
  <c r="S112" i="16"/>
  <c r="S113" i="16"/>
  <c r="S114" i="16"/>
  <c r="S115" i="16"/>
  <c r="S116" i="16"/>
  <c r="S117" i="16"/>
  <c r="S118" i="16"/>
  <c r="S119" i="16"/>
  <c r="S107" i="16"/>
  <c r="S87" i="16"/>
  <c r="S88" i="16"/>
  <c r="S89" i="16"/>
  <c r="S90" i="16"/>
  <c r="S91" i="16"/>
  <c r="S92" i="16"/>
  <c r="S93" i="16"/>
  <c r="S94" i="16"/>
  <c r="S95" i="16"/>
  <c r="S96" i="16"/>
  <c r="S97" i="16"/>
  <c r="S98" i="16"/>
  <c r="S99" i="16"/>
  <c r="S100" i="16"/>
  <c r="S101" i="16"/>
  <c r="S86" i="16"/>
  <c r="S66" i="16"/>
  <c r="S67" i="16"/>
  <c r="S68" i="16"/>
  <c r="S69" i="16"/>
  <c r="S70" i="16"/>
  <c r="S71" i="16"/>
  <c r="S72" i="16"/>
  <c r="S73" i="16"/>
  <c r="S74" i="16"/>
  <c r="S75" i="16"/>
  <c r="S76" i="16"/>
  <c r="S77" i="16"/>
  <c r="S78" i="16"/>
  <c r="S79" i="16"/>
  <c r="S80" i="16"/>
  <c r="S65" i="16"/>
  <c r="S52" i="16"/>
  <c r="S53" i="16"/>
  <c r="S54" i="16"/>
  <c r="S55" i="16"/>
  <c r="S56" i="16"/>
  <c r="S57" i="16"/>
  <c r="S58" i="16"/>
  <c r="S59" i="16"/>
  <c r="S51" i="16"/>
  <c r="S37" i="16"/>
  <c r="S38" i="16"/>
  <c r="S39" i="16"/>
  <c r="S40" i="16"/>
  <c r="S41" i="16"/>
  <c r="S42" i="16"/>
  <c r="S43" i="16"/>
  <c r="S44" i="16"/>
  <c r="S45" i="16"/>
  <c r="S36" i="16"/>
  <c r="S19" i="16"/>
  <c r="S20" i="16"/>
  <c r="S21" i="16"/>
  <c r="S22" i="16"/>
  <c r="S23" i="16"/>
  <c r="S24" i="16"/>
  <c r="S25" i="16"/>
  <c r="S26" i="16"/>
  <c r="S27" i="16"/>
  <c r="S28" i="16"/>
  <c r="S29" i="16"/>
  <c r="S30" i="16"/>
  <c r="S31" i="16"/>
  <c r="S32" i="16"/>
  <c r="S33" i="16"/>
  <c r="S34" i="16"/>
  <c r="S18" i="16"/>
  <c r="A221" i="2"/>
  <c r="M76" i="1"/>
  <c r="M77" i="1"/>
  <c r="M78" i="1"/>
  <c r="M79" i="1"/>
  <c r="M80" i="1"/>
  <c r="M81" i="1"/>
  <c r="M82" i="1"/>
  <c r="M83" i="1"/>
  <c r="M75" i="1"/>
  <c r="H9" i="17"/>
  <c r="H9" i="16"/>
  <c r="W139" i="17"/>
  <c r="W133" i="17"/>
  <c r="W139" i="16"/>
  <c r="W133" i="16"/>
  <c r="N130" i="14"/>
  <c r="N130" i="16"/>
  <c r="R5" i="18"/>
  <c r="R4" i="18"/>
  <c r="R3" i="18"/>
  <c r="C5" i="18"/>
  <c r="B6" i="17"/>
  <c r="C4" i="18"/>
  <c r="C3" i="18"/>
  <c r="N130" i="17" l="1"/>
  <c r="M130" i="17"/>
  <c r="M129" i="17"/>
  <c r="T122" i="17"/>
  <c r="R122" i="17"/>
  <c r="N120" i="17"/>
  <c r="L120" i="17"/>
  <c r="J120" i="17"/>
  <c r="I120" i="17"/>
  <c r="M119" i="17"/>
  <c r="M118" i="17"/>
  <c r="M117" i="17"/>
  <c r="M116" i="17"/>
  <c r="M115" i="17"/>
  <c r="M114" i="17"/>
  <c r="M113" i="17"/>
  <c r="M112" i="17"/>
  <c r="M111" i="17"/>
  <c r="M110" i="17"/>
  <c r="M109" i="17"/>
  <c r="M120" i="17" s="1"/>
  <c r="M108" i="17"/>
  <c r="M107" i="17"/>
  <c r="N102" i="17"/>
  <c r="L102" i="17"/>
  <c r="J102" i="17"/>
  <c r="I102" i="17"/>
  <c r="M101" i="17"/>
  <c r="M100" i="17"/>
  <c r="M99" i="17"/>
  <c r="M98" i="17"/>
  <c r="M97" i="17"/>
  <c r="M96" i="17"/>
  <c r="M95" i="17"/>
  <c r="M94" i="17"/>
  <c r="M93" i="17"/>
  <c r="M92" i="17"/>
  <c r="M91" i="17"/>
  <c r="M90" i="17"/>
  <c r="M89" i="17"/>
  <c r="M88" i="17"/>
  <c r="M87" i="17"/>
  <c r="M86" i="17"/>
  <c r="M102" i="17" s="1"/>
  <c r="N81" i="17"/>
  <c r="L81" i="17"/>
  <c r="J81" i="17"/>
  <c r="I81" i="17"/>
  <c r="M80" i="17"/>
  <c r="M79" i="17"/>
  <c r="M78" i="17"/>
  <c r="M77" i="17"/>
  <c r="M76" i="17"/>
  <c r="M75" i="17"/>
  <c r="M74" i="17"/>
  <c r="M73" i="17"/>
  <c r="M72" i="17"/>
  <c r="M71" i="17"/>
  <c r="M70" i="17"/>
  <c r="M69" i="17"/>
  <c r="M68" i="17"/>
  <c r="M81" i="17" s="1"/>
  <c r="M67" i="17"/>
  <c r="M66" i="17"/>
  <c r="M65" i="17"/>
  <c r="N60" i="17"/>
  <c r="M60" i="17"/>
  <c r="L60" i="17"/>
  <c r="I60" i="17"/>
  <c r="M59" i="17"/>
  <c r="M58" i="17"/>
  <c r="M57" i="17"/>
  <c r="M56" i="17"/>
  <c r="M55" i="17"/>
  <c r="M54" i="17"/>
  <c r="M53" i="17"/>
  <c r="M52" i="17"/>
  <c r="M51" i="17"/>
  <c r="L46" i="17"/>
  <c r="L122" i="17" s="1"/>
  <c r="J46" i="17"/>
  <c r="J122" i="17" s="1"/>
  <c r="I46" i="17"/>
  <c r="I122" i="17" s="1"/>
  <c r="M45" i="17"/>
  <c r="M44" i="17"/>
  <c r="M43" i="17"/>
  <c r="M42" i="17"/>
  <c r="M41" i="17"/>
  <c r="M40" i="17"/>
  <c r="M39" i="17"/>
  <c r="M38" i="17"/>
  <c r="M37" i="17"/>
  <c r="M36" i="17"/>
  <c r="N34" i="17"/>
  <c r="M34" i="17"/>
  <c r="H34" i="17"/>
  <c r="F34" i="17"/>
  <c r="H33" i="17"/>
  <c r="F33" i="17"/>
  <c r="N33" i="17" s="1"/>
  <c r="N32" i="17"/>
  <c r="M32" i="17" s="1"/>
  <c r="H32" i="17"/>
  <c r="F32" i="17"/>
  <c r="H31" i="17"/>
  <c r="F31" i="17"/>
  <c r="N31" i="17" s="1"/>
  <c r="N30" i="17"/>
  <c r="H30" i="17"/>
  <c r="F30" i="17"/>
  <c r="N29" i="17"/>
  <c r="M29" i="17"/>
  <c r="H29" i="17"/>
  <c r="F29" i="17"/>
  <c r="H28" i="17"/>
  <c r="F28" i="17"/>
  <c r="N28" i="17" s="1"/>
  <c r="H27" i="17"/>
  <c r="F27" i="17"/>
  <c r="N27" i="17" s="1"/>
  <c r="N26" i="17"/>
  <c r="M26" i="17"/>
  <c r="H26" i="17"/>
  <c r="F26" i="17"/>
  <c r="H25" i="17"/>
  <c r="F25" i="17"/>
  <c r="N25" i="17" s="1"/>
  <c r="N24" i="17"/>
  <c r="M24" i="17" s="1"/>
  <c r="H24" i="17"/>
  <c r="F24" i="17"/>
  <c r="H23" i="17"/>
  <c r="F23" i="17"/>
  <c r="N23" i="17" s="1"/>
  <c r="N22" i="17"/>
  <c r="H22" i="17"/>
  <c r="F22" i="17"/>
  <c r="N21" i="17"/>
  <c r="M21" i="17"/>
  <c r="H21" i="17"/>
  <c r="F21" i="17"/>
  <c r="H20" i="17"/>
  <c r="F20" i="17"/>
  <c r="N20" i="17" s="1"/>
  <c r="H19" i="17"/>
  <c r="F19" i="17"/>
  <c r="N19" i="17" s="1"/>
  <c r="N18" i="17"/>
  <c r="N46" i="17" s="1"/>
  <c r="N122" i="17" s="1"/>
  <c r="M18" i="17"/>
  <c r="H18" i="17"/>
  <c r="F18" i="17"/>
  <c r="B8" i="17"/>
  <c r="B7" i="17"/>
  <c r="B5" i="17"/>
  <c r="M4" i="17"/>
  <c r="H3" i="17"/>
  <c r="B3" i="17"/>
  <c r="M129" i="16"/>
  <c r="M130" i="16" s="1"/>
  <c r="T122" i="16"/>
  <c r="R122" i="16"/>
  <c r="N120" i="16"/>
  <c r="L120" i="16"/>
  <c r="J120" i="16"/>
  <c r="I120" i="16"/>
  <c r="M119" i="16"/>
  <c r="M118" i="16"/>
  <c r="M117" i="16"/>
  <c r="M116" i="16"/>
  <c r="M115" i="16"/>
  <c r="M114" i="16"/>
  <c r="M113" i="16"/>
  <c r="M112" i="16"/>
  <c r="M111" i="16"/>
  <c r="M110" i="16"/>
  <c r="M109" i="16"/>
  <c r="M108" i="16"/>
  <c r="M107" i="16"/>
  <c r="N102" i="16"/>
  <c r="L102" i="16"/>
  <c r="J102" i="16"/>
  <c r="I102" i="16"/>
  <c r="M101" i="16"/>
  <c r="M100" i="16"/>
  <c r="M99" i="16"/>
  <c r="M98" i="16"/>
  <c r="M97" i="16"/>
  <c r="M96" i="16"/>
  <c r="M95" i="16"/>
  <c r="M94" i="16"/>
  <c r="M93" i="16"/>
  <c r="M92" i="16"/>
  <c r="M91" i="16"/>
  <c r="M90" i="16"/>
  <c r="M89" i="16"/>
  <c r="M88" i="16"/>
  <c r="M87" i="16"/>
  <c r="M86" i="16"/>
  <c r="N81" i="16"/>
  <c r="L81" i="16"/>
  <c r="J81" i="16"/>
  <c r="I81" i="16"/>
  <c r="M80" i="16"/>
  <c r="M79" i="16"/>
  <c r="M78" i="16"/>
  <c r="M77" i="16"/>
  <c r="M76" i="16"/>
  <c r="M75" i="16"/>
  <c r="M74" i="16"/>
  <c r="M73" i="16"/>
  <c r="M72" i="16"/>
  <c r="M71" i="16"/>
  <c r="M70" i="16"/>
  <c r="M69" i="16"/>
  <c r="M68" i="16"/>
  <c r="M67" i="16"/>
  <c r="M66" i="16"/>
  <c r="M65" i="16"/>
  <c r="N60" i="16"/>
  <c r="L60" i="16"/>
  <c r="I60" i="16"/>
  <c r="M59" i="16"/>
  <c r="M58" i="16"/>
  <c r="M57" i="16"/>
  <c r="M56" i="16"/>
  <c r="M55" i="16"/>
  <c r="M54" i="16"/>
  <c r="M53" i="16"/>
  <c r="M52" i="16"/>
  <c r="M51" i="16"/>
  <c r="L46" i="16"/>
  <c r="J46" i="16"/>
  <c r="I46" i="16"/>
  <c r="D23" i="15" s="1"/>
  <c r="M45" i="16"/>
  <c r="M44" i="16"/>
  <c r="M43" i="16"/>
  <c r="M42" i="16"/>
  <c r="M41" i="16"/>
  <c r="M40" i="16"/>
  <c r="M39" i="16"/>
  <c r="M38" i="16"/>
  <c r="M37" i="16"/>
  <c r="M36" i="16"/>
  <c r="H34" i="16"/>
  <c r="F34" i="16"/>
  <c r="N34" i="16" s="1"/>
  <c r="H33" i="16"/>
  <c r="F33" i="16"/>
  <c r="N33" i="16" s="1"/>
  <c r="H32" i="16"/>
  <c r="F32" i="16"/>
  <c r="N32" i="16" s="1"/>
  <c r="H31" i="16"/>
  <c r="F31" i="16"/>
  <c r="N31" i="16" s="1"/>
  <c r="H30" i="16"/>
  <c r="F30" i="16"/>
  <c r="N30" i="16" s="1"/>
  <c r="M30" i="16" s="1"/>
  <c r="H29" i="16"/>
  <c r="F29" i="16"/>
  <c r="N29" i="16" s="1"/>
  <c r="H28" i="16"/>
  <c r="F28" i="16"/>
  <c r="N28" i="16" s="1"/>
  <c r="H27" i="16"/>
  <c r="F27" i="16"/>
  <c r="N27" i="16" s="1"/>
  <c r="H26" i="16"/>
  <c r="F26" i="16"/>
  <c r="N26" i="16" s="1"/>
  <c r="H25" i="16"/>
  <c r="F25" i="16"/>
  <c r="N25" i="16" s="1"/>
  <c r="H24" i="16"/>
  <c r="F24" i="16"/>
  <c r="N24" i="16" s="1"/>
  <c r="H23" i="16"/>
  <c r="F23" i="16"/>
  <c r="N23" i="16" s="1"/>
  <c r="H22" i="16"/>
  <c r="F22" i="16"/>
  <c r="N22" i="16" s="1"/>
  <c r="M22" i="16" s="1"/>
  <c r="H21" i="16"/>
  <c r="F21" i="16"/>
  <c r="N21" i="16" s="1"/>
  <c r="H20" i="16"/>
  <c r="F20" i="16"/>
  <c r="N20" i="16" s="1"/>
  <c r="H19" i="16"/>
  <c r="F19" i="16"/>
  <c r="N19" i="16" s="1"/>
  <c r="H18" i="16"/>
  <c r="F18" i="16"/>
  <c r="N18" i="16" s="1"/>
  <c r="S10" i="16"/>
  <c r="B8" i="16"/>
  <c r="B7" i="16"/>
  <c r="B6" i="16"/>
  <c r="B5" i="16"/>
  <c r="M4" i="16"/>
  <c r="H3" i="16"/>
  <c r="B3" i="16"/>
  <c r="M19" i="17" l="1"/>
  <c r="M25" i="17"/>
  <c r="M28" i="17"/>
  <c r="I123" i="17"/>
  <c r="L138" i="17"/>
  <c r="I132" i="17"/>
  <c r="M31" i="17"/>
  <c r="M23" i="17"/>
  <c r="L123" i="17"/>
  <c r="L132" i="17"/>
  <c r="L139" i="17"/>
  <c r="J123" i="17"/>
  <c r="J132" i="17"/>
  <c r="M20" i="17"/>
  <c r="M46" i="17" s="1"/>
  <c r="M122" i="17" s="1"/>
  <c r="N132" i="17"/>
  <c r="N133" i="17" s="1"/>
  <c r="M27" i="17"/>
  <c r="M33" i="17"/>
  <c r="M22" i="17"/>
  <c r="M30" i="17"/>
  <c r="M33" i="16"/>
  <c r="M81" i="16"/>
  <c r="J122" i="16"/>
  <c r="J132" i="16" s="1"/>
  <c r="M27" i="16"/>
  <c r="M25" i="16"/>
  <c r="M60" i="16"/>
  <c r="M19" i="16"/>
  <c r="I122" i="16"/>
  <c r="M120" i="16"/>
  <c r="M102" i="16"/>
  <c r="L122" i="16"/>
  <c r="M34" i="16"/>
  <c r="M20" i="16"/>
  <c r="M26" i="16"/>
  <c r="M28" i="16"/>
  <c r="N46" i="16"/>
  <c r="N122" i="16" s="1"/>
  <c r="M18" i="16"/>
  <c r="M29" i="16"/>
  <c r="M31" i="16"/>
  <c r="M23" i="16"/>
  <c r="M21" i="16"/>
  <c r="M24" i="16"/>
  <c r="M32" i="16"/>
  <c r="M123" i="17" l="1"/>
  <c r="M132" i="17"/>
  <c r="N123" i="17"/>
  <c r="S122" i="17"/>
  <c r="T123" i="17" s="1"/>
  <c r="J133" i="17"/>
  <c r="L133" i="17"/>
  <c r="I133" i="17"/>
  <c r="L138" i="16"/>
  <c r="L123" i="16"/>
  <c r="L132" i="16"/>
  <c r="L139" i="16"/>
  <c r="I123" i="16"/>
  <c r="S122" i="16"/>
  <c r="T123" i="16" s="1"/>
  <c r="I132" i="16"/>
  <c r="J123" i="16"/>
  <c r="N132" i="16"/>
  <c r="N133" i="16" s="1"/>
  <c r="M46" i="16"/>
  <c r="M122" i="16" s="1"/>
  <c r="W131" i="17" l="1"/>
  <c r="M133" i="17"/>
  <c r="L137" i="17"/>
  <c r="L140" i="17" s="1"/>
  <c r="I133" i="16"/>
  <c r="L133" i="16"/>
  <c r="J133" i="16"/>
  <c r="M123" i="16"/>
  <c r="M132" i="16"/>
  <c r="M133" i="16" l="1"/>
  <c r="W131" i="16"/>
  <c r="L137" i="16"/>
  <c r="L140" i="16" s="1"/>
  <c r="N123" i="16"/>
  <c r="N153" i="1" l="1"/>
  <c r="T122" i="14"/>
  <c r="R122" i="14"/>
  <c r="M52" i="14" l="1"/>
  <c r="M53" i="14"/>
  <c r="M54" i="14"/>
  <c r="M55" i="14"/>
  <c r="M56" i="14"/>
  <c r="M57" i="14"/>
  <c r="M58" i="14"/>
  <c r="M59" i="14"/>
  <c r="M51" i="14"/>
  <c r="F34" i="15"/>
  <c r="F24" i="15"/>
  <c r="L60" i="14"/>
  <c r="F14" i="15" s="1"/>
  <c r="L84" i="1"/>
  <c r="F55" i="15" s="1"/>
  <c r="A248" i="2" a="1"/>
  <c r="A248" i="2" s="1"/>
  <c r="G38" i="15"/>
  <c r="F37" i="15"/>
  <c r="F36" i="15"/>
  <c r="F35" i="15"/>
  <c r="F33" i="15"/>
  <c r="A242" i="2"/>
  <c r="G28" i="15"/>
  <c r="F27" i="15"/>
  <c r="F26" i="15"/>
  <c r="F25" i="15"/>
  <c r="F23" i="15"/>
  <c r="G34" i="15" l="1"/>
  <c r="G35" i="15"/>
  <c r="F44" i="15"/>
  <c r="G37" i="15"/>
  <c r="G36" i="15"/>
  <c r="G24" i="15"/>
  <c r="G27" i="15"/>
  <c r="G26" i="15"/>
  <c r="G25" i="15"/>
  <c r="G33" i="15" l="1"/>
  <c r="G23" i="15"/>
  <c r="L46" i="14" l="1"/>
  <c r="F13" i="15" s="1"/>
  <c r="L81" i="14"/>
  <c r="F15" i="15" s="1"/>
  <c r="L102" i="14"/>
  <c r="F16" i="15" s="1"/>
  <c r="M45" i="14"/>
  <c r="M44" i="14"/>
  <c r="M43" i="14"/>
  <c r="M42" i="14"/>
  <c r="M41" i="14"/>
  <c r="M40" i="14"/>
  <c r="M39" i="14"/>
  <c r="M38" i="14"/>
  <c r="M37" i="14"/>
  <c r="M36" i="14"/>
  <c r="M66" i="14"/>
  <c r="M67" i="14"/>
  <c r="M68" i="14"/>
  <c r="M69" i="14"/>
  <c r="M70" i="14"/>
  <c r="M71" i="14"/>
  <c r="M72" i="14"/>
  <c r="M73" i="14"/>
  <c r="M74" i="14"/>
  <c r="M75" i="14"/>
  <c r="M76" i="14"/>
  <c r="M77" i="14"/>
  <c r="M78" i="14"/>
  <c r="M79" i="14"/>
  <c r="M80" i="14"/>
  <c r="M65" i="14"/>
  <c r="M87" i="14"/>
  <c r="M88" i="14"/>
  <c r="M89" i="14"/>
  <c r="M90" i="14"/>
  <c r="M91" i="14"/>
  <c r="M92" i="14"/>
  <c r="M93" i="14"/>
  <c r="M94" i="14"/>
  <c r="M95" i="14"/>
  <c r="M96" i="14"/>
  <c r="M97" i="14"/>
  <c r="M98" i="14"/>
  <c r="M99" i="14"/>
  <c r="M100" i="14"/>
  <c r="M101" i="14"/>
  <c r="M86" i="14"/>
  <c r="M108" i="14"/>
  <c r="M109" i="14"/>
  <c r="M110" i="14"/>
  <c r="M111" i="14"/>
  <c r="M112" i="14"/>
  <c r="M113" i="14"/>
  <c r="M114" i="14"/>
  <c r="M115" i="14"/>
  <c r="M116" i="14"/>
  <c r="M117" i="14"/>
  <c r="M118" i="14"/>
  <c r="M119" i="14"/>
  <c r="M107" i="14"/>
  <c r="L120" i="14"/>
  <c r="F17" i="15" s="1"/>
  <c r="M132" i="1"/>
  <c r="M133" i="1"/>
  <c r="M134" i="1"/>
  <c r="M135" i="1"/>
  <c r="M136" i="1"/>
  <c r="M137" i="1"/>
  <c r="M138" i="1"/>
  <c r="M139" i="1"/>
  <c r="M140" i="1"/>
  <c r="M141" i="1"/>
  <c r="M142" i="1"/>
  <c r="M143" i="1"/>
  <c r="M111" i="1"/>
  <c r="M112" i="1"/>
  <c r="M113" i="1"/>
  <c r="M114" i="1"/>
  <c r="M115" i="1"/>
  <c r="M116" i="1"/>
  <c r="M117" i="1"/>
  <c r="M118" i="1"/>
  <c r="M119" i="1"/>
  <c r="M120" i="1"/>
  <c r="M121" i="1"/>
  <c r="M122" i="1"/>
  <c r="M123" i="1"/>
  <c r="M124" i="1"/>
  <c r="M125" i="1"/>
  <c r="M131" i="1"/>
  <c r="M110" i="1"/>
  <c r="M104" i="1"/>
  <c r="M103" i="1"/>
  <c r="M102" i="1"/>
  <c r="M101" i="1"/>
  <c r="M100" i="1"/>
  <c r="M99" i="1"/>
  <c r="M98" i="1"/>
  <c r="M97" i="1"/>
  <c r="M96" i="1"/>
  <c r="M95" i="1"/>
  <c r="M94" i="1"/>
  <c r="M93" i="1"/>
  <c r="M92" i="1"/>
  <c r="M91" i="1"/>
  <c r="M90" i="1"/>
  <c r="M89" i="1"/>
  <c r="M69" i="1"/>
  <c r="M68" i="1"/>
  <c r="M67" i="1"/>
  <c r="M66" i="1"/>
  <c r="M65" i="1"/>
  <c r="M64" i="1"/>
  <c r="M63" i="1"/>
  <c r="M62" i="1"/>
  <c r="M61" i="1"/>
  <c r="M60" i="1"/>
  <c r="L105" i="1"/>
  <c r="F56" i="15" s="1"/>
  <c r="L70" i="1"/>
  <c r="F54" i="15" s="1"/>
  <c r="L126" i="1"/>
  <c r="F57" i="15" s="1"/>
  <c r="L144" i="1"/>
  <c r="L146" i="1" l="1"/>
  <c r="M160" i="1" s="1"/>
  <c r="F58" i="15"/>
  <c r="L122" i="14"/>
  <c r="M84" i="1"/>
  <c r="M129" i="14"/>
  <c r="C31" i="15"/>
  <c r="B31" i="15"/>
  <c r="C21" i="15"/>
  <c r="B21" i="15"/>
  <c r="L137" i="14" l="1"/>
  <c r="L132" i="14"/>
  <c r="L155" i="1"/>
  <c r="E37" i="15"/>
  <c r="E36" i="15"/>
  <c r="D37" i="15"/>
  <c r="D34" i="15"/>
  <c r="D36" i="15"/>
  <c r="E35" i="15"/>
  <c r="D35" i="15"/>
  <c r="E33" i="15"/>
  <c r="D33" i="15" l="1"/>
  <c r="D39" i="15" s="1"/>
  <c r="E23" i="15"/>
  <c r="D25" i="15"/>
  <c r="E27" i="15"/>
  <c r="D27" i="15"/>
  <c r="E26" i="15"/>
  <c r="D26" i="15"/>
  <c r="E25" i="15"/>
  <c r="D24" i="15"/>
  <c r="F47" i="15"/>
  <c r="F39" i="15"/>
  <c r="H38" i="15"/>
  <c r="F29" i="15"/>
  <c r="C11" i="15"/>
  <c r="B11" i="15"/>
  <c r="H5" i="15"/>
  <c r="B8" i="15"/>
  <c r="B5" i="15"/>
  <c r="F19" i="15"/>
  <c r="N120" i="14"/>
  <c r="J120" i="14"/>
  <c r="E17" i="15" s="1"/>
  <c r="I120" i="14"/>
  <c r="D17" i="15" s="1"/>
  <c r="N102" i="14"/>
  <c r="J102" i="14"/>
  <c r="E16" i="15" s="1"/>
  <c r="I102" i="14"/>
  <c r="D16" i="15" s="1"/>
  <c r="N81" i="14"/>
  <c r="J81" i="14"/>
  <c r="E15" i="15" s="1"/>
  <c r="I81" i="14"/>
  <c r="D15" i="15" s="1"/>
  <c r="N60" i="14"/>
  <c r="I60" i="14"/>
  <c r="D14" i="15" s="1"/>
  <c r="J46" i="14"/>
  <c r="E13" i="15" s="1"/>
  <c r="I46" i="14"/>
  <c r="D13" i="15" s="1"/>
  <c r="H34" i="14"/>
  <c r="F34" i="14"/>
  <c r="N34" i="14" s="1"/>
  <c r="H33" i="14"/>
  <c r="F33" i="14"/>
  <c r="N33" i="14" s="1"/>
  <c r="H32" i="14"/>
  <c r="F32" i="14"/>
  <c r="N32" i="14" s="1"/>
  <c r="H31" i="14"/>
  <c r="F31" i="14"/>
  <c r="N31" i="14" s="1"/>
  <c r="H30" i="14"/>
  <c r="F30" i="14"/>
  <c r="N30" i="14" s="1"/>
  <c r="H29" i="14"/>
  <c r="F29" i="14"/>
  <c r="N29" i="14" s="1"/>
  <c r="H28" i="14"/>
  <c r="F28" i="14"/>
  <c r="N28" i="14" s="1"/>
  <c r="H27" i="14"/>
  <c r="F27" i="14"/>
  <c r="N27" i="14" s="1"/>
  <c r="H26" i="14"/>
  <c r="F26" i="14"/>
  <c r="N26" i="14" s="1"/>
  <c r="H25" i="14"/>
  <c r="F25" i="14"/>
  <c r="N25" i="14" s="1"/>
  <c r="H24" i="14"/>
  <c r="F24" i="14"/>
  <c r="N24" i="14" s="1"/>
  <c r="H23" i="14"/>
  <c r="F23" i="14"/>
  <c r="N23" i="14" s="1"/>
  <c r="H22" i="14"/>
  <c r="F22" i="14"/>
  <c r="N22" i="14" s="1"/>
  <c r="H21" i="14"/>
  <c r="F21" i="14"/>
  <c r="N21" i="14" s="1"/>
  <c r="H20" i="14"/>
  <c r="F20" i="14"/>
  <c r="N20" i="14" s="1"/>
  <c r="H19" i="14"/>
  <c r="F19" i="14"/>
  <c r="N19" i="14" s="1"/>
  <c r="H18" i="14"/>
  <c r="F18" i="14"/>
  <c r="N18" i="14" s="1"/>
  <c r="M4" i="14"/>
  <c r="H3" i="14"/>
  <c r="B8" i="14"/>
  <c r="B7" i="14"/>
  <c r="B6" i="14"/>
  <c r="B5" i="14"/>
  <c r="B3" i="14"/>
  <c r="S122" i="14" l="1"/>
  <c r="T123" i="14" s="1"/>
  <c r="A238" i="2"/>
  <c r="A236" i="2"/>
  <c r="A244" i="2"/>
  <c r="M24" i="14"/>
  <c r="M33" i="14"/>
  <c r="M20" i="14"/>
  <c r="M28" i="14"/>
  <c r="M25" i="14"/>
  <c r="M21" i="14"/>
  <c r="M18" i="14"/>
  <c r="M22" i="14"/>
  <c r="M30" i="14"/>
  <c r="M34" i="14"/>
  <c r="M29" i="14"/>
  <c r="M26" i="14"/>
  <c r="M19" i="14"/>
  <c r="M23" i="14"/>
  <c r="M27" i="14"/>
  <c r="M31" i="14"/>
  <c r="M32" i="14"/>
  <c r="H33" i="15"/>
  <c r="D47" i="15"/>
  <c r="H24" i="15"/>
  <c r="E43" i="15"/>
  <c r="D29" i="15"/>
  <c r="E47" i="15"/>
  <c r="H35" i="15"/>
  <c r="E39" i="15"/>
  <c r="F60" i="15"/>
  <c r="H34" i="15"/>
  <c r="H37" i="15"/>
  <c r="H36" i="15"/>
  <c r="H27" i="15"/>
  <c r="H25" i="15"/>
  <c r="D44" i="15"/>
  <c r="E29" i="15"/>
  <c r="H26" i="15"/>
  <c r="F45" i="15"/>
  <c r="E46" i="15"/>
  <c r="E19" i="15"/>
  <c r="F46" i="15"/>
  <c r="D45" i="15"/>
  <c r="D19" i="15"/>
  <c r="E45" i="15"/>
  <c r="F43" i="15"/>
  <c r="D46" i="15"/>
  <c r="J122" i="14"/>
  <c r="J132" i="14" s="1"/>
  <c r="M60" i="14"/>
  <c r="G14" i="15" s="1"/>
  <c r="M120" i="14"/>
  <c r="G17" i="15" s="1"/>
  <c r="M81" i="14"/>
  <c r="G15" i="15" s="1"/>
  <c r="M130" i="14"/>
  <c r="G18" i="15" s="1"/>
  <c r="I122" i="14"/>
  <c r="I132" i="14" s="1"/>
  <c r="M102" i="14"/>
  <c r="G16" i="15" s="1"/>
  <c r="G46" i="15" s="1"/>
  <c r="N46" i="14"/>
  <c r="N122" i="14" s="1"/>
  <c r="A250" i="2" l="1"/>
  <c r="M46" i="14"/>
  <c r="G13" i="15" s="1"/>
  <c r="G19" i="15" s="1"/>
  <c r="D43" i="15"/>
  <c r="D49" i="15" s="1"/>
  <c r="G44" i="15"/>
  <c r="N132" i="14"/>
  <c r="L123" i="14"/>
  <c r="H18" i="15"/>
  <c r="G48" i="15"/>
  <c r="G39" i="15"/>
  <c r="G47" i="15"/>
  <c r="G45" i="15"/>
  <c r="H17" i="15"/>
  <c r="H16" i="15"/>
  <c r="H46" i="15" s="1"/>
  <c r="H15" i="15"/>
  <c r="H45" i="15" s="1"/>
  <c r="H14" i="15"/>
  <c r="H44" i="15" s="1"/>
  <c r="E49" i="15"/>
  <c r="H39" i="15"/>
  <c r="F49" i="15"/>
  <c r="L136" i="14"/>
  <c r="M122" i="14"/>
  <c r="I123" i="14"/>
  <c r="J123" i="14"/>
  <c r="G43" i="15" l="1"/>
  <c r="H13" i="15"/>
  <c r="H19" i="15" s="1"/>
  <c r="N133" i="14"/>
  <c r="L133" i="14"/>
  <c r="I133" i="14"/>
  <c r="M123" i="14"/>
  <c r="N123" i="14" s="1"/>
  <c r="J133" i="14"/>
  <c r="H23" i="15"/>
  <c r="H47" i="15"/>
  <c r="M132" i="14"/>
  <c r="W131" i="14" s="1"/>
  <c r="L135" i="14" l="1"/>
  <c r="L138" i="14" s="1"/>
  <c r="H43" i="15"/>
  <c r="M133" i="14"/>
  <c r="H28" i="15" l="1"/>
  <c r="H48" i="15" s="1"/>
  <c r="G49" i="15"/>
  <c r="G29" i="15"/>
  <c r="H49" i="15" l="1"/>
  <c r="H29" i="15"/>
  <c r="N144" i="1" l="1"/>
  <c r="A209" i="2" s="1"/>
  <c r="J144" i="1"/>
  <c r="N126" i="1"/>
  <c r="J126" i="1"/>
  <c r="E57" i="15" s="1"/>
  <c r="N84" i="1"/>
  <c r="N105" i="1"/>
  <c r="J70" i="1"/>
  <c r="E54" i="15" s="1"/>
  <c r="J105" i="1"/>
  <c r="E56" i="15" s="1"/>
  <c r="G59" i="15" l="1"/>
  <c r="A233" i="2"/>
  <c r="M7" i="1"/>
  <c r="E58" i="15"/>
  <c r="E60" i="15" s="1"/>
  <c r="J146" i="1"/>
  <c r="N28" i="1"/>
  <c r="J135" i="17" l="1"/>
  <c r="J135" i="16"/>
  <c r="A239" i="2"/>
  <c r="A245" i="2"/>
  <c r="A174" i="2" a="1"/>
  <c r="A174" i="2" s="1"/>
  <c r="H59" i="15" l="1"/>
  <c r="K59" i="15" s="1"/>
  <c r="J59" i="15"/>
  <c r="I48" i="15"/>
  <c r="I59" i="15"/>
  <c r="A172" i="2" a="1"/>
  <c r="A172" i="2" s="1"/>
  <c r="A215" i="2"/>
  <c r="E53" i="2" a="1"/>
  <c r="E53" i="2" s="1"/>
  <c r="A133" i="17" l="1"/>
  <c r="A133" i="16"/>
  <c r="A133" i="14"/>
  <c r="A139" i="2" a="1"/>
  <c r="A139" i="2" s="1"/>
  <c r="A193" i="2"/>
  <c r="K7" i="1"/>
  <c r="A194" i="2" a="1"/>
  <c r="A194" i="2" s="1"/>
  <c r="A226" i="2"/>
  <c r="A198" i="2" a="1"/>
  <c r="A198" i="2" s="1"/>
  <c r="I7" i="1" s="1"/>
  <c r="A190" i="2" a="1"/>
  <c r="A190" i="2" s="1"/>
  <c r="A212" i="2"/>
  <c r="A60" i="2"/>
  <c r="H6" i="16" l="1"/>
  <c r="H6" i="17"/>
  <c r="H6" i="14"/>
  <c r="I144" i="1" l="1"/>
  <c r="D58" i="15" s="1"/>
  <c r="F43" i="1" l="1"/>
  <c r="N43" i="1" s="1"/>
  <c r="M43" i="1" s="1"/>
  <c r="F44" i="1"/>
  <c r="N44" i="1" s="1"/>
  <c r="M44" i="1" s="1"/>
  <c r="F45" i="1"/>
  <c r="N45" i="1" s="1"/>
  <c r="M45" i="1" s="1"/>
  <c r="F46" i="1"/>
  <c r="N46" i="1" s="1"/>
  <c r="M46" i="1" s="1"/>
  <c r="F47" i="1"/>
  <c r="N47" i="1" s="1"/>
  <c r="M47" i="1" s="1"/>
  <c r="F48" i="1"/>
  <c r="N48" i="1" s="1"/>
  <c r="M48" i="1" s="1"/>
  <c r="F49" i="1"/>
  <c r="N49" i="1" s="1"/>
  <c r="M49" i="1" s="1"/>
  <c r="F50" i="1"/>
  <c r="N50" i="1" s="1"/>
  <c r="M50" i="1" s="1"/>
  <c r="F51" i="1"/>
  <c r="N51" i="1" s="1"/>
  <c r="M51" i="1" s="1"/>
  <c r="F52" i="1"/>
  <c r="N52" i="1" s="1"/>
  <c r="M52" i="1" s="1"/>
  <c r="F53" i="1"/>
  <c r="N53" i="1" s="1"/>
  <c r="M53" i="1" s="1"/>
  <c r="F54" i="1"/>
  <c r="N54" i="1" s="1"/>
  <c r="M54" i="1" s="1"/>
  <c r="F55" i="1"/>
  <c r="N55" i="1" s="1"/>
  <c r="M55" i="1" s="1"/>
  <c r="F56" i="1"/>
  <c r="N56" i="1" s="1"/>
  <c r="M56" i="1" s="1"/>
  <c r="F57" i="1"/>
  <c r="N57" i="1" s="1"/>
  <c r="M57" i="1" s="1"/>
  <c r="F58" i="1"/>
  <c r="N58" i="1" s="1"/>
  <c r="M58" i="1" s="1"/>
  <c r="F42" i="1"/>
  <c r="N42" i="1" s="1"/>
  <c r="M42" i="1" s="1"/>
  <c r="N70" i="1" l="1"/>
  <c r="M144" i="1" l="1"/>
  <c r="G58" i="15" s="1"/>
  <c r="M126" i="1"/>
  <c r="G57" i="15" s="1"/>
  <c r="I126" i="1"/>
  <c r="D57" i="15" s="1"/>
  <c r="M105" i="1"/>
  <c r="G56" i="15" s="1"/>
  <c r="I105" i="1"/>
  <c r="D56" i="15" s="1"/>
  <c r="I84" i="1"/>
  <c r="D55" i="15" s="1"/>
  <c r="I70" i="1"/>
  <c r="D54" i="15" s="1"/>
  <c r="J58" i="15" l="1"/>
  <c r="I47" i="15"/>
  <c r="I58" i="15"/>
  <c r="H58" i="15"/>
  <c r="K58" i="15" s="1"/>
  <c r="H57" i="15"/>
  <c r="K57" i="15" s="1"/>
  <c r="I46" i="15"/>
  <c r="J57" i="15"/>
  <c r="I57" i="15"/>
  <c r="H56" i="15"/>
  <c r="K56" i="15" s="1"/>
  <c r="I56" i="15"/>
  <c r="I45" i="15"/>
  <c r="J56" i="15"/>
  <c r="D60" i="15"/>
  <c r="I146" i="1"/>
  <c r="K17" i="1" s="1"/>
  <c r="I135" i="17" l="1"/>
  <c r="L135" i="17" s="1"/>
  <c r="I135" i="16"/>
  <c r="L135" i="16" s="1"/>
  <c r="I155" i="1"/>
  <c r="D17" i="1"/>
  <c r="J155" i="1"/>
  <c r="M159" i="1"/>
  <c r="H46" i="1" l="1"/>
  <c r="A56" i="2"/>
  <c r="A63" i="2"/>
  <c r="A62" i="2"/>
  <c r="A59" i="2"/>
  <c r="A58" i="2"/>
  <c r="A57" i="2"/>
  <c r="A227" i="2" l="1"/>
  <c r="A213" i="2"/>
  <c r="A223" i="2" s="1"/>
  <c r="M70" i="1"/>
  <c r="G54" i="15" s="1"/>
  <c r="I54" i="15" l="1"/>
  <c r="J54" i="15"/>
  <c r="H54" i="15"/>
  <c r="K54" i="15" s="1"/>
  <c r="I43" i="15"/>
  <c r="A216" i="2" a="1"/>
  <c r="A216" i="2" s="1"/>
  <c r="A228" i="2"/>
  <c r="A229" i="2"/>
  <c r="A200" i="2"/>
  <c r="B160" i="2" s="1"/>
  <c r="D160" i="2" s="1"/>
  <c r="A217" i="2" a="1"/>
  <c r="A217" i="2" s="1"/>
  <c r="A180" i="2"/>
  <c r="H44" i="1"/>
  <c r="A44" i="2"/>
  <c r="A45" i="2"/>
  <c r="A46" i="2"/>
  <c r="A47" i="2"/>
  <c r="A48" i="2"/>
  <c r="A49" i="2"/>
  <c r="A50" i="2"/>
  <c r="A43" i="2"/>
  <c r="H43" i="1"/>
  <c r="H45" i="1"/>
  <c r="H47" i="1"/>
  <c r="H48" i="1"/>
  <c r="H49" i="1"/>
  <c r="H50" i="1"/>
  <c r="H51" i="1"/>
  <c r="H52" i="1"/>
  <c r="H53" i="1"/>
  <c r="H54" i="1"/>
  <c r="H55" i="1"/>
  <c r="H56" i="1"/>
  <c r="H57" i="1"/>
  <c r="H58" i="1"/>
  <c r="A179" i="2"/>
  <c r="A181" i="2" s="1"/>
  <c r="A178" i="2"/>
  <c r="C165" i="2"/>
  <c r="D165" i="2" s="1"/>
  <c r="A224" i="2" s="1"/>
  <c r="C164" i="2"/>
  <c r="D164" i="2" s="1"/>
  <c r="C163" i="2"/>
  <c r="D163" i="2" s="1"/>
  <c r="C162" i="2"/>
  <c r="D162" i="2" s="1"/>
  <c r="C161" i="2"/>
  <c r="D161" i="2" s="1"/>
  <c r="C158" i="2"/>
  <c r="D158" i="2" s="1"/>
  <c r="C157" i="2"/>
  <c r="D157" i="2" s="1"/>
  <c r="C156" i="2"/>
  <c r="D156" i="2" s="1"/>
  <c r="C155" i="2"/>
  <c r="D155" i="2" s="1"/>
  <c r="C154" i="2"/>
  <c r="D154" i="2" s="1"/>
  <c r="C152" i="2"/>
  <c r="D152" i="2" s="1"/>
  <c r="C153" i="2"/>
  <c r="D153" i="2" s="1"/>
  <c r="C151" i="2"/>
  <c r="D151" i="2" s="1"/>
  <c r="C149" i="2"/>
  <c r="D149" i="2" s="1"/>
  <c r="C150" i="2"/>
  <c r="D150" i="2" s="1"/>
  <c r="C148" i="2"/>
  <c r="D148" i="2" s="1"/>
  <c r="C146" i="2"/>
  <c r="D146" i="2" s="1"/>
  <c r="C147" i="2"/>
  <c r="D147" i="2" s="1"/>
  <c r="C145" i="2"/>
  <c r="D145" i="2" s="1"/>
  <c r="C143" i="2"/>
  <c r="D143" i="2" s="1"/>
  <c r="C144" i="2"/>
  <c r="D144" i="2" s="1"/>
  <c r="C142" i="2"/>
  <c r="D142" i="2" s="1"/>
  <c r="A177" i="2"/>
  <c r="A186" i="2"/>
  <c r="A207" i="2" l="1"/>
  <c r="A208" i="2"/>
  <c r="A182" i="2"/>
  <c r="A230" i="2"/>
  <c r="B159" i="2"/>
  <c r="D159" i="2" s="1"/>
  <c r="A183" i="2"/>
  <c r="A202" i="2"/>
  <c r="H42" i="1"/>
  <c r="A195" i="2"/>
  <c r="A14" i="1" l="1"/>
  <c r="A13" i="1"/>
  <c r="A203" i="2"/>
  <c r="I5" i="1"/>
  <c r="H4" i="17" l="1"/>
  <c r="A123" i="17" s="1"/>
  <c r="H4" i="16"/>
  <c r="A123" i="16" s="1"/>
  <c r="H4" i="14"/>
  <c r="A123" i="14" s="1"/>
  <c r="I8" i="1"/>
  <c r="I6" i="1"/>
  <c r="H7" i="16" l="1"/>
  <c r="H7" i="17"/>
  <c r="H5" i="16"/>
  <c r="H5" i="17"/>
  <c r="H5" i="14"/>
  <c r="H7" i="14"/>
  <c r="A205" i="2"/>
  <c r="N146" i="1" l="1"/>
  <c r="G55" i="15"/>
  <c r="M6" i="17" l="1"/>
  <c r="M6" i="16"/>
  <c r="M6" i="14"/>
  <c r="L147" i="1"/>
  <c r="J55" i="15"/>
  <c r="I44" i="15"/>
  <c r="I49" i="15" s="1"/>
  <c r="I55" i="15"/>
  <c r="H55" i="15"/>
  <c r="G60" i="15"/>
  <c r="N155" i="1"/>
  <c r="I147" i="1"/>
  <c r="J147" i="1"/>
  <c r="M146" i="1"/>
  <c r="A220" i="2" s="1"/>
  <c r="A246" i="2" l="1"/>
  <c r="A247" i="2" s="1"/>
  <c r="N128" i="17"/>
  <c r="N128" i="16"/>
  <c r="A234" i="2"/>
  <c r="A235" i="2" s="1"/>
  <c r="A240" i="2"/>
  <c r="A241" i="2" s="1"/>
  <c r="N128" i="14"/>
  <c r="N156" i="1"/>
  <c r="L156" i="1"/>
  <c r="A222" i="2"/>
  <c r="M155" i="1"/>
  <c r="J60" i="15"/>
  <c r="J61" i="15" s="1"/>
  <c r="K55" i="15"/>
  <c r="H60" i="15"/>
  <c r="J156" i="1"/>
  <c r="I156" i="1"/>
  <c r="M147" i="1"/>
  <c r="A147" i="1" s="1"/>
  <c r="N29" i="1"/>
  <c r="N151" i="1" l="1"/>
  <c r="N147" i="1"/>
  <c r="G61" i="15"/>
  <c r="H61" i="15"/>
  <c r="F61" i="15"/>
  <c r="D61" i="15"/>
  <c r="E61" i="15"/>
  <c r="C36" i="1"/>
  <c r="M9" i="1"/>
  <c r="M156" i="1"/>
  <c r="A156" i="1" s="1"/>
  <c r="M158" i="1"/>
  <c r="N35" i="1"/>
  <c r="M6" i="1" s="1"/>
  <c r="M5" i="1"/>
  <c r="M8" i="17" l="1"/>
  <c r="M8" i="16"/>
  <c r="M7" i="16"/>
  <c r="M7" i="17"/>
  <c r="M8" i="14"/>
  <c r="M161" i="1"/>
  <c r="K9" i="1"/>
  <c r="M7" i="14"/>
  <c r="O5" i="1"/>
  <c r="M11" i="1"/>
  <c r="W129" i="14" s="1"/>
  <c r="M157" i="1"/>
  <c r="A61" i="2"/>
  <c r="M8" i="1"/>
  <c r="W129" i="17" l="1"/>
  <c r="W129" i="16"/>
  <c r="M5" i="16"/>
  <c r="M5" i="17"/>
  <c r="M5" i="14"/>
  <c r="A214" i="2"/>
  <c r="O12" i="1" s="1"/>
  <c r="M12" i="1" s="1"/>
  <c r="M9" i="17" l="1"/>
  <c r="M9" i="16"/>
  <c r="W135" i="14"/>
  <c r="M9" i="14"/>
  <c r="U141" i="14" l="1"/>
  <c r="W137" i="17"/>
  <c r="W141" i="17" s="1"/>
  <c r="W145" i="17" s="1"/>
  <c r="W137" i="16"/>
  <c r="U143" i="16" s="1"/>
  <c r="W139" i="14"/>
  <c r="W143" i="14" s="1"/>
  <c r="U143" i="17" l="1"/>
  <c r="W141" i="16"/>
  <c r="W145" i="16" s="1"/>
  <c r="S8" i="16" l="1"/>
  <c r="S9" i="1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<sst xmlns="http://schemas.openxmlformats.org/spreadsheetml/2006/main" count="1176" uniqueCount="422">
  <si>
    <t>– Le type de demandeur</t>
  </si>
  <si>
    <t>– Le volet</t>
  </si>
  <si>
    <t>– La durée</t>
  </si>
  <si>
    <t>– Le montant total indiqué pour les contributions monétaires et en nature du demandeur ou des partenaires doit être détaillé à la SECTION 2.</t>
  </si>
  <si>
    <t>–  Le calendrier de réalisation doit être rempli pour tous les types de projets.</t>
  </si>
  <si>
    <t>–  Les dépenses se rapportant au calendrier de réalisation qui sont indiquées dans les plans de financement sont uniquement admissibles à partir de la date d'acceptation de l'aide financière par le Ministre.</t>
  </si>
  <si>
    <t>Information complémentaire</t>
  </si>
  <si>
    <t xml:space="preserve">–  Salaires et charges sociales : les salaires déclarés doivent être les salaires réels plus les charges sociales (si les charges sociales dépassent le montant forfaitaire fixe de 26%, une preuve comptable sera exigée lors des réclamations).
</t>
  </si>
  <si>
    <t>–  Contribution nature: contribution sans paiement correspondant à l'implication de ressources humaines et l'utilisation de terrains, d'immeubles, d'équipements ou de marchandises nécessaires à la réalisation du projet et à laquelle est attribuée une valeur monétaire.</t>
  </si>
  <si>
    <t>Titre du projet</t>
  </si>
  <si>
    <t>Durée du projet</t>
  </si>
  <si>
    <t>1 an</t>
  </si>
  <si>
    <t>SECTION RÉSERVÉE AU MINISTÈRE</t>
  </si>
  <si>
    <t>Optionnel : Montant global du projet  
(si différent du coût total du projet)</t>
  </si>
  <si>
    <t xml:space="preserve">Dossier no </t>
  </si>
  <si>
    <t xml:space="preserve">Mesure no </t>
  </si>
  <si>
    <t>Demandeur</t>
  </si>
  <si>
    <t>Taux maximum d'aide financière admissible</t>
  </si>
  <si>
    <t>Aide demandée avant FA ou FIR</t>
  </si>
  <si>
    <t>% d'aide demandée</t>
  </si>
  <si>
    <t>Type de demandeur</t>
  </si>
  <si>
    <t>Établissements de transfert technologique</t>
  </si>
  <si>
    <t>Montant maximum d'aide par projet incluant FA
admissible avant FA ou FIR</t>
  </si>
  <si>
    <t>Coût total avant FA ou FIR</t>
  </si>
  <si>
    <t>Volet</t>
  </si>
  <si>
    <t>Taux maximum de cumul des aides gouvernementales</t>
  </si>
  <si>
    <t>Priorités ministérielles ou gouvernementales</t>
  </si>
  <si>
    <t>Ne s'applique pas</t>
  </si>
  <si>
    <t>Montant minimal d'aide par projet</t>
  </si>
  <si>
    <t>Aide demandée incluant FA ou FIR</t>
  </si>
  <si>
    <t>Aide financière offerte</t>
  </si>
  <si>
    <t>% d'avance versée à la suite de la signature de la convention</t>
  </si>
  <si>
    <t>Avance versée à la signature de la convention</t>
  </si>
  <si>
    <t>*Le montant de l'aide financière offerte est inscrit 
dans la lettre d'offre transmise par le Ministère.</t>
  </si>
  <si>
    <t xml:space="preserve">Contribution monétaire ou en nature </t>
  </si>
  <si>
    <t>Source de financement</t>
  </si>
  <si>
    <t>Contribution du demandeur :</t>
  </si>
  <si>
    <t>Indiquez le nom des partenaires et leur contribution</t>
  </si>
  <si>
    <t>Contribution partenaire 1</t>
  </si>
  <si>
    <t>Contribution partenaire 2</t>
  </si>
  <si>
    <t>Contribution partenaire 3</t>
  </si>
  <si>
    <t>Contribution partenaire 4</t>
  </si>
  <si>
    <t>Contribution partenaire 5</t>
  </si>
  <si>
    <t>Contribution partenaire 6</t>
  </si>
  <si>
    <t>Contribution partenaire 7</t>
  </si>
  <si>
    <t>Contribution partenaire 8</t>
  </si>
  <si>
    <t>CONTRIBUTION TOTALE DU DEMANDEUR OU DES PARTENAIRES</t>
  </si>
  <si>
    <t>Contribution demandée au programme Innovation bioalimentaire</t>
  </si>
  <si>
    <t>Autres sources de financement à considérer dans le cumul des aides publiques</t>
  </si>
  <si>
    <t>Nom de la source de financement s'il y a lieu (partenaire, ministère, organisme, société d'État)</t>
  </si>
  <si>
    <t>Nom du programme s'il y a lieu</t>
  </si>
  <si>
    <t>Confirmation du financement</t>
  </si>
  <si>
    <t>Type de contribution</t>
  </si>
  <si>
    <t>Autre financement public</t>
  </si>
  <si>
    <t>Financement non confirmé</t>
  </si>
  <si>
    <t>Monétaire</t>
  </si>
  <si>
    <t>Autre</t>
  </si>
  <si>
    <t>(À sélectionner)</t>
  </si>
  <si>
    <t>TOTAL</t>
  </si>
  <si>
    <t xml:space="preserve"> MAIN-D'ŒUVRE ET CONTRIBUTIONS </t>
  </si>
  <si>
    <t>Nom de la personne</t>
  </si>
  <si>
    <t>Catégorie d'emploi</t>
  </si>
  <si>
    <t>Taux horaire ($)</t>
  </si>
  <si>
    <t>Charges sociales (%)</t>
  </si>
  <si>
    <t>Charges sociales ($)</t>
  </si>
  <si>
    <t>Heure-personne</t>
  </si>
  <si>
    <t>Réservé au Ministère (nombre de jours de 7 h)</t>
  </si>
  <si>
    <t>Contribution du demandeur ou 
des partenaires</t>
  </si>
  <si>
    <t>Autre source gouvernementale</t>
  </si>
  <si>
    <t>Aide financière demandée au programme</t>
  </si>
  <si>
    <t>Coût total</t>
  </si>
  <si>
    <t>Nature</t>
  </si>
  <si>
    <t>Professionnel(le) de recherche</t>
  </si>
  <si>
    <t>Chercheur(e) de centre de recherche</t>
  </si>
  <si>
    <t>MAIN-D'ŒUVRE ET CONTRIBUTIONS SOUS FORME DE BOURSES</t>
  </si>
  <si>
    <t>SOUS-TOTAL</t>
  </si>
  <si>
    <t>HONORAIRES</t>
  </si>
  <si>
    <t>Description des honoraires professionnels et contractuels de consultants</t>
  </si>
  <si>
    <t>S.O.</t>
  </si>
  <si>
    <t>ÉQUIPEMENTS, TERRAINS et INTRANTS</t>
  </si>
  <si>
    <t>Description de l'utilisation de bâtiments ou de terrains (coût d'utilisation ou de location) et d'équipements (coût d'utilisation, de location ou d'achat)</t>
  </si>
  <si>
    <t>Description</t>
  </si>
  <si>
    <t>Quantité et Prix</t>
  </si>
  <si>
    <t>FRAIS DE DÉPLACEMENT, D'HÉBERGEMENT ET DE RESTAURATION</t>
  </si>
  <si>
    <t>Description (décrire les distances à parcourir et le nombre de déplacements, le lieu de départ et d'arrivée, les frais de repas et les frais d'hébergement distinctivement)</t>
  </si>
  <si>
    <t xml:space="preserve">Taux </t>
  </si>
  <si>
    <t>AUTRES FRAIS ET DÉPENSES</t>
  </si>
  <si>
    <t xml:space="preserve">Description des autres dépenses </t>
  </si>
  <si>
    <t>TOTAL excluant les frais d'administration</t>
  </si>
  <si>
    <t>Pourcentage d'aide demandé au programme trop élevé</t>
  </si>
  <si>
    <t>FRAIS D'ADMINISTRATION</t>
  </si>
  <si>
    <t>Les frais d’administration n’excédant pas 15 % de l’aide financière pouvant être demandés au programme (excluant les honoraires professionnels ou contractuels)</t>
  </si>
  <si>
    <t>Montant maximum pouvant être demandé :</t>
  </si>
  <si>
    <t>Frais d'administration demandés trop élevés</t>
  </si>
  <si>
    <t>TOTAL incluant les frais d'administration</t>
  </si>
  <si>
    <t>Aide demandée au programme :</t>
  </si>
  <si>
    <t>Contribution du demandeur ou des partenaires :</t>
  </si>
  <si>
    <t>Autre source gouvernementale :</t>
  </si>
  <si>
    <t>Coût total du projet :</t>
  </si>
  <si>
    <t xml:space="preserve">Titre du projet   </t>
  </si>
  <si>
    <t>Section réservée au ministère</t>
  </si>
  <si>
    <t>No de dossier</t>
  </si>
  <si>
    <r>
      <t xml:space="preserve">Montant minimum d'aide admissible 
</t>
    </r>
    <r>
      <rPr>
        <sz val="8"/>
        <rFont val="Arial"/>
        <family val="2"/>
      </rPr>
      <t>(incluant les frais d'administration)</t>
    </r>
  </si>
  <si>
    <r>
      <t xml:space="preserve">Taux maximum de cumul des aides gouvernementales
</t>
    </r>
    <r>
      <rPr>
        <sz val="8"/>
        <rFont val="Arial"/>
        <family val="2"/>
      </rPr>
      <t>(incluant les frais d'administration)</t>
    </r>
  </si>
  <si>
    <t>Dépenses admissibles</t>
  </si>
  <si>
    <t>Montant minimal d'aide par projet
 aides gouvernementales</t>
  </si>
  <si>
    <t>Période de réclamation</t>
  </si>
  <si>
    <t>Aide offerte</t>
  </si>
  <si>
    <t>Date de début</t>
  </si>
  <si>
    <t>Premier versement</t>
  </si>
  <si>
    <t>Date de fin</t>
  </si>
  <si>
    <t>Contribution du demandeur ou des partenaires</t>
  </si>
  <si>
    <t xml:space="preserve">FRAIS DE DÉPLACEMENT, D'HÉBERGEMENT ET DE RESTAURATION </t>
  </si>
  <si>
    <t>Aide demandée au programme</t>
  </si>
  <si>
    <t>Coût total Réclamation 1</t>
  </si>
  <si>
    <t>Cumul des pourcentages de contributions du demandeur ou des partenaires</t>
  </si>
  <si>
    <t>Coût total Réclamation 2</t>
  </si>
  <si>
    <t>Coût total Réclamation 3</t>
  </si>
  <si>
    <t>Titre du projet :</t>
  </si>
  <si>
    <t>Numéro de dossier :</t>
  </si>
  <si>
    <t>Demandeur :</t>
  </si>
  <si>
    <t xml:space="preserve">Réclamation 1 du </t>
  </si>
  <si>
    <t xml:space="preserve">Contribution du demandeur
 ou des partenaires </t>
  </si>
  <si>
    <t>Autre source de financement</t>
  </si>
  <si>
    <t>Aide financière demandée
 au programme</t>
  </si>
  <si>
    <t>Montant total admissible</t>
  </si>
  <si>
    <t>Poste budgétaire</t>
  </si>
  <si>
    <t>Argent</t>
  </si>
  <si>
    <t>Main d'œuvre et contributions</t>
  </si>
  <si>
    <t>Honoraires professionnels et contractuels</t>
  </si>
  <si>
    <t>s.o.</t>
  </si>
  <si>
    <t>Équipements, terrains et intrants</t>
  </si>
  <si>
    <t>Frais de déplacement, d'hébergement et de restauration</t>
  </si>
  <si>
    <t xml:space="preserve">Autres frais et dépenses </t>
  </si>
  <si>
    <t>Frais d'administration</t>
  </si>
  <si>
    <t>Total partiel</t>
  </si>
  <si>
    <t xml:space="preserve">Réclamation 2 du </t>
  </si>
  <si>
    <t xml:space="preserve">Réclamation 3 du </t>
  </si>
  <si>
    <t>Total des réclamations</t>
  </si>
  <si>
    <t>Montant résiduel d'aide
 demandée au programme</t>
  </si>
  <si>
    <t>Total des réclamations à ce jour</t>
  </si>
  <si>
    <t xml:space="preserve">Plan de financement </t>
  </si>
  <si>
    <t>Coût total prévu</t>
  </si>
  <si>
    <t xml:space="preserve">% de variation -
 Aide demandée au programme </t>
  </si>
  <si>
    <t>Différence avec
 Coût total prévu</t>
  </si>
  <si>
    <t>Équipement, terrains et intrants</t>
  </si>
  <si>
    <t>Total au Coût Structure de financement</t>
  </si>
  <si>
    <t>%</t>
  </si>
  <si>
    <t>CALENDRIER DE RÉALISATION</t>
  </si>
  <si>
    <t>Durée</t>
  </si>
  <si>
    <t>Étapes de réalisation du projet</t>
  </si>
  <si>
    <t>Personnes concernées</t>
  </si>
  <si>
    <t>Jour-personne (j)</t>
  </si>
  <si>
    <t>Année 1</t>
  </si>
  <si>
    <t>Année 2</t>
  </si>
  <si>
    <t>Année 3</t>
  </si>
  <si>
    <t>Année 4</t>
  </si>
  <si>
    <t>Année 5</t>
  </si>
  <si>
    <t>avril</t>
  </si>
  <si>
    <t>mai</t>
  </si>
  <si>
    <t>juin</t>
  </si>
  <si>
    <t>juill.</t>
  </si>
  <si>
    <t>août</t>
  </si>
  <si>
    <t>sept.</t>
  </si>
  <si>
    <t>oct.</t>
  </si>
  <si>
    <t>nov.</t>
  </si>
  <si>
    <t>déc.</t>
  </si>
  <si>
    <t>janv.</t>
  </si>
  <si>
    <t>févr.</t>
  </si>
  <si>
    <t>mars</t>
  </si>
  <si>
    <t>Dépenses autorisées</t>
  </si>
  <si>
    <t>Oui</t>
  </si>
  <si>
    <t>Non</t>
  </si>
  <si>
    <t>Partiellement</t>
  </si>
  <si>
    <t>Statut - Documents</t>
  </si>
  <si>
    <t>Conforme</t>
  </si>
  <si>
    <t>Non conforme</t>
  </si>
  <si>
    <t>Questions : Contributeurs</t>
  </si>
  <si>
    <t>Contribution</t>
  </si>
  <si>
    <t>Profils</t>
  </si>
  <si>
    <t>Colonne1</t>
  </si>
  <si>
    <t>Agronome</t>
  </si>
  <si>
    <t>Chercheur(e) universitaire</t>
  </si>
  <si>
    <r>
      <t>Étudiant(e) salarié(e) (post doctorat</t>
    </r>
    <r>
      <rPr>
        <sz val="11"/>
        <color theme="1"/>
        <rFont val="Calibri"/>
        <family val="2"/>
        <scheme val="minor"/>
      </rPr>
      <t>)</t>
    </r>
  </si>
  <si>
    <r>
      <t>Étudiant(e) salarié (3</t>
    </r>
    <r>
      <rPr>
        <vertAlign val="superscript"/>
        <sz val="11"/>
        <color theme="1"/>
        <rFont val="Calibri"/>
        <family val="2"/>
        <scheme val="minor"/>
      </rPr>
      <t>e</t>
    </r>
    <r>
      <rPr>
        <sz val="11"/>
        <color theme="1"/>
        <rFont val="Calibri"/>
        <family val="2"/>
        <scheme val="minor"/>
      </rPr>
      <t xml:space="preserve"> cycle)</t>
    </r>
  </si>
  <si>
    <r>
      <t>Étudiant(e) salarié (2</t>
    </r>
    <r>
      <rPr>
        <vertAlign val="superscript"/>
        <sz val="11"/>
        <color theme="1"/>
        <rFont val="Calibri"/>
        <family val="2"/>
        <scheme val="minor"/>
      </rPr>
      <t>e</t>
    </r>
    <r>
      <rPr>
        <sz val="11"/>
        <color theme="1"/>
        <rFont val="Calibri"/>
        <family val="2"/>
        <scheme val="minor"/>
      </rPr>
      <t xml:space="preserve"> cycle)</t>
    </r>
  </si>
  <si>
    <r>
      <t>Étudiant(e) salarié (1er</t>
    </r>
    <r>
      <rPr>
        <sz val="11"/>
        <color theme="1"/>
        <rFont val="Calibri"/>
        <family val="2"/>
        <scheme val="minor"/>
      </rPr>
      <t xml:space="preserve"> cycle)</t>
    </r>
  </si>
  <si>
    <r>
      <t>Étudiant(e) salarié (autre</t>
    </r>
    <r>
      <rPr>
        <sz val="11"/>
        <color theme="1"/>
        <rFont val="Calibri"/>
        <family val="2"/>
        <scheme val="minor"/>
      </rPr>
      <t>)</t>
    </r>
  </si>
  <si>
    <t>Ingénieur(e)</t>
  </si>
  <si>
    <t>Ouvrier(-ère)</t>
  </si>
  <si>
    <t>Pêcheur(-cheuse)</t>
  </si>
  <si>
    <t>Producteur(-trice) agricole</t>
  </si>
  <si>
    <t>Technicien(ne)</t>
  </si>
  <si>
    <t>Vétérinaire</t>
  </si>
  <si>
    <t>Demandeur ou partenaire</t>
  </si>
  <si>
    <t>Programme Innovation</t>
  </si>
  <si>
    <t>Partenaires 1</t>
  </si>
  <si>
    <t>Partenaires 2</t>
  </si>
  <si>
    <t>Partenaires 3</t>
  </si>
  <si>
    <t>Partenaires 4</t>
  </si>
  <si>
    <t>Partenaires 5</t>
  </si>
  <si>
    <t>Partenaires 6</t>
  </si>
  <si>
    <t>Partenaires 7</t>
  </si>
  <si>
    <t>Partenaires 8</t>
  </si>
  <si>
    <t>Demandeur ou partenaire (plan de transfert)</t>
  </si>
  <si>
    <t>A81</t>
  </si>
  <si>
    <t>A77</t>
  </si>
  <si>
    <t>A71</t>
  </si>
  <si>
    <t>A70</t>
  </si>
  <si>
    <t>A76</t>
  </si>
  <si>
    <t>A72</t>
  </si>
  <si>
    <t>Volets</t>
  </si>
  <si>
    <t>No selon le volet</t>
  </si>
  <si>
    <t>Durée de projets</t>
  </si>
  <si>
    <t>1 à 2 ans</t>
  </si>
  <si>
    <t>1 à 3 ans</t>
  </si>
  <si>
    <t>1 à 4 ans</t>
  </si>
  <si>
    <t>1 à 5 ans</t>
  </si>
  <si>
    <t>3 ans</t>
  </si>
  <si>
    <t>A77-A80</t>
  </si>
  <si>
    <t>A71 et A74 e A75</t>
  </si>
  <si>
    <t>A72 et A73</t>
  </si>
  <si>
    <r>
      <t>Volet 5 — Soutien au transfert de connaissances</t>
    </r>
    <r>
      <rPr>
        <sz val="10"/>
        <color rgb="FF4F81BD"/>
        <rFont val="Arial"/>
        <family val="2"/>
      </rPr>
      <t xml:space="preserve"> </t>
    </r>
    <r>
      <rPr>
        <sz val="10"/>
        <color theme="1"/>
        <rFont val="Arial"/>
        <family val="2"/>
      </rPr>
      <t>et à la diffusion</t>
    </r>
    <r>
      <rPr>
        <sz val="10"/>
        <rFont val="Arial"/>
        <family val="2"/>
      </rPr>
      <t xml:space="preserve"> - Catégorie A - Activité de communication portant sur l’innovation</t>
    </r>
  </si>
  <si>
    <r>
      <t>Volet 5 — Soutien au transfert de connaissances</t>
    </r>
    <r>
      <rPr>
        <sz val="10"/>
        <color rgb="FF4F81BD"/>
        <rFont val="Arial"/>
        <family val="2"/>
      </rPr>
      <t xml:space="preserve"> </t>
    </r>
    <r>
      <rPr>
        <sz val="10"/>
        <color theme="1"/>
        <rFont val="Arial"/>
        <family val="2"/>
      </rPr>
      <t>et à la diffusion</t>
    </r>
    <r>
      <rPr>
        <sz val="10"/>
        <rFont val="Arial"/>
        <family val="2"/>
      </rPr>
      <t xml:space="preserve"> - Catégorie B - Nouveaux outils de diffusion portant sur des connaissances techniques à l’exception des outils qui concernent principalement l’agroenvironnement</t>
    </r>
  </si>
  <si>
    <t>2 ans</t>
  </si>
  <si>
    <r>
      <t>Volet 5 — Soutien au transfert de connaissances</t>
    </r>
    <r>
      <rPr>
        <sz val="10"/>
        <color rgb="FF4F81BD"/>
        <rFont val="Arial"/>
        <family val="2"/>
      </rPr>
      <t xml:space="preserve"> </t>
    </r>
    <r>
      <rPr>
        <sz val="10"/>
        <color theme="1"/>
        <rFont val="Arial"/>
        <family val="2"/>
      </rPr>
      <t>et à la diffusion</t>
    </r>
    <r>
      <rPr>
        <sz val="10"/>
        <rFont val="Arial"/>
        <family val="2"/>
      </rPr>
      <t xml:space="preserve"> - Catégorie C - Vitrine technologique à portée sectorielle à l’exception des vitrines qui concernent principalement l’agroenvironnement</t>
    </r>
  </si>
  <si>
    <r>
      <t>Volet 5 — Soutien au transfert de connaissances</t>
    </r>
    <r>
      <rPr>
        <sz val="10"/>
        <color rgb="FF4F81BD"/>
        <rFont val="Arial"/>
        <family val="2"/>
      </rPr>
      <t xml:space="preserve"> </t>
    </r>
    <r>
      <rPr>
        <sz val="10"/>
        <color theme="1"/>
        <rFont val="Arial"/>
        <family val="2"/>
      </rPr>
      <t>et à la diffusion</t>
    </r>
    <r>
      <rPr>
        <sz val="10"/>
        <rFont val="Arial"/>
        <family val="2"/>
      </rPr>
      <t xml:space="preserve"> - Catégorie D - Accueil d’experts étrangers (hors Québec)</t>
    </r>
  </si>
  <si>
    <t>4 ans</t>
  </si>
  <si>
    <t>5 ans</t>
  </si>
  <si>
    <t>Clientèle</t>
  </si>
  <si>
    <t>No selon la clientèle</t>
  </si>
  <si>
    <t>Volet 2</t>
  </si>
  <si>
    <t>Volet 3</t>
  </si>
  <si>
    <t>Volet 4</t>
  </si>
  <si>
    <t>Volet 5</t>
  </si>
  <si>
    <t>CL0</t>
  </si>
  <si>
    <t>Établissements de recherche (universités)</t>
  </si>
  <si>
    <t>CL1</t>
  </si>
  <si>
    <t>Établissements de recherche (autres demandeurs)</t>
  </si>
  <si>
    <t>CL2</t>
  </si>
  <si>
    <t>CL3</t>
  </si>
  <si>
    <t>Associations et regroupements d’entreprises ou de producteurs</t>
  </si>
  <si>
    <t>CL4</t>
  </si>
  <si>
    <t>Centres de diffusion</t>
  </si>
  <si>
    <t>CL6</t>
  </si>
  <si>
    <t>Entreprises de pêche, d’aquaculture commerciales et de transformation de produits aquatiques</t>
  </si>
  <si>
    <t>CL7</t>
  </si>
  <si>
    <t>Conseils de bande</t>
  </si>
  <si>
    <t>CL8</t>
  </si>
  <si>
    <t>Taux d'aide</t>
  </si>
  <si>
    <t xml:space="preserve"> Type de financement (autre)</t>
  </si>
  <si>
    <t>Autre programme du MAPAQ</t>
  </si>
  <si>
    <t>Financement autre programme confirmé</t>
  </si>
  <si>
    <t>Financement confirmé</t>
  </si>
  <si>
    <t>Aide autre programme confirmé</t>
  </si>
  <si>
    <t>Frais indirecte de recherche</t>
  </si>
  <si>
    <t>Priorités</t>
  </si>
  <si>
    <t>PAD - Réduire l’usage des pesticides et leurs risques pour la santé et l’environnement</t>
  </si>
  <si>
    <t>PAD - Améliorer la santé et la conservation des sols</t>
  </si>
  <si>
    <t>PAD - Améliorer la gestion des matières fertilisantes</t>
  </si>
  <si>
    <t>PAD - Optimiser la gestion de l’eau</t>
  </si>
  <si>
    <t>PAD - Améliorer la biodiversité</t>
  </si>
  <si>
    <t>Santé et bien-être des animaux</t>
  </si>
  <si>
    <t>Santé publique</t>
  </si>
  <si>
    <t>Agriculture biologique</t>
  </si>
  <si>
    <t xml:space="preserve">Enjeux socio-économiques du secteur </t>
  </si>
  <si>
    <r>
      <t>Projets</t>
    </r>
    <r>
      <rPr>
        <sz val="11"/>
        <color theme="1"/>
        <rFont val="Arial"/>
        <family val="2"/>
      </rPr>
      <t xml:space="preserve"> </t>
    </r>
    <r>
      <rPr>
        <sz val="10"/>
        <color theme="1"/>
        <rFont val="Arial"/>
        <family val="2"/>
      </rPr>
      <t>situés dans l’agglomération des Îles-de-la-Madeleine</t>
    </r>
  </si>
  <si>
    <t>Montant d'aide</t>
  </si>
  <si>
    <t>Montant avant FIR ou FA</t>
  </si>
  <si>
    <t>FIR ou FA</t>
  </si>
  <si>
    <t>Montant total</t>
  </si>
  <si>
    <t>Montant minimum</t>
  </si>
  <si>
    <t>Plan de transfert</t>
  </si>
  <si>
    <t>FA</t>
  </si>
  <si>
    <t>Minimum</t>
  </si>
  <si>
    <t>Volet 2 — Recherche appliquée, développement expérimental et adaptation technologique - Catégorie A - Université - 1 an ou 2 ans</t>
  </si>
  <si>
    <t>Volet 2 — Recherche appliquée, développement expérimental et adaptation technologique - Catégorie A - Université - 3 ans</t>
  </si>
  <si>
    <t>Volet 2 — Recherche appliquée, développement expérimental et adaptation technologique - Catégorie A - Université - 4 ans</t>
  </si>
  <si>
    <t>Volet 2 — Recherche appliquée, développement expérimental et adaptation technologique - Catégorie A - Autre - 1 an ou 2 ans</t>
  </si>
  <si>
    <t>Volet 2 — Recherche appliquée, développement expérimental et adaptation technologique - Catégorie A - Autre - 3 ans</t>
  </si>
  <si>
    <t>Volet 2 — Recherche appliquée, développement expérimental et adaptation technologique - Catégorie A - Autre - 4 ans</t>
  </si>
  <si>
    <t>Volet 2 — Recherche appliquée, développement expérimental et adaptation technologique - Catégorie B - Université - 1 an</t>
  </si>
  <si>
    <t>Volet 2 — Recherche appliquée, développement expérimental et adaptation technologique - Catégorie B - Université - 2 ans</t>
  </si>
  <si>
    <t>Volet 2 — Recherche appliquée, développement expérimental et adaptation technologique - Catégorie B - Université - 3 ans</t>
  </si>
  <si>
    <t>Volet 2 — Recherche appliquée, développement expérimental et adaptation technologique - Catégorie B - Autre - 1 ans</t>
  </si>
  <si>
    <t>Volet 2 — Recherche appliquée, développement expérimental et adaptation technologique - Catégorie B - Autre - 2 ans</t>
  </si>
  <si>
    <t>Volet 2 — Recherche appliquée, développement expérimental et adaptation technologique - Catégorie B - Autre - 3 ans</t>
  </si>
  <si>
    <t>Volet 2 — Recherche appliquée, développement expérimental et adaptation technologique - Catégorie C - Université - Essais avec tamisage</t>
  </si>
  <si>
    <t>Volet 2 — Recherche appliquée, développement expérimental et adaptation technologique - Catégorie C - Université - Autres essais</t>
  </si>
  <si>
    <t>Volet 2 — Recherche appliquée, développement expérimental et adaptation technologique - Catégorie C - Autre - Essais avec tamisage</t>
  </si>
  <si>
    <t>Volet 2 — Recherche appliquée, développement expérimental et adaptation technologique - Catégorie C - Autre - Autres essais</t>
  </si>
  <si>
    <t>Volet 2 — Recherche appliquée, développement expérimental et adaptation technologique - Catégorie D</t>
  </si>
  <si>
    <t>Volet 3 — Innovation des entreprises du secteur des pêches et de l’aquaculture commerciales (avec diffusion publique)</t>
  </si>
  <si>
    <t>Volet 3 — Innovation des entreprises du secteur des pêches et de l’aquaculture commerciales (sans diffusion publique)</t>
  </si>
  <si>
    <t xml:space="preserve">Volet 4 — Soutien financier aux initiatives de partenariat pour l’innovation - Université </t>
  </si>
  <si>
    <t>Volet 4 — Soutien financier aux initiatives de partenariat pour l’innovation - Autre</t>
  </si>
  <si>
    <r>
      <t>Volet 5 — Soutien au transfert de connaissances</t>
    </r>
    <r>
      <rPr>
        <sz val="10"/>
        <color rgb="FF4F81BD"/>
        <rFont val="Arial"/>
        <family val="2"/>
      </rPr>
      <t xml:space="preserve"> </t>
    </r>
    <r>
      <rPr>
        <sz val="10"/>
        <color theme="1"/>
        <rFont val="Arial"/>
        <family val="2"/>
      </rPr>
      <t>et à la diffusion</t>
    </r>
    <r>
      <rPr>
        <sz val="10"/>
        <rFont val="Arial"/>
        <family val="2"/>
      </rPr>
      <t xml:space="preserve"> - Catégorie A ou B</t>
    </r>
  </si>
  <si>
    <r>
      <t>Volet 5 — Soutien au transfert de connaissances</t>
    </r>
    <r>
      <rPr>
        <sz val="10"/>
        <color rgb="FF4F81BD"/>
        <rFont val="Arial"/>
        <family val="2"/>
      </rPr>
      <t xml:space="preserve"> </t>
    </r>
    <r>
      <rPr>
        <sz val="10"/>
        <color theme="1"/>
        <rFont val="Arial"/>
        <family val="2"/>
      </rPr>
      <t>et à la diffusion</t>
    </r>
    <r>
      <rPr>
        <sz val="10"/>
        <rFont val="Arial"/>
        <family val="2"/>
      </rPr>
      <t xml:space="preserve"> - Catégorie C</t>
    </r>
  </si>
  <si>
    <r>
      <t>Volet 5 — Soutien au transfert de connaissances</t>
    </r>
    <r>
      <rPr>
        <sz val="10"/>
        <color rgb="FF4F81BD"/>
        <rFont val="Arial"/>
        <family val="2"/>
      </rPr>
      <t xml:space="preserve"> </t>
    </r>
    <r>
      <rPr>
        <sz val="10"/>
        <color theme="1"/>
        <rFont val="Arial"/>
        <family val="2"/>
      </rPr>
      <t>et à la diffusion</t>
    </r>
    <r>
      <rPr>
        <sz val="10"/>
        <rFont val="Arial"/>
        <family val="2"/>
      </rPr>
      <t xml:space="preserve"> - Catégorie D</t>
    </r>
  </si>
  <si>
    <t>FA ou FIR</t>
  </si>
  <si>
    <t>Frais indirectes de recherche</t>
  </si>
  <si>
    <t>NO associé a un volet</t>
  </si>
  <si>
    <t>NO associé une clientèle</t>
  </si>
  <si>
    <t>Calcul montant aide</t>
  </si>
  <si>
    <t>Volet - Taux différent université</t>
  </si>
  <si>
    <t>Volet 2 Catégorie A : Durée 1 an ou 2 ans = 1 an</t>
  </si>
  <si>
    <t>Autre volet</t>
  </si>
  <si>
    <t>Clientèle admissible selon volet</t>
  </si>
  <si>
    <t>Durée admissible selon le volet</t>
  </si>
  <si>
    <t>Calcul de l'aide maximum admissible</t>
  </si>
  <si>
    <t>Calcul de l'aide minimum admissible</t>
  </si>
  <si>
    <t>Calcul aide Clientèle Université</t>
  </si>
  <si>
    <t>Calcul % aide</t>
  </si>
  <si>
    <t>Calcul bonification</t>
  </si>
  <si>
    <t>Decription</t>
  </si>
  <si>
    <t>Critère de bonification sélectionné</t>
  </si>
  <si>
    <t>Taux de bonification selon le volet</t>
  </si>
  <si>
    <t>Taux de bonification qui s'applique</t>
  </si>
  <si>
    <t>Calcul cumul</t>
  </si>
  <si>
    <t>Taux de cumul selon le volet</t>
  </si>
  <si>
    <t>Volet 3 et bonification sélectionnée</t>
  </si>
  <si>
    <t>Volet 3 multiplicateur</t>
  </si>
  <si>
    <t>Type de frais selon le volet</t>
  </si>
  <si>
    <t>Taux FA ou FIR</t>
  </si>
  <si>
    <t>résumé plan de financement</t>
  </si>
  <si>
    <t>Cout total projet avant Frais d'administration Volet 5</t>
  </si>
  <si>
    <t>Calcul Versement initial</t>
  </si>
  <si>
    <t>% du premier versement</t>
  </si>
  <si>
    <t>Volet Sélectionner</t>
  </si>
  <si>
    <t>Durée du volet</t>
  </si>
  <si>
    <t>Cout total projet</t>
  </si>
  <si>
    <t>Contribution Partenaires et Demandeur</t>
  </si>
  <si>
    <t>Priorité</t>
  </si>
  <si>
    <t>Calcul Minimum contribution</t>
  </si>
  <si>
    <t>Calcul si PRIORITÉ</t>
  </si>
  <si>
    <t>Calcul min après priorité</t>
  </si>
  <si>
    <t>FA maximum programme</t>
  </si>
  <si>
    <t>FA maximum calculé nette des honoraires</t>
  </si>
  <si>
    <t>FA calculé si contribution &gt; 30%</t>
  </si>
  <si>
    <t>Validation complète</t>
  </si>
  <si>
    <t>&gt; 15 k$</t>
  </si>
  <si>
    <t>Validation partielle</t>
  </si>
  <si>
    <t>2500 $ à 15 k$</t>
  </si>
  <si>
    <t>Validation unique (partielle)</t>
  </si>
  <si>
    <t>Date d'admissibilité des dépenses :</t>
  </si>
  <si>
    <t>Date de fin de projet :</t>
  </si>
  <si>
    <t>Type de demandeur :</t>
  </si>
  <si>
    <t>Aucune validation</t>
  </si>
  <si>
    <t>&lt; 7 500$</t>
  </si>
  <si>
    <t>Analyste MAPAQ</t>
  </si>
  <si>
    <t>Pièce justificative validée (selon légende de couleur)</t>
  </si>
  <si>
    <t>Commentaires</t>
  </si>
  <si>
    <t>Montant présenté</t>
  </si>
  <si>
    <t>Montant jugé admissible</t>
  </si>
  <si>
    <t>Montant validé</t>
  </si>
  <si>
    <t>% validé</t>
  </si>
  <si>
    <t xml:space="preserve">Respect des conditions particulières
 à l'aide financière : </t>
  </si>
  <si>
    <t>Sélectionner</t>
  </si>
  <si>
    <t>Date de signature de la convention</t>
  </si>
  <si>
    <t>Montant versé à la signature (avance)</t>
  </si>
  <si>
    <t>Date de l'avance versée à la signature</t>
  </si>
  <si>
    <t>Montant résiduel à verser</t>
  </si>
  <si>
    <t>Solde à verser prochaines réclamations</t>
  </si>
  <si>
    <t>Date de la recommandation :</t>
  </si>
  <si>
    <t>MAIN-D'ŒUVRE ET CONTRIBUTIONS</t>
  </si>
  <si>
    <t xml:space="preserve">Validation des pìèces justificatives
</t>
  </si>
  <si>
    <r>
      <rPr>
        <b/>
        <sz val="9"/>
        <color theme="1"/>
        <rFont val="Arial"/>
        <family val="2"/>
      </rPr>
      <t>Commentaires de l'analyste</t>
    </r>
    <r>
      <rPr>
        <sz val="9"/>
        <color theme="1"/>
        <rFont val="Arial"/>
        <family val="2"/>
      </rPr>
      <t xml:space="preserve"> : 
</t>
    </r>
  </si>
  <si>
    <r>
      <rPr>
        <b/>
        <sz val="9"/>
        <color theme="1"/>
        <rFont val="Arial"/>
        <family val="2"/>
      </rPr>
      <t xml:space="preserve">Autres commentaires </t>
    </r>
    <r>
      <rPr>
        <sz val="9"/>
        <color theme="1"/>
        <rFont val="Arial"/>
        <family val="2"/>
      </rPr>
      <t xml:space="preserve">:
</t>
    </r>
  </si>
  <si>
    <t>Aide financière offerte (lettre d'offre)</t>
  </si>
  <si>
    <t>Réclamation 1</t>
  </si>
  <si>
    <t>Frais d'administration maximum = FA au plan de financement</t>
  </si>
  <si>
    <t>% des dépenses affectant FA atteint Réclamation 1</t>
  </si>
  <si>
    <t>Réclamation 2</t>
  </si>
  <si>
    <t>Frais d'administration réclamé Réclamation 1</t>
  </si>
  <si>
    <t>% des dépenses affectant FA atteint Réclamation 2</t>
  </si>
  <si>
    <t>FA maximum</t>
  </si>
  <si>
    <t>FA résiduel pour Réclamation 2</t>
  </si>
  <si>
    <t>Réclamation 3</t>
  </si>
  <si>
    <t>Frais d'administration réclamé Réclamation 1 et 2</t>
  </si>
  <si>
    <t>FA résiduel pour Réclamation 3</t>
  </si>
  <si>
    <t>% des dépenses affectant FA atteint Réclamation 3</t>
  </si>
  <si>
    <t>Réclamé Réclamation 1</t>
  </si>
  <si>
    <t>Réclamé Réclamation 2</t>
  </si>
  <si>
    <t>Réclamation 1, 2 et 3</t>
  </si>
  <si>
    <t>SECTION 1 - SOMMAIRE DU FINANCEMENT (LES CONTRIBUTIONS TOTALES DU DEMANDEUR OU DES PARTENAIRES DOIVENT ÊTRE DÉTAILLÉES À LA SECTION 2)</t>
  </si>
  <si>
    <t xml:space="preserve">SECTION 2 - DESCRIPTION DES DÉPENSES ADMISSIBLES  </t>
  </si>
  <si>
    <t xml:space="preserve">Montant maximum pouvant être demandé :
</t>
  </si>
  <si>
    <t>RÉCLAMATION 1</t>
  </si>
  <si>
    <t>Cumul des aides gouvernementales</t>
  </si>
  <si>
    <t>Aide demandée incluant FA</t>
  </si>
  <si>
    <t xml:space="preserve">Date de la  vérification : </t>
  </si>
  <si>
    <t>Recommandation de paiement faite par :</t>
  </si>
  <si>
    <r>
      <t xml:space="preserve">Aide demandée au programme
Réclamation </t>
    </r>
    <r>
      <rPr>
        <b/>
        <sz val="9"/>
        <color theme="1"/>
        <rFont val="Arial"/>
        <family val="2"/>
      </rPr>
      <t>1 et 2</t>
    </r>
  </si>
  <si>
    <r>
      <t xml:space="preserve">Aide demandée au programme
Réclamation </t>
    </r>
    <r>
      <rPr>
        <b/>
        <sz val="9"/>
        <color theme="1"/>
        <rFont val="Arial"/>
        <family val="2"/>
      </rPr>
      <t>1</t>
    </r>
  </si>
  <si>
    <r>
      <t xml:space="preserve">Aide demandée au programme
Réclamation </t>
    </r>
    <r>
      <rPr>
        <b/>
        <sz val="9"/>
        <color theme="1"/>
        <rFont val="Arial"/>
        <family val="2"/>
      </rPr>
      <t>1, 2 et 3</t>
    </r>
  </si>
  <si>
    <t>Vérification 
complétée par :</t>
  </si>
  <si>
    <t>Vérification
complétée par :</t>
  </si>
  <si>
    <t>RÉCLAMATION 2</t>
  </si>
  <si>
    <t>RÉCLAMATION 3</t>
  </si>
  <si>
    <t>SOMMAIRE DES RÉCLAMATIONS</t>
  </si>
  <si>
    <r>
      <t xml:space="preserve">PLAN DE FINANCEMENT
</t>
    </r>
    <r>
      <rPr>
        <b/>
        <sz val="12"/>
        <color rgb="FF265792"/>
        <rFont val="Arial"/>
        <family val="2"/>
      </rPr>
      <t>PROGRAMME INNOVATION BIOALIMENTAIRE - VOLET 5</t>
    </r>
  </si>
  <si>
    <t>– Contribution du demandeur cellule N18</t>
  </si>
  <si>
    <t>Onglet « Calendrier de réalisation »</t>
  </si>
  <si>
    <t>– Contribution des partenaires cellules N20 à N27</t>
  </si>
  <si>
    <t>– Contribution qui provient d'une autre source de financement N31 à N34</t>
  </si>
  <si>
    <t>Directive concernant les frais de déplacement des personnes engagées à honoraires par des organismes publics</t>
  </si>
  <si>
    <t>Directive sur les frais remboursables lors d’un déplacement et autres frais inhérents</t>
  </si>
  <si>
    <t>Transmettre en format électronique à pib.agroalimentaire@mapaq.gouv.qc.ca.</t>
  </si>
  <si>
    <t>Barèmes</t>
  </si>
  <si>
    <t xml:space="preserve">–  Veuillez consulter les taux en vigueur en suivant un des liens suivants : </t>
  </si>
  <si>
    <t xml:space="preserve">  1. Sélectionnez :</t>
  </si>
  <si>
    <t xml:space="preserve">  2. Indiquez les contributions du demandeur ou des partenaires dans le tableau de la SECTION 1 :</t>
  </si>
  <si>
    <t xml:space="preserve">  3. Remplissez la SECTION 2 - DESCRIPTION DES DÉPENSES ADMISSIBLES </t>
  </si>
  <si>
    <r>
      <t xml:space="preserve">•  L’ensemble des factures de 2 500 $ et plus liées aux dépenses admissibles du projet. Si toutes les factures sont de moins de 2 500 $, 
   fournir la facture la plus élevée. Les autres factures n’ont pas à être transmises, sauf si le Ministre en fait la demande;
•  Les factures soumises doivent avoir été acquittées, être numérotées, être datées et inclure le nom du fournisseur et son adresse, 
   le nom du Bénéficiaire, le détail de l’achat (quantité, article, prix unitaire), le prix total avant les taxes et le numéro des taxes, sauf exception. 
   Les fournisseurs utilisant des factures à en-tête non imprimées à leur nom d’entreprise doivent obligatoirement signer les factures;
•  Les dépenses du projet liées aux salaires et aux charges sociales du personnel devront être justifiées en utilisant le </t>
    </r>
    <r>
      <rPr>
        <i/>
        <sz val="10"/>
        <color theme="1"/>
        <rFont val="Arial"/>
        <family val="2"/>
      </rPr>
      <t>formulaire de réclamation</t>
    </r>
    <r>
      <rPr>
        <sz val="10"/>
        <color theme="1"/>
        <rFont val="Arial"/>
        <family val="2"/>
      </rPr>
      <t xml:space="preserve">;
       - Si la dépense en salaire, excluant les avantages et charges sociales, pour une personne (employé et partenaire) est supérieure à 7 500 $, 
          fournir une preuve comptable.
•  Les contributions en nature faites par le Bénéficiaire ou ses partenaires devront être justifiées en utilisant le </t>
    </r>
    <r>
      <rPr>
        <i/>
        <sz val="10"/>
        <color theme="1"/>
        <rFont val="Arial"/>
        <family val="2"/>
      </rPr>
      <t>formulaire de déclaration de
   contribution nature</t>
    </r>
    <r>
      <rPr>
        <sz val="10"/>
        <color theme="1"/>
        <rFont val="Arial"/>
        <family val="2"/>
      </rPr>
      <t>, fourni par le représentant du Ministre;
•  Les charges sociales peuvent être déclarées de deux façons : soit par la demande d’un montant forfaitaire de 26 % ou, si le montant déclaré 
   est au-delà de ce pourcentage, le Bénéficiaire doit déposer au Ministre la preuve comptable. Le Bénéficiaire doit démontrer que les heures
   réclamées ont été utilisées uniquement et directement à la réalisation du Projet.</t>
    </r>
  </si>
  <si>
    <r>
      <rPr>
        <b/>
        <sz val="10"/>
        <rFont val="Arial"/>
        <family val="2"/>
      </rPr>
      <t>Remplir le formulaire de réclamation des dépenses, fourni par un représentant du Ministre.</t>
    </r>
    <r>
      <rPr>
        <sz val="10"/>
        <rFont val="Arial"/>
        <family val="2"/>
      </rPr>
      <t xml:space="preserve"> 
Celui-ci doit être accompagné de ses pièces justificatives adéquates : </t>
    </r>
  </si>
  <si>
    <t>Si un message ou un nombre s’affiche en rouge lors du remplissage du plan de financement, 
cela indique une erreur à corriger.</t>
  </si>
  <si>
    <t>Onglet « Plan de financement »</t>
  </si>
  <si>
    <t>Montant présenté (montant soumis par le client, copier montant de la colonne N)</t>
  </si>
  <si>
    <t>Montant jugé admissible (copier montant de la colonne R)</t>
  </si>
  <si>
    <t>Validation des salaires</t>
  </si>
  <si>
    <t>&lt; 2500 $</t>
  </si>
  <si>
    <t>&gt;= 7 500 $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</si>
</sst>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0\ &quot;$&quot;_);\(#,##0\ &quot;$&quot;\)"/>
    <numFmt numFmtId="42" formatCode="_ * #,##0_)\ &quot;$&quot;_ ;_ * \(#,##0\)\ &quot;$&quot;_ ;_ * &quot;-&quot;_)\ &quot;$&quot;_ ;_ @_ "/>
    <numFmt numFmtId="44" formatCode="_ * #,##0.00_)\ &quot;$&quot;_ ;_ * \(#,##0.00\)\ &quot;$&quot;_ ;_ * &quot;-&quot;??_)\ &quot;$&quot;_ ;_ @_ "/>
    <numFmt numFmtId="164" formatCode="#,##0.00\ &quot;$&quot;"/>
    <numFmt numFmtId="165" formatCode="#,##0\ &quot;$&quot;"/>
    <numFmt numFmtId="166" formatCode="0.0%"/>
    <numFmt numFmtId="167" formatCode="#,##0.000\ &quot;$&quot;"/>
    <numFmt numFmtId="168" formatCode="#,##0.0\ &quot;$&quot;"/>
    <numFmt numFmtId="169" formatCode="0.0000%"/>
    <numFmt numFmtId="170" formatCode="#,##0.0000\ &quot;$&quot;"/>
    <numFmt numFmtId="171" formatCode="yyyy/mm/dd;@"/>
    <numFmt numFmtId="172" formatCode="#,##0.00000\ &quot;$&quot;"/>
  </numFmts>
  <fonts count="51"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Arial Narrow"/>
      <family val="2"/>
    </font>
    <font>
      <sz val="9"/>
      <name val="Arial"/>
      <family val="2"/>
    </font>
    <font>
      <b/>
      <sz val="9"/>
      <name val="Arial"/>
      <family val="2"/>
    </font>
    <font>
      <sz val="10"/>
      <name val="Arial"/>
      <family val="2"/>
    </font>
    <font>
      <b/>
      <sz val="8"/>
      <name val="Arial"/>
      <family val="2"/>
    </font>
    <font>
      <b/>
      <sz val="9"/>
      <color theme="1"/>
      <name val="Arial"/>
      <family val="2"/>
    </font>
    <font>
      <b/>
      <sz val="10"/>
      <name val="Arial"/>
      <family val="2"/>
    </font>
    <font>
      <sz val="10"/>
      <color rgb="FF4F81BD"/>
      <name val="Arial"/>
      <family val="2"/>
    </font>
    <font>
      <sz val="10"/>
      <color theme="1"/>
      <name val="Arial"/>
      <family val="2"/>
    </font>
    <font>
      <sz val="11"/>
      <color theme="1"/>
      <name val="Arial"/>
      <family val="2"/>
    </font>
    <font>
      <sz val="8"/>
      <name val="Calibri"/>
      <family val="2"/>
      <scheme val="minor"/>
    </font>
    <font>
      <b/>
      <sz val="11"/>
      <color theme="1"/>
      <name val="Arial"/>
      <family val="2"/>
    </font>
    <font>
      <sz val="8"/>
      <color theme="1"/>
      <name val="Arial"/>
      <family val="2"/>
    </font>
    <font>
      <sz val="11"/>
      <color rgb="FFFF0000"/>
      <name val="Arial"/>
      <family val="2"/>
    </font>
    <font>
      <b/>
      <sz val="11"/>
      <color rgb="FFFF0000"/>
      <name val="Arial"/>
      <family val="2"/>
    </font>
    <font>
      <vertAlign val="superscript"/>
      <sz val="11"/>
      <color theme="1"/>
      <name val="Calibri"/>
      <family val="2"/>
      <scheme val="minor"/>
    </font>
    <font>
      <sz val="9"/>
      <color rgb="FFFF0000"/>
      <name val="Arial"/>
      <family val="2"/>
    </font>
    <font>
      <b/>
      <sz val="9"/>
      <color rgb="FFFF0000"/>
      <name val="Arial"/>
      <family val="2"/>
    </font>
    <font>
      <b/>
      <sz val="11"/>
      <color rgb="FFFF0000"/>
      <name val="Calibri"/>
      <family val="2"/>
      <scheme val="minor"/>
    </font>
    <font>
      <sz val="9"/>
      <color theme="1"/>
      <name val="Arial"/>
      <family val="2"/>
    </font>
    <font>
      <sz val="10"/>
      <color rgb="FF000000"/>
      <name val="Times New Roman"/>
      <family val="1"/>
    </font>
    <font>
      <b/>
      <sz val="11"/>
      <name val="Arial"/>
      <family val="2"/>
    </font>
    <font>
      <b/>
      <sz val="10"/>
      <color theme="1"/>
      <name val="Arial"/>
      <family val="2"/>
    </font>
    <font>
      <sz val="10"/>
      <color rgb="FF000000"/>
      <name val="Times New Roman"/>
      <family val="1"/>
    </font>
    <font>
      <sz val="9"/>
      <color theme="0"/>
      <name val="Arial"/>
      <family val="2"/>
    </font>
    <font>
      <sz val="8"/>
      <name val="Arial"/>
      <family val="2"/>
    </font>
    <font>
      <u/>
      <sz val="11"/>
      <color theme="10"/>
      <name val="Calibri"/>
      <family val="2"/>
      <scheme val="minor"/>
    </font>
    <font>
      <b/>
      <sz val="12"/>
      <color theme="1"/>
      <name val="Calibri"/>
      <family val="2"/>
      <scheme val="minor"/>
    </font>
    <font>
      <sz val="12"/>
      <color theme="1"/>
      <name val="Calibri"/>
      <family val="2"/>
      <scheme val="minor"/>
    </font>
    <font>
      <b/>
      <sz val="9"/>
      <color theme="0"/>
      <name val="Arial"/>
      <family val="2"/>
    </font>
    <font>
      <sz val="11"/>
      <name val="Arial"/>
      <family val="2"/>
    </font>
    <font>
      <u/>
      <sz val="11"/>
      <name val="Calibri"/>
      <family val="2"/>
      <scheme val="minor"/>
    </font>
    <font>
      <sz val="11"/>
      <name val="Calibri"/>
      <family val="2"/>
      <scheme val="minor"/>
    </font>
    <font>
      <b/>
      <sz val="11"/>
      <name val="Calibri"/>
      <family val="2"/>
      <scheme val="minor"/>
    </font>
    <font>
      <b/>
      <sz val="11"/>
      <color theme="0"/>
      <name val="Calibri"/>
      <family val="2"/>
      <scheme val="minor"/>
    </font>
    <font>
      <sz val="11"/>
      <color theme="0"/>
      <name val="Calibri"/>
      <family val="2"/>
      <scheme val="minor"/>
    </font>
    <font>
      <b/>
      <sz val="14"/>
      <color rgb="FF265792"/>
      <name val="Arial"/>
      <family val="2"/>
    </font>
    <font>
      <b/>
      <sz val="14"/>
      <color theme="1"/>
      <name val="Arial"/>
      <family val="2"/>
    </font>
    <font>
      <b/>
      <sz val="8"/>
      <color theme="1"/>
      <name val="Arial"/>
      <family val="2"/>
    </font>
    <font>
      <sz val="10"/>
      <color rgb="FFFF0000"/>
      <name val="Arial"/>
      <family val="2"/>
    </font>
    <font>
      <u/>
      <sz val="10"/>
      <color theme="10"/>
      <name val="Arial"/>
      <family val="2"/>
    </font>
    <font>
      <sz val="9"/>
      <color rgb="FF000000"/>
      <name val="Arial"/>
      <family val="2"/>
    </font>
    <font>
      <b/>
      <sz val="11"/>
      <color theme="0"/>
      <name val="Arial"/>
      <family val="2"/>
    </font>
    <font>
      <b/>
      <sz val="12"/>
      <color theme="0"/>
      <name val="Arial"/>
      <family val="2"/>
    </font>
    <font>
      <b/>
      <sz val="12"/>
      <color rgb="FF265792"/>
      <name val="Arial"/>
      <family val="2"/>
    </font>
    <font>
      <b/>
      <sz val="10"/>
      <color theme="0"/>
      <name val="Arial"/>
      <family val="2"/>
    </font>
    <font>
      <b/>
      <sz val="12"/>
      <color rgb="FFFF0000"/>
      <name val="Arial"/>
      <family val="2"/>
    </font>
    <font>
      <i/>
      <sz val="10"/>
      <color theme="1"/>
      <name val="Arial"/>
      <family val="2"/>
    </font>
  </fonts>
  <fills count="16">
    <fill>
      <patternFill patternType="none"/>
    </fill>
    <fill>
      <patternFill patternType="gray125"/>
    </fill>
    <fill>
      <patternFill patternType="solid">
        <fgColor theme="0"/>
        <bgColor indexed="64"/>
      </patternFill>
    </fill>
    <fill>
      <patternFill patternType="solid">
        <fgColor theme="4"/>
        <bgColor theme="4"/>
      </patternFill>
    </fill>
    <fill>
      <patternFill patternType="solid">
        <fgColor theme="0" tint="-0.14999847407452621"/>
        <bgColor indexed="64"/>
      </patternFill>
    </fill>
    <fill>
      <patternFill patternType="solid">
        <fgColor theme="4" tint="0.79998168889431442"/>
        <bgColor theme="4" tint="0.79998168889431442"/>
      </patternFill>
    </fill>
    <fill>
      <patternFill patternType="solid">
        <fgColor theme="9" tint="0.39997558519241921"/>
        <bgColor theme="4"/>
      </patternFill>
    </fill>
    <fill>
      <patternFill patternType="solid">
        <fgColor theme="9" tint="0.59999389629810485"/>
        <bgColor indexed="64"/>
      </patternFill>
    </fill>
    <fill>
      <patternFill patternType="solid">
        <fgColor rgb="FFF7F7F7"/>
        <bgColor indexed="64"/>
      </patternFill>
    </fill>
    <fill>
      <patternFill patternType="solid">
        <fgColor rgb="FFDAE6F0"/>
        <bgColor indexed="64"/>
      </patternFill>
    </fill>
    <fill>
      <patternFill patternType="solid">
        <fgColor rgb="FF92D050"/>
        <bgColor indexed="64"/>
      </patternFill>
    </fill>
    <fill>
      <patternFill patternType="solid">
        <fgColor rgb="FFFFC000"/>
        <bgColor indexed="64"/>
      </patternFill>
    </fill>
    <fill>
      <patternFill patternType="solid">
        <fgColor rgb="FFBD92DE"/>
        <bgColor indexed="64"/>
      </patternFill>
    </fill>
    <fill>
      <patternFill patternType="solid">
        <fgColor rgb="FFFFFF00"/>
        <bgColor indexed="64"/>
      </patternFill>
    </fill>
    <fill>
      <patternFill patternType="solid">
        <fgColor rgb="FF265792"/>
        <bgColor indexed="64"/>
      </patternFill>
    </fill>
    <fill>
      <patternFill patternType="solid">
        <fgColor theme="7" tint="0.59999389629810485"/>
        <bgColor indexed="64"/>
      </patternFill>
    </fill>
  </fills>
  <borders count="5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hair">
        <color indexed="64"/>
      </bottom>
      <diagonal/>
    </border>
    <border>
      <left style="hair">
        <color indexed="64"/>
      </left>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64"/>
      </left>
      <right style="hair">
        <color indexed="64"/>
      </right>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15">
    <xf numFmtId="0" fontId="0" fillId="0" borderId="0"/>
    <xf numFmtId="44" fontId="1" fillId="0" borderId="0" applyFont="0" applyFill="0" applyBorder="0" applyAlignment="0" applyProtection="0"/>
    <xf numFmtId="0" fontId="3" fillId="0" borderId="0"/>
    <xf numFmtId="0" fontId="23" fillId="0" borderId="0"/>
    <xf numFmtId="44" fontId="23" fillId="0" borderId="0" applyFont="0" applyFill="0" applyBorder="0" applyAlignment="0" applyProtection="0"/>
    <xf numFmtId="0" fontId="26" fillId="0" borderId="0"/>
    <xf numFmtId="9" fontId="23" fillId="0" borderId="0" applyFont="0" applyFill="0" applyBorder="0" applyAlignment="0" applyProtection="0"/>
    <xf numFmtId="0" fontId="29" fillId="0" borderId="0" applyNumberForma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0" fontId="23" fillId="0" borderId="0"/>
    <xf numFmtId="44" fontId="1" fillId="0" borderId="0" applyFont="0" applyFill="0" applyBorder="0" applyAlignment="0" applyProtection="0"/>
    <xf numFmtId="44" fontId="23" fillId="0" borderId="0" applyFont="0" applyFill="0" applyBorder="0" applyAlignment="0" applyProtection="0"/>
    <xf numFmtId="0" fontId="23" fillId="0" borderId="0"/>
    <xf numFmtId="9" fontId="1" fillId="0" borderId="0" applyFont="0" applyFill="0" applyBorder="0" applyAlignment="0" applyProtection="0"/>
  </cellStyleXfs>
  <cellXfs count="678">
    <xf numFmtId="0" fontId="0" fillId="0" borderId="0" xfId="0"/>
    <xf numFmtId="0" fontId="0" fillId="0" borderId="0" xfId="0" applyAlignment="1">
      <alignment vertical="center"/>
    </xf>
    <xf numFmtId="0" fontId="6" fillId="0" borderId="0" xfId="0" applyFont="1"/>
    <xf numFmtId="0" fontId="4" fillId="2" borderId="0" xfId="2" applyFont="1" applyFill="1" applyAlignment="1" applyProtection="1">
      <alignment horizontal="right" vertical="center" wrapText="1"/>
      <protection hidden="1"/>
    </xf>
    <xf numFmtId="0" fontId="9" fillId="3" borderId="0" xfId="0" applyFont="1" applyFill="1"/>
    <xf numFmtId="0" fontId="9" fillId="0" borderId="0" xfId="0" applyFont="1"/>
    <xf numFmtId="9" fontId="0" fillId="0" borderId="0" xfId="0" applyNumberFormat="1"/>
    <xf numFmtId="9" fontId="0" fillId="0" borderId="0" xfId="0" applyNumberFormat="1" applyAlignment="1">
      <alignment horizontal="left"/>
    </xf>
    <xf numFmtId="0" fontId="6" fillId="5" borderId="12" xfId="0" applyFont="1" applyFill="1" applyBorder="1"/>
    <xf numFmtId="0" fontId="6" fillId="0" borderId="12" xfId="0" applyFont="1" applyBorder="1"/>
    <xf numFmtId="0" fontId="9" fillId="6" borderId="0" xfId="0" applyFont="1" applyFill="1"/>
    <xf numFmtId="0" fontId="0" fillId="0" borderId="0" xfId="0" applyAlignment="1">
      <alignment horizontal="left"/>
    </xf>
    <xf numFmtId="165" fontId="6" fillId="5" borderId="12" xfId="0" applyNumberFormat="1" applyFont="1" applyFill="1" applyBorder="1"/>
    <xf numFmtId="165" fontId="6" fillId="0" borderId="12" xfId="0" applyNumberFormat="1" applyFont="1" applyBorder="1"/>
    <xf numFmtId="0" fontId="5" fillId="0" borderId="0" xfId="2" applyFont="1" applyAlignment="1" applyProtection="1">
      <alignment vertical="center" wrapText="1"/>
      <protection hidden="1"/>
    </xf>
    <xf numFmtId="0" fontId="11" fillId="0" borderId="0" xfId="0" applyFont="1"/>
    <xf numFmtId="0" fontId="11" fillId="0" borderId="0" xfId="0" applyFont="1" applyAlignment="1">
      <alignment horizontal="left"/>
    </xf>
    <xf numFmtId="165" fontId="11" fillId="0" borderId="0" xfId="0" applyNumberFormat="1" applyFont="1" applyAlignment="1">
      <alignment horizontal="left"/>
    </xf>
    <xf numFmtId="9" fontId="11" fillId="0" borderId="0" xfId="0" applyNumberFormat="1" applyFont="1" applyAlignment="1">
      <alignment horizontal="left"/>
    </xf>
    <xf numFmtId="9" fontId="6" fillId="5" borderId="12" xfId="0" applyNumberFormat="1" applyFont="1" applyFill="1" applyBorder="1" applyAlignment="1">
      <alignment horizontal="left"/>
    </xf>
    <xf numFmtId="9" fontId="6" fillId="0" borderId="12" xfId="0" applyNumberFormat="1" applyFont="1" applyBorder="1" applyAlignment="1">
      <alignment horizontal="left"/>
    </xf>
    <xf numFmtId="164" fontId="0" fillId="0" borderId="0" xfId="0" applyNumberFormat="1" applyAlignment="1">
      <alignment horizontal="left"/>
    </xf>
    <xf numFmtId="0" fontId="5" fillId="2" borderId="0" xfId="2" applyFont="1" applyFill="1" applyAlignment="1" applyProtection="1">
      <alignment horizontal="right" vertical="center" wrapText="1"/>
      <protection hidden="1"/>
    </xf>
    <xf numFmtId="0" fontId="6" fillId="0" borderId="0" xfId="0" applyFont="1" applyAlignment="1">
      <alignment horizontal="left"/>
    </xf>
    <xf numFmtId="49" fontId="6" fillId="0" borderId="0" xfId="0" applyNumberFormat="1" applyFont="1" applyAlignment="1">
      <alignment horizontal="left"/>
    </xf>
    <xf numFmtId="0" fontId="6" fillId="3" borderId="0" xfId="0" applyFont="1" applyFill="1"/>
    <xf numFmtId="0" fontId="6" fillId="0" borderId="12" xfId="0" applyFont="1" applyBorder="1" applyAlignment="1">
      <alignment wrapText="1"/>
    </xf>
    <xf numFmtId="0" fontId="8" fillId="0" borderId="0" xfId="0" applyFont="1"/>
    <xf numFmtId="166" fontId="0" fillId="0" borderId="0" xfId="0" applyNumberFormat="1" applyAlignment="1">
      <alignment horizontal="left"/>
    </xf>
    <xf numFmtId="0" fontId="7" fillId="0" borderId="0" xfId="2" applyFont="1" applyAlignment="1" applyProtection="1">
      <alignment horizontal="center" vertical="center" wrapText="1"/>
      <protection hidden="1"/>
    </xf>
    <xf numFmtId="0" fontId="21" fillId="0" borderId="0" xfId="0" applyFont="1" applyAlignment="1">
      <alignment vertical="center"/>
    </xf>
    <xf numFmtId="0" fontId="9" fillId="3" borderId="0" xfId="0" applyFont="1" applyFill="1" applyAlignment="1">
      <alignment horizontal="center"/>
    </xf>
    <xf numFmtId="165" fontId="0" fillId="0" borderId="0" xfId="0" applyNumberFormat="1"/>
    <xf numFmtId="165" fontId="6" fillId="0" borderId="0" xfId="0" applyNumberFormat="1" applyFont="1"/>
    <xf numFmtId="0" fontId="7" fillId="2" borderId="0" xfId="2" applyFont="1" applyFill="1" applyAlignment="1" applyProtection="1">
      <alignment horizontal="center" vertical="center" wrapText="1"/>
      <protection hidden="1"/>
    </xf>
    <xf numFmtId="0" fontId="12" fillId="0" borderId="0" xfId="0" applyFont="1" applyAlignment="1" applyProtection="1">
      <alignment vertical="center" wrapText="1"/>
      <protection hidden="1"/>
    </xf>
    <xf numFmtId="0" fontId="14" fillId="0" borderId="0" xfId="0" applyFont="1" applyAlignment="1" applyProtection="1">
      <alignment wrapText="1"/>
      <protection hidden="1"/>
    </xf>
    <xf numFmtId="0" fontId="12" fillId="0" borderId="0" xfId="2" applyFont="1" applyAlignment="1" applyProtection="1">
      <alignment wrapText="1"/>
      <protection hidden="1"/>
    </xf>
    <xf numFmtId="165" fontId="4" fillId="0" borderId="0" xfId="2" applyNumberFormat="1" applyFont="1" applyAlignment="1" applyProtection="1">
      <alignment horizontal="center" vertical="center" wrapText="1"/>
      <protection hidden="1"/>
    </xf>
    <xf numFmtId="0" fontId="16" fillId="0" borderId="0" xfId="0" applyFont="1" applyAlignment="1" applyProtection="1">
      <alignment horizontal="left" wrapText="1"/>
      <protection hidden="1"/>
    </xf>
    <xf numFmtId="0" fontId="12" fillId="0" borderId="0" xfId="0" applyFont="1" applyAlignment="1" applyProtection="1">
      <alignment wrapText="1"/>
      <protection hidden="1"/>
    </xf>
    <xf numFmtId="0" fontId="19" fillId="0" borderId="0" xfId="2" applyFont="1" applyAlignment="1" applyProtection="1">
      <alignment wrapText="1"/>
      <protection hidden="1"/>
    </xf>
    <xf numFmtId="164" fontId="4" fillId="0" borderId="0" xfId="2" applyNumberFormat="1" applyFont="1" applyAlignment="1" applyProtection="1">
      <alignment horizontal="left" vertical="center" wrapText="1"/>
      <protection hidden="1"/>
    </xf>
    <xf numFmtId="164" fontId="4" fillId="0" borderId="0" xfId="2" applyNumberFormat="1" applyFont="1" applyAlignment="1" applyProtection="1">
      <alignment horizontal="center" vertical="center" wrapText="1"/>
      <protection hidden="1"/>
    </xf>
    <xf numFmtId="4" fontId="4" fillId="0" borderId="0" xfId="2" applyNumberFormat="1" applyFont="1" applyAlignment="1" applyProtection="1">
      <alignment horizontal="center" vertical="center" wrapText="1"/>
      <protection hidden="1"/>
    </xf>
    <xf numFmtId="0" fontId="22" fillId="0" borderId="0" xfId="0" applyFont="1" applyAlignment="1" applyProtection="1">
      <alignment wrapText="1"/>
      <protection hidden="1"/>
    </xf>
    <xf numFmtId="1" fontId="0" fillId="0" borderId="0" xfId="0" applyNumberFormat="1" applyAlignment="1">
      <alignment horizontal="left"/>
    </xf>
    <xf numFmtId="0" fontId="2" fillId="7" borderId="0" xfId="0" applyFont="1" applyFill="1"/>
    <xf numFmtId="0" fontId="31" fillId="0" borderId="0" xfId="0" applyFont="1"/>
    <xf numFmtId="0" fontId="5" fillId="0" borderId="0" xfId="2" applyFont="1" applyAlignment="1" applyProtection="1">
      <alignment horizontal="center" vertical="center" wrapText="1"/>
      <protection hidden="1"/>
    </xf>
    <xf numFmtId="0" fontId="27" fillId="0" borderId="4" xfId="0" applyFont="1" applyBorder="1" applyAlignment="1" applyProtection="1">
      <alignment vertical="center" wrapText="1"/>
      <protection hidden="1"/>
    </xf>
    <xf numFmtId="164" fontId="5" fillId="0" borderId="0" xfId="2" applyNumberFormat="1" applyFont="1" applyAlignment="1">
      <alignment horizontal="right" vertical="center" wrapText="1"/>
    </xf>
    <xf numFmtId="168" fontId="5" fillId="0" borderId="0" xfId="2" applyNumberFormat="1" applyFont="1" applyAlignment="1">
      <alignment vertical="center" wrapText="1"/>
    </xf>
    <xf numFmtId="0" fontId="33" fillId="0" borderId="0" xfId="0" applyFont="1" applyAlignment="1" applyProtection="1">
      <alignment vertical="center" wrapText="1"/>
      <protection hidden="1"/>
    </xf>
    <xf numFmtId="0" fontId="24" fillId="0" borderId="0" xfId="0" applyFont="1" applyAlignment="1" applyProtection="1">
      <alignment wrapText="1"/>
      <protection hidden="1"/>
    </xf>
    <xf numFmtId="0" fontId="33" fillId="0" borderId="0" xfId="2" applyFont="1" applyAlignment="1" applyProtection="1">
      <alignment wrapText="1"/>
      <protection hidden="1"/>
    </xf>
    <xf numFmtId="0" fontId="33" fillId="0" borderId="0" xfId="0" applyFont="1" applyAlignment="1" applyProtection="1">
      <alignment wrapText="1"/>
      <protection hidden="1"/>
    </xf>
    <xf numFmtId="0" fontId="34" fillId="0" borderId="0" xfId="7" applyFont="1" applyAlignment="1" applyProtection="1">
      <alignment wrapText="1"/>
      <protection hidden="1"/>
    </xf>
    <xf numFmtId="0" fontId="4" fillId="0" borderId="0" xfId="0" applyFont="1" applyAlignment="1" applyProtection="1">
      <alignment vertical="center" wrapText="1"/>
      <protection hidden="1"/>
    </xf>
    <xf numFmtId="0" fontId="35" fillId="0" borderId="0" xfId="0" applyFont="1"/>
    <xf numFmtId="0" fontId="36" fillId="0" borderId="0" xfId="0" applyFont="1"/>
    <xf numFmtId="164" fontId="33" fillId="0" borderId="0" xfId="2" applyNumberFormat="1" applyFont="1" applyAlignment="1" applyProtection="1">
      <alignment wrapText="1"/>
      <protection hidden="1"/>
    </xf>
    <xf numFmtId="0" fontId="35" fillId="0" borderId="0" xfId="0" applyFont="1" applyAlignment="1" applyProtection="1">
      <alignment vertical="center" wrapText="1"/>
      <protection hidden="1"/>
    </xf>
    <xf numFmtId="0" fontId="24" fillId="0" borderId="0" xfId="2" applyFont="1" applyAlignment="1" applyProtection="1">
      <alignment wrapText="1"/>
      <protection hidden="1"/>
    </xf>
    <xf numFmtId="165" fontId="4" fillId="0" borderId="0" xfId="0" applyNumberFormat="1" applyFont="1" applyAlignment="1" applyProtection="1">
      <alignment vertical="center" wrapText="1"/>
      <protection hidden="1"/>
    </xf>
    <xf numFmtId="9" fontId="33" fillId="0" borderId="0" xfId="2" applyNumberFormat="1" applyFont="1" applyAlignment="1" applyProtection="1">
      <alignment wrapText="1"/>
      <protection hidden="1"/>
    </xf>
    <xf numFmtId="10" fontId="35" fillId="0" borderId="0" xfId="0" applyNumberFormat="1" applyFont="1"/>
    <xf numFmtId="0" fontId="33" fillId="0" borderId="0" xfId="2" applyFont="1" applyAlignment="1" applyProtection="1">
      <alignment horizontal="center" vertical="center" wrapText="1"/>
      <protection hidden="1"/>
    </xf>
    <xf numFmtId="10" fontId="33" fillId="0" borderId="0" xfId="2" applyNumberFormat="1" applyFont="1" applyAlignment="1" applyProtection="1">
      <alignment vertical="center" wrapText="1"/>
      <protection hidden="1"/>
    </xf>
    <xf numFmtId="0" fontId="33" fillId="0" borderId="0" xfId="2" applyFont="1" applyAlignment="1" applyProtection="1">
      <alignment horizontal="left" vertical="center"/>
      <protection hidden="1"/>
    </xf>
    <xf numFmtId="10" fontId="33" fillId="0" borderId="0" xfId="2" applyNumberFormat="1" applyFont="1" applyAlignment="1" applyProtection="1">
      <alignment wrapText="1"/>
      <protection hidden="1"/>
    </xf>
    <xf numFmtId="0" fontId="4" fillId="0" borderId="0" xfId="0" applyFont="1" applyAlignment="1" applyProtection="1">
      <alignment wrapText="1"/>
      <protection hidden="1"/>
    </xf>
    <xf numFmtId="164" fontId="4" fillId="0" borderId="0" xfId="0" applyNumberFormat="1" applyFont="1" applyAlignment="1" applyProtection="1">
      <alignment wrapText="1"/>
      <protection hidden="1"/>
    </xf>
    <xf numFmtId="164" fontId="22" fillId="0" borderId="0" xfId="0" applyNumberFormat="1" applyFont="1" applyAlignment="1" applyProtection="1">
      <alignment wrapText="1"/>
      <protection hidden="1"/>
    </xf>
    <xf numFmtId="169" fontId="4" fillId="0" borderId="0" xfId="0" applyNumberFormat="1" applyFont="1" applyAlignment="1" applyProtection="1">
      <alignment wrapText="1"/>
      <protection hidden="1"/>
    </xf>
    <xf numFmtId="170" fontId="22" fillId="0" borderId="0" xfId="0" applyNumberFormat="1" applyFont="1" applyAlignment="1" applyProtection="1">
      <alignment wrapText="1"/>
      <protection hidden="1"/>
    </xf>
    <xf numFmtId="170" fontId="33" fillId="0" borderId="0" xfId="0" applyNumberFormat="1" applyFont="1" applyAlignment="1" applyProtection="1">
      <alignment wrapText="1"/>
      <protection hidden="1"/>
    </xf>
    <xf numFmtId="168" fontId="33" fillId="0" borderId="0" xfId="0" applyNumberFormat="1" applyFont="1" applyAlignment="1" applyProtection="1">
      <alignment wrapText="1"/>
      <protection hidden="1"/>
    </xf>
    <xf numFmtId="0" fontId="12" fillId="0" borderId="0" xfId="0" applyFont="1" applyAlignment="1">
      <alignment vertical="center"/>
    </xf>
    <xf numFmtId="49" fontId="8" fillId="0" borderId="0" xfId="0" applyNumberFormat="1" applyFont="1" applyAlignment="1">
      <alignment horizontal="center" vertical="center"/>
    </xf>
    <xf numFmtId="0" fontId="40" fillId="0" borderId="0" xfId="0" applyFont="1"/>
    <xf numFmtId="0" fontId="14" fillId="0" borderId="0" xfId="0" applyFont="1"/>
    <xf numFmtId="0" fontId="14" fillId="0" borderId="0" xfId="0" applyFont="1" applyAlignment="1">
      <alignment vertical="center"/>
    </xf>
    <xf numFmtId="0" fontId="4" fillId="0" borderId="0" xfId="2" applyFont="1" applyAlignment="1">
      <alignment horizontal="left" vertical="center" wrapText="1"/>
    </xf>
    <xf numFmtId="0" fontId="12" fillId="0" borderId="0" xfId="2" applyFont="1"/>
    <xf numFmtId="49" fontId="22" fillId="0" borderId="0" xfId="0" applyNumberFormat="1" applyFont="1" applyAlignment="1">
      <alignment horizontal="center" vertical="center"/>
    </xf>
    <xf numFmtId="49" fontId="4" fillId="0" borderId="0" xfId="2" applyNumberFormat="1" applyFont="1" applyAlignment="1">
      <alignment horizontal="center" vertical="center"/>
    </xf>
    <xf numFmtId="0" fontId="5" fillId="2" borderId="0" xfId="2" applyFont="1" applyFill="1" applyAlignment="1">
      <alignment horizontal="right" vertical="center" wrapText="1"/>
    </xf>
    <xf numFmtId="49" fontId="22" fillId="0" borderId="0" xfId="2" applyNumberFormat="1" applyFont="1" applyAlignment="1">
      <alignment horizontal="center" vertical="center"/>
    </xf>
    <xf numFmtId="0" fontId="4" fillId="2" borderId="0" xfId="2" applyFont="1" applyFill="1" applyAlignment="1">
      <alignment horizontal="right" vertical="center" wrapText="1"/>
    </xf>
    <xf numFmtId="0" fontId="4" fillId="0" borderId="0" xfId="0" applyFont="1" applyAlignment="1">
      <alignment horizontal="left" vertical="center" wrapText="1"/>
    </xf>
    <xf numFmtId="0" fontId="5" fillId="2" borderId="0" xfId="2" applyFont="1" applyFill="1" applyAlignment="1">
      <alignment horizontal="right" vertical="center"/>
    </xf>
    <xf numFmtId="0" fontId="22" fillId="0" borderId="0" xfId="0" applyFont="1"/>
    <xf numFmtId="0" fontId="5" fillId="2" borderId="0" xfId="2" applyFont="1" applyFill="1" applyAlignment="1">
      <alignment horizontal="left" vertical="center"/>
    </xf>
    <xf numFmtId="0" fontId="5" fillId="2" borderId="0" xfId="2" applyFont="1" applyFill="1" applyAlignment="1">
      <alignment vertical="center" wrapText="1"/>
    </xf>
    <xf numFmtId="0" fontId="42" fillId="0" borderId="0" xfId="2" applyFont="1" applyAlignment="1">
      <alignment horizontal="left" vertical="center" wrapText="1"/>
    </xf>
    <xf numFmtId="0" fontId="7" fillId="2" borderId="0" xfId="2" applyFont="1" applyFill="1" applyAlignment="1">
      <alignment horizontal="right" vertical="center" wrapText="1"/>
    </xf>
    <xf numFmtId="0" fontId="12" fillId="0" borderId="0" xfId="0" applyFont="1" applyProtection="1">
      <protection locked="0"/>
    </xf>
    <xf numFmtId="0" fontId="12" fillId="0" borderId="0" xfId="0" applyFont="1"/>
    <xf numFmtId="0" fontId="16" fillId="0" borderId="0" xfId="0" applyFont="1"/>
    <xf numFmtId="0" fontId="5" fillId="0" borderId="0" xfId="2" applyFont="1" applyAlignment="1">
      <alignment horizontal="center" vertical="center" wrapText="1"/>
    </xf>
    <xf numFmtId="164" fontId="5" fillId="0" borderId="0" xfId="2" applyNumberFormat="1" applyFont="1" applyAlignment="1">
      <alignment horizontal="center" vertical="center" wrapText="1"/>
    </xf>
    <xf numFmtId="0" fontId="38" fillId="2" borderId="0" xfId="0" applyFont="1" applyFill="1"/>
    <xf numFmtId="0" fontId="2" fillId="9" borderId="5" xfId="0" applyFont="1" applyFill="1" applyBorder="1" applyAlignment="1">
      <alignment horizontal="center" vertical="center"/>
    </xf>
    <xf numFmtId="44" fontId="0" fillId="9" borderId="5" xfId="0" applyNumberFormat="1" applyFill="1" applyBorder="1" applyAlignment="1">
      <alignment horizontal="center" vertical="center"/>
    </xf>
    <xf numFmtId="44" fontId="38" fillId="0" borderId="0" xfId="1" applyFont="1" applyFill="1" applyBorder="1"/>
    <xf numFmtId="44" fontId="37" fillId="0" borderId="0" xfId="1" applyFont="1" applyFill="1" applyBorder="1"/>
    <xf numFmtId="0" fontId="38" fillId="0" borderId="0" xfId="0" applyFont="1"/>
    <xf numFmtId="44" fontId="36" fillId="0" borderId="0" xfId="1" applyFont="1" applyFill="1" applyBorder="1"/>
    <xf numFmtId="10" fontId="36" fillId="0" borderId="0" xfId="1" applyNumberFormat="1" applyFont="1" applyFill="1" applyBorder="1"/>
    <xf numFmtId="164" fontId="5" fillId="0" borderId="2" xfId="2" applyNumberFormat="1" applyFont="1" applyBorder="1" applyAlignment="1">
      <alignment horizontal="center" vertical="center" wrapText="1"/>
    </xf>
    <xf numFmtId="165" fontId="5" fillId="0" borderId="0" xfId="2" applyNumberFormat="1" applyFont="1" applyAlignment="1">
      <alignment horizontal="center" vertical="center"/>
    </xf>
    <xf numFmtId="166" fontId="5" fillId="4" borderId="5" xfId="2" applyNumberFormat="1" applyFont="1" applyFill="1" applyBorder="1" applyAlignment="1">
      <alignment horizontal="center" vertical="center" wrapText="1"/>
    </xf>
    <xf numFmtId="0" fontId="11" fillId="0" borderId="0" xfId="0" applyFont="1" applyAlignment="1">
      <alignment wrapText="1"/>
    </xf>
    <xf numFmtId="49" fontId="11" fillId="0" borderId="0" xfId="0" applyNumberFormat="1" applyFont="1" applyAlignment="1">
      <alignment wrapText="1"/>
    </xf>
    <xf numFmtId="0" fontId="33" fillId="0" borderId="0" xfId="0" applyFont="1" applyAlignment="1">
      <alignment vertical="center"/>
    </xf>
    <xf numFmtId="0" fontId="24" fillId="0" borderId="0" xfId="0" applyFont="1"/>
    <xf numFmtId="0" fontId="33" fillId="0" borderId="0" xfId="2" applyFont="1"/>
    <xf numFmtId="0" fontId="33" fillId="0" borderId="0" xfId="0" applyFont="1"/>
    <xf numFmtId="0" fontId="22" fillId="0" borderId="0" xfId="0" applyFont="1" applyAlignment="1">
      <alignment vertical="center"/>
    </xf>
    <xf numFmtId="0" fontId="22" fillId="0" borderId="0" xfId="2" applyFont="1"/>
    <xf numFmtId="0" fontId="5" fillId="0" borderId="0" xfId="0" applyFont="1" applyAlignment="1">
      <alignment horizontal="right" vertical="center" wrapText="1"/>
    </xf>
    <xf numFmtId="0" fontId="5" fillId="10" borderId="5" xfId="0" applyFont="1" applyFill="1" applyBorder="1" applyAlignment="1">
      <alignment horizontal="center" vertical="center" wrapText="1"/>
    </xf>
    <xf numFmtId="0" fontId="5" fillId="11" borderId="5" xfId="0" applyFont="1" applyFill="1" applyBorder="1" applyAlignment="1">
      <alignment horizontal="center" vertical="center" wrapText="1"/>
    </xf>
    <xf numFmtId="0" fontId="5" fillId="12" borderId="5" xfId="0" applyFont="1" applyFill="1" applyBorder="1" applyAlignment="1">
      <alignment horizontal="center" vertical="center" wrapText="1"/>
    </xf>
    <xf numFmtId="0" fontId="5" fillId="13" borderId="5" xfId="0" applyFont="1" applyFill="1" applyBorder="1" applyAlignment="1">
      <alignment horizontal="center" vertical="center" wrapText="1"/>
    </xf>
    <xf numFmtId="171" fontId="22" fillId="0" borderId="0" xfId="0" applyNumberFormat="1" applyFont="1" applyAlignment="1">
      <alignment horizontal="center" vertical="center"/>
    </xf>
    <xf numFmtId="0" fontId="2" fillId="10" borderId="0" xfId="0" applyFont="1" applyFill="1"/>
    <xf numFmtId="10" fontId="0" fillId="0" borderId="0" xfId="0" applyNumberFormat="1" applyAlignment="1">
      <alignment horizontal="left"/>
    </xf>
    <xf numFmtId="0" fontId="2" fillId="0" borderId="0" xfId="0" applyFont="1" applyAlignment="1">
      <alignment horizontal="left"/>
    </xf>
    <xf numFmtId="0" fontId="22" fillId="9" borderId="5" xfId="2" applyFont="1" applyFill="1" applyBorder="1" applyAlignment="1">
      <alignment horizontal="center" vertical="center" wrapText="1"/>
    </xf>
    <xf numFmtId="0" fontId="22" fillId="9" borderId="5" xfId="2" applyFont="1" applyFill="1" applyBorder="1" applyAlignment="1">
      <alignment horizontal="center" vertical="center"/>
    </xf>
    <xf numFmtId="165" fontId="4" fillId="8" borderId="6" xfId="2" applyNumberFormat="1" applyFont="1" applyFill="1" applyBorder="1" applyAlignment="1">
      <alignment horizontal="center" vertical="center"/>
    </xf>
    <xf numFmtId="165" fontId="22" fillId="8" borderId="5" xfId="0" applyNumberFormat="1" applyFont="1" applyFill="1" applyBorder="1" applyAlignment="1">
      <alignment horizontal="center" vertical="center"/>
    </xf>
    <xf numFmtId="165" fontId="22" fillId="8" borderId="11" xfId="2" applyNumberFormat="1" applyFont="1" applyFill="1" applyBorder="1" applyAlignment="1">
      <alignment horizontal="center" vertical="center" wrapText="1"/>
    </xf>
    <xf numFmtId="165" fontId="22" fillId="8" borderId="5" xfId="2" applyNumberFormat="1" applyFont="1" applyFill="1" applyBorder="1" applyAlignment="1">
      <alignment horizontal="center" vertical="center" wrapText="1"/>
    </xf>
    <xf numFmtId="165" fontId="22" fillId="8" borderId="5" xfId="2" applyNumberFormat="1" applyFont="1" applyFill="1" applyBorder="1" applyAlignment="1">
      <alignment horizontal="center" vertical="center"/>
    </xf>
    <xf numFmtId="0" fontId="4" fillId="8" borderId="5" xfId="2" applyFont="1" applyFill="1" applyBorder="1" applyAlignment="1" applyProtection="1">
      <alignment horizontal="center" vertical="center" wrapText="1"/>
      <protection locked="0" hidden="1"/>
    </xf>
    <xf numFmtId="165" fontId="4" fillId="8" borderId="5" xfId="2" applyNumberFormat="1" applyFont="1" applyFill="1" applyBorder="1" applyAlignment="1" applyProtection="1">
      <alignment horizontal="center" vertical="center" wrapText="1"/>
      <protection locked="0" hidden="1"/>
    </xf>
    <xf numFmtId="0" fontId="5" fillId="9" borderId="5" xfId="2" applyFont="1" applyFill="1" applyBorder="1" applyAlignment="1" applyProtection="1">
      <alignment horizontal="center" vertical="center" wrapText="1"/>
      <protection hidden="1"/>
    </xf>
    <xf numFmtId="9" fontId="4" fillId="9" borderId="5" xfId="2" applyNumberFormat="1" applyFont="1" applyFill="1" applyBorder="1" applyAlignment="1" applyProtection="1">
      <alignment horizontal="center" vertical="center" wrapText="1"/>
      <protection hidden="1"/>
    </xf>
    <xf numFmtId="165" fontId="4" fillId="9" borderId="5" xfId="2" applyNumberFormat="1" applyFont="1" applyFill="1" applyBorder="1" applyAlignment="1" applyProtection="1">
      <alignment horizontal="center" vertical="center" wrapText="1"/>
      <protection hidden="1"/>
    </xf>
    <xf numFmtId="165" fontId="5" fillId="9" borderId="5" xfId="2" applyNumberFormat="1" applyFont="1" applyFill="1" applyBorder="1" applyAlignment="1">
      <alignment horizontal="center" vertical="center" wrapText="1"/>
    </xf>
    <xf numFmtId="165" fontId="4" fillId="8" borderId="5" xfId="2" applyNumberFormat="1" applyFont="1" applyFill="1" applyBorder="1" applyAlignment="1" applyProtection="1">
      <alignment horizontal="center" vertical="center" wrapText="1"/>
      <protection locked="0"/>
    </xf>
    <xf numFmtId="0" fontId="4" fillId="8" borderId="5" xfId="2" applyFont="1" applyFill="1" applyBorder="1" applyAlignment="1" applyProtection="1">
      <alignment horizontal="center" vertical="center" wrapText="1"/>
      <protection hidden="1"/>
    </xf>
    <xf numFmtId="165" fontId="5" fillId="9" borderId="5" xfId="2" applyNumberFormat="1" applyFont="1" applyFill="1" applyBorder="1" applyAlignment="1" applyProtection="1">
      <alignment horizontal="center" vertical="center" wrapText="1"/>
      <protection hidden="1"/>
    </xf>
    <xf numFmtId="9" fontId="22" fillId="9" borderId="5" xfId="2" applyNumberFormat="1" applyFont="1" applyFill="1" applyBorder="1" applyAlignment="1" applyProtection="1">
      <alignment horizontal="center" vertical="center" wrapText="1"/>
      <protection hidden="1"/>
    </xf>
    <xf numFmtId="10" fontId="4" fillId="9" borderId="5" xfId="2" applyNumberFormat="1" applyFont="1" applyFill="1" applyBorder="1" applyAlignment="1" applyProtection="1">
      <alignment horizontal="center" vertical="center" wrapText="1"/>
      <protection hidden="1"/>
    </xf>
    <xf numFmtId="0" fontId="8" fillId="9" borderId="5" xfId="2" applyFont="1" applyFill="1" applyBorder="1" applyAlignment="1">
      <alignment horizontal="center" vertical="center" wrapText="1"/>
    </xf>
    <xf numFmtId="164" fontId="4" fillId="9" borderId="5" xfId="2" applyNumberFormat="1" applyFont="1" applyFill="1" applyBorder="1" applyAlignment="1">
      <alignment horizontal="center" vertical="center" wrapText="1"/>
    </xf>
    <xf numFmtId="165" fontId="5" fillId="9" borderId="9" xfId="2" applyNumberFormat="1" applyFont="1" applyFill="1" applyBorder="1" applyAlignment="1">
      <alignment horizontal="center" vertical="center" wrapText="1"/>
    </xf>
    <xf numFmtId="165" fontId="4" fillId="9" borderId="5" xfId="2" applyNumberFormat="1" applyFont="1" applyFill="1" applyBorder="1" applyAlignment="1">
      <alignment horizontal="center" vertical="center" wrapText="1"/>
    </xf>
    <xf numFmtId="2" fontId="4" fillId="8" borderId="5" xfId="2" applyNumberFormat="1" applyFont="1" applyFill="1" applyBorder="1" applyAlignment="1" applyProtection="1">
      <alignment horizontal="center" vertical="center" wrapText="1"/>
      <protection locked="0"/>
    </xf>
    <xf numFmtId="49" fontId="28" fillId="8" borderId="5" xfId="2" applyNumberFormat="1" applyFont="1" applyFill="1" applyBorder="1" applyAlignment="1" applyProtection="1">
      <alignment horizontal="center" vertical="center" wrapText="1"/>
      <protection locked="0" hidden="1"/>
    </xf>
    <xf numFmtId="164" fontId="4" fillId="8" borderId="5" xfId="2" applyNumberFormat="1" applyFont="1" applyFill="1" applyBorder="1" applyAlignment="1" applyProtection="1">
      <alignment horizontal="center" vertical="center" wrapText="1"/>
      <protection locked="0"/>
    </xf>
    <xf numFmtId="9" fontId="4" fillId="8" borderId="5" xfId="2" applyNumberFormat="1" applyFont="1" applyFill="1" applyBorder="1" applyAlignment="1" applyProtection="1">
      <alignment horizontal="center" vertical="center" wrapText="1"/>
      <protection locked="0"/>
    </xf>
    <xf numFmtId="4" fontId="4" fillId="9" borderId="5" xfId="2" applyNumberFormat="1" applyFont="1" applyFill="1" applyBorder="1" applyAlignment="1">
      <alignment horizontal="center" vertical="center" wrapText="1"/>
    </xf>
    <xf numFmtId="166" fontId="5" fillId="9" borderId="5" xfId="2" applyNumberFormat="1" applyFont="1" applyFill="1" applyBorder="1" applyAlignment="1">
      <alignment horizontal="center" vertical="center" wrapText="1"/>
    </xf>
    <xf numFmtId="165" fontId="25" fillId="9" borderId="5" xfId="0" applyNumberFormat="1" applyFont="1" applyFill="1" applyBorder="1" applyAlignment="1">
      <alignment horizontal="center" vertical="center" wrapText="1"/>
    </xf>
    <xf numFmtId="167" fontId="22" fillId="8" borderId="5" xfId="0" applyNumberFormat="1" applyFont="1" applyFill="1" applyBorder="1" applyAlignment="1" applyProtection="1">
      <alignment horizontal="center" vertical="center" wrapText="1"/>
      <protection locked="0"/>
    </xf>
    <xf numFmtId="0" fontId="5" fillId="2" borderId="16" xfId="2" applyFont="1" applyFill="1" applyBorder="1" applyAlignment="1" applyProtection="1">
      <alignment horizontal="right" vertical="center" wrapText="1"/>
      <protection hidden="1"/>
    </xf>
    <xf numFmtId="0" fontId="15" fillId="2" borderId="0" xfId="2" applyFont="1" applyFill="1" applyAlignment="1" applyProtection="1">
      <alignment wrapText="1"/>
      <protection hidden="1"/>
    </xf>
    <xf numFmtId="0" fontId="12" fillId="2" borderId="0" xfId="2" applyFont="1" applyFill="1" applyAlignment="1" applyProtection="1">
      <alignment wrapText="1"/>
      <protection hidden="1"/>
    </xf>
    <xf numFmtId="0" fontId="5" fillId="2" borderId="4" xfId="2" applyFont="1" applyFill="1" applyBorder="1" applyAlignment="1" applyProtection="1">
      <alignment vertical="center" wrapText="1"/>
      <protection hidden="1"/>
    </xf>
    <xf numFmtId="0" fontId="12" fillId="2" borderId="7" xfId="2" applyFont="1" applyFill="1" applyBorder="1" applyAlignment="1" applyProtection="1">
      <alignment wrapText="1"/>
      <protection hidden="1"/>
    </xf>
    <xf numFmtId="9" fontId="4" fillId="9" borderId="5" xfId="2" applyNumberFormat="1" applyFont="1" applyFill="1" applyBorder="1" applyAlignment="1">
      <alignment horizontal="center" vertical="center"/>
    </xf>
    <xf numFmtId="0" fontId="5" fillId="9" borderId="5" xfId="2" applyFont="1" applyFill="1" applyBorder="1" applyAlignment="1">
      <alignment horizontal="center" vertical="center" wrapText="1"/>
    </xf>
    <xf numFmtId="2" fontId="5" fillId="9" borderId="5" xfId="2" applyNumberFormat="1" applyFont="1" applyFill="1" applyBorder="1" applyAlignment="1">
      <alignment horizontal="center" vertical="center"/>
    </xf>
    <xf numFmtId="165" fontId="5" fillId="9" borderId="5" xfId="2" applyNumberFormat="1" applyFont="1" applyFill="1" applyBorder="1" applyAlignment="1">
      <alignment horizontal="center" vertical="center"/>
    </xf>
    <xf numFmtId="166" fontId="5" fillId="9" borderId="5" xfId="2" applyNumberFormat="1" applyFont="1" applyFill="1" applyBorder="1" applyAlignment="1">
      <alignment horizontal="center" vertical="center"/>
    </xf>
    <xf numFmtId="10" fontId="5" fillId="9" borderId="5" xfId="2" applyNumberFormat="1" applyFont="1" applyFill="1" applyBorder="1" applyAlignment="1">
      <alignment horizontal="center" vertical="center" wrapText="1"/>
    </xf>
    <xf numFmtId="5" fontId="22" fillId="9" borderId="5" xfId="0" applyNumberFormat="1" applyFont="1" applyFill="1" applyBorder="1" applyAlignment="1">
      <alignment horizontal="center" vertical="center"/>
    </xf>
    <xf numFmtId="165" fontId="8" fillId="9" borderId="5" xfId="0" applyNumberFormat="1" applyFont="1" applyFill="1" applyBorder="1" applyAlignment="1">
      <alignment horizontal="center" vertical="center"/>
    </xf>
    <xf numFmtId="10" fontId="8" fillId="9" borderId="5" xfId="0" applyNumberFormat="1" applyFont="1" applyFill="1" applyBorder="1" applyAlignment="1">
      <alignment horizontal="center" vertical="center"/>
    </xf>
    <xf numFmtId="0" fontId="22" fillId="8" borderId="5" xfId="0" applyFont="1" applyFill="1" applyBorder="1" applyAlignment="1">
      <alignment vertical="center"/>
    </xf>
    <xf numFmtId="0" fontId="8" fillId="9" borderId="5" xfId="0" applyFont="1" applyFill="1" applyBorder="1" applyAlignment="1">
      <alignment horizontal="right" vertical="center" wrapText="1"/>
    </xf>
    <xf numFmtId="9" fontId="5" fillId="9" borderId="5" xfId="2" applyNumberFormat="1" applyFont="1" applyFill="1" applyBorder="1" applyAlignment="1">
      <alignment horizontal="center" vertical="center"/>
    </xf>
    <xf numFmtId="164" fontId="19" fillId="0" borderId="0" xfId="2" applyNumberFormat="1" applyFont="1" applyAlignment="1">
      <alignment horizontal="right" vertical="center" wrapText="1"/>
    </xf>
    <xf numFmtId="171" fontId="8" fillId="15" borderId="5" xfId="2" applyNumberFormat="1" applyFont="1" applyFill="1" applyBorder="1" applyAlignment="1" applyProtection="1">
      <alignment horizontal="center" vertical="center"/>
      <protection locked="0"/>
    </xf>
    <xf numFmtId="0" fontId="11" fillId="0" borderId="0" xfId="0" applyFont="1" applyAlignment="1">
      <alignment vertical="center" wrapText="1"/>
    </xf>
    <xf numFmtId="0" fontId="2" fillId="9" borderId="5" xfId="0" applyFont="1" applyFill="1" applyBorder="1" applyAlignment="1">
      <alignment horizontal="right" vertical="center"/>
    </xf>
    <xf numFmtId="171" fontId="2" fillId="9" borderId="5" xfId="0" applyNumberFormat="1" applyFont="1" applyFill="1" applyBorder="1" applyAlignment="1">
      <alignment horizontal="center" vertical="center"/>
    </xf>
    <xf numFmtId="44" fontId="0" fillId="8" borderId="5" xfId="1" applyFont="1" applyFill="1" applyBorder="1"/>
    <xf numFmtId="44" fontId="0" fillId="8" borderId="5" xfId="0" applyNumberFormat="1" applyFill="1" applyBorder="1" applyAlignment="1">
      <alignment horizontal="center" vertical="center"/>
    </xf>
    <xf numFmtId="44" fontId="0" fillId="8" borderId="5" xfId="1" applyFont="1" applyFill="1" applyBorder="1" applyAlignment="1">
      <alignment horizontal="center"/>
    </xf>
    <xf numFmtId="44" fontId="2" fillId="8" borderId="5" xfId="1" applyFont="1" applyFill="1" applyBorder="1"/>
    <xf numFmtId="10" fontId="2" fillId="8" borderId="5" xfId="14" applyNumberFormat="1" applyFont="1" applyFill="1" applyBorder="1" applyAlignment="1">
      <alignment horizontal="center" vertical="center"/>
    </xf>
    <xf numFmtId="10" fontId="38" fillId="9" borderId="5" xfId="14" applyNumberFormat="1" applyFont="1" applyFill="1" applyBorder="1"/>
    <xf numFmtId="0" fontId="0" fillId="9" borderId="5" xfId="0" applyFill="1" applyBorder="1"/>
    <xf numFmtId="0" fontId="0" fillId="9" borderId="5" xfId="0" applyFill="1" applyBorder="1" applyAlignment="1">
      <alignment horizontal="center" vertical="center"/>
    </xf>
    <xf numFmtId="44" fontId="2" fillId="8" borderId="5" xfId="0" applyNumberFormat="1" applyFont="1" applyFill="1" applyBorder="1" applyAlignment="1">
      <alignment horizontal="center" vertical="center"/>
    </xf>
    <xf numFmtId="10" fontId="2" fillId="8" borderId="5" xfId="0" applyNumberFormat="1" applyFont="1" applyFill="1" applyBorder="1" applyAlignment="1">
      <alignment horizontal="center" vertical="center"/>
    </xf>
    <xf numFmtId="10" fontId="0" fillId="8" borderId="5" xfId="0" applyNumberFormat="1" applyFill="1" applyBorder="1" applyAlignment="1">
      <alignment horizontal="center" vertical="center"/>
    </xf>
    <xf numFmtId="0" fontId="4" fillId="9" borderId="13" xfId="0" applyFont="1" applyFill="1" applyBorder="1" applyAlignment="1">
      <alignment horizontal="left" vertical="top" textRotation="90" wrapText="1"/>
    </xf>
    <xf numFmtId="0" fontId="4" fillId="9" borderId="15" xfId="0" applyFont="1" applyFill="1" applyBorder="1" applyAlignment="1">
      <alignment horizontal="left" vertical="top" textRotation="90" wrapText="1"/>
    </xf>
    <xf numFmtId="49" fontId="4" fillId="8" borderId="1" xfId="0" applyNumberFormat="1" applyFont="1" applyFill="1" applyBorder="1" applyAlignment="1" applyProtection="1">
      <alignment vertical="top" wrapText="1" shrinkToFit="1"/>
      <protection locked="0"/>
    </xf>
    <xf numFmtId="49" fontId="4" fillId="8" borderId="10" xfId="0" applyNumberFormat="1" applyFont="1" applyFill="1" applyBorder="1" applyAlignment="1" applyProtection="1">
      <alignment vertical="top" wrapText="1" shrinkToFit="1"/>
      <protection locked="0"/>
    </xf>
    <xf numFmtId="49" fontId="4" fillId="8" borderId="4" xfId="0" applyNumberFormat="1" applyFont="1" applyFill="1" applyBorder="1" applyAlignment="1" applyProtection="1">
      <alignment vertical="top" wrapText="1" shrinkToFit="1"/>
      <protection locked="0"/>
    </xf>
    <xf numFmtId="49" fontId="4" fillId="8" borderId="16" xfId="0" applyNumberFormat="1" applyFont="1" applyFill="1" applyBorder="1" applyAlignment="1" applyProtection="1">
      <alignment vertical="top" wrapText="1" shrinkToFit="1"/>
      <protection locked="0"/>
    </xf>
    <xf numFmtId="49" fontId="4" fillId="8" borderId="2" xfId="0" applyNumberFormat="1" applyFont="1" applyFill="1" applyBorder="1" applyAlignment="1" applyProtection="1">
      <alignment vertical="top" wrapText="1" shrinkToFit="1"/>
      <protection locked="0"/>
    </xf>
    <xf numFmtId="49" fontId="4" fillId="8" borderId="0" xfId="0" applyNumberFormat="1" applyFont="1" applyFill="1" applyAlignment="1" applyProtection="1">
      <alignment vertical="top" wrapText="1" shrinkToFit="1"/>
      <protection locked="0"/>
    </xf>
    <xf numFmtId="49" fontId="4" fillId="8" borderId="13" xfId="0" applyNumberFormat="1" applyFont="1" applyFill="1" applyBorder="1" applyAlignment="1" applyProtection="1">
      <alignment vertical="top" wrapText="1" shrinkToFit="1"/>
      <protection locked="0"/>
    </xf>
    <xf numFmtId="49" fontId="4" fillId="8" borderId="11" xfId="0" applyNumberFormat="1" applyFont="1" applyFill="1" applyBorder="1" applyAlignment="1" applyProtection="1">
      <alignment vertical="top" wrapText="1" shrinkToFit="1"/>
      <protection locked="0"/>
    </xf>
    <xf numFmtId="0" fontId="4" fillId="9" borderId="14" xfId="0" applyFont="1" applyFill="1" applyBorder="1" applyAlignment="1">
      <alignment horizontal="left" vertical="top" textRotation="90" wrapText="1"/>
    </xf>
    <xf numFmtId="1" fontId="4" fillId="8" borderId="5" xfId="2" applyNumberFormat="1" applyFont="1" applyFill="1" applyBorder="1" applyAlignment="1" applyProtection="1">
      <alignment horizontal="center" vertical="center" wrapText="1"/>
      <protection hidden="1"/>
    </xf>
    <xf numFmtId="0" fontId="0" fillId="13" borderId="0" xfId="0" applyFill="1" applyAlignment="1">
      <alignment horizontal="left"/>
    </xf>
    <xf numFmtId="165" fontId="0" fillId="13" borderId="0" xfId="0" applyNumberFormat="1" applyFill="1" applyAlignment="1">
      <alignment horizontal="left"/>
    </xf>
    <xf numFmtId="0" fontId="22" fillId="8" borderId="5" xfId="0" applyFont="1" applyFill="1" applyBorder="1" applyAlignment="1">
      <alignment horizontal="center" vertical="center"/>
    </xf>
    <xf numFmtId="10" fontId="6" fillId="0" borderId="0" xfId="0" applyNumberFormat="1" applyFont="1" applyAlignment="1">
      <alignment horizontal="left"/>
    </xf>
    <xf numFmtId="49" fontId="33" fillId="0" borderId="0" xfId="0" applyNumberFormat="1" applyFont="1" applyAlignment="1">
      <alignment vertical="center" wrapText="1"/>
    </xf>
    <xf numFmtId="49" fontId="16" fillId="0" borderId="0" xfId="0" applyNumberFormat="1" applyFont="1" applyAlignment="1">
      <alignment vertical="center" wrapText="1"/>
    </xf>
    <xf numFmtId="49" fontId="12" fillId="0" borderId="0" xfId="0" applyNumberFormat="1" applyFont="1" applyAlignment="1">
      <alignment vertical="top" wrapText="1"/>
    </xf>
    <xf numFmtId="49" fontId="33" fillId="0" borderId="0" xfId="0" applyNumberFormat="1" applyFont="1" applyAlignment="1">
      <alignment wrapText="1"/>
    </xf>
    <xf numFmtId="49" fontId="17" fillId="0" borderId="0" xfId="0" applyNumberFormat="1" applyFont="1" applyAlignment="1">
      <alignment vertical="center" wrapText="1"/>
    </xf>
    <xf numFmtId="0" fontId="43" fillId="0" borderId="0" xfId="7" applyFont="1" applyAlignment="1" applyProtection="1">
      <protection locked="0"/>
    </xf>
    <xf numFmtId="49" fontId="11" fillId="0" borderId="0" xfId="0" applyNumberFormat="1" applyFont="1" applyAlignment="1">
      <alignment horizontal="left" vertical="top" wrapText="1"/>
    </xf>
    <xf numFmtId="0" fontId="5" fillId="10" borderId="11" xfId="0" applyFont="1" applyFill="1" applyBorder="1" applyAlignment="1">
      <alignment horizontal="center" vertical="center" wrapText="1"/>
    </xf>
    <xf numFmtId="49" fontId="25" fillId="0" borderId="0" xfId="0" applyNumberFormat="1" applyFont="1" applyAlignment="1">
      <alignment horizontal="left" wrapText="1"/>
    </xf>
    <xf numFmtId="49" fontId="11" fillId="0" borderId="0" xfId="0" applyNumberFormat="1" applyFont="1" applyAlignment="1">
      <alignment horizontal="left" wrapText="1" indent="1"/>
    </xf>
    <xf numFmtId="49" fontId="42" fillId="0" borderId="0" xfId="0" applyNumberFormat="1" applyFont="1" applyAlignment="1">
      <alignment horizontal="left" wrapText="1"/>
    </xf>
    <xf numFmtId="49" fontId="49" fillId="0" borderId="44" xfId="0" applyNumberFormat="1" applyFont="1" applyBorder="1" applyAlignment="1">
      <alignment horizontal="center" vertical="center" wrapText="1"/>
    </xf>
    <xf numFmtId="49" fontId="49" fillId="0" borderId="45" xfId="0" applyNumberFormat="1" applyFont="1" applyBorder="1" applyAlignment="1">
      <alignment horizontal="center" vertical="center" wrapText="1"/>
    </xf>
    <xf numFmtId="49" fontId="49" fillId="0" borderId="46" xfId="0" applyNumberFormat="1" applyFont="1" applyBorder="1" applyAlignment="1">
      <alignment horizontal="center" vertical="center" wrapText="1"/>
    </xf>
    <xf numFmtId="49" fontId="49" fillId="0" borderId="47" xfId="0" applyNumberFormat="1" applyFont="1" applyBorder="1" applyAlignment="1">
      <alignment horizontal="center" vertical="center" wrapText="1"/>
    </xf>
    <xf numFmtId="49" fontId="49" fillId="0" borderId="0" xfId="0" applyNumberFormat="1" applyFont="1" applyAlignment="1">
      <alignment horizontal="center" vertical="center" wrapText="1"/>
    </xf>
    <xf numFmtId="49" fontId="49" fillId="0" borderId="48" xfId="0" applyNumberFormat="1" applyFont="1" applyBorder="1" applyAlignment="1">
      <alignment horizontal="center" vertical="center" wrapText="1"/>
    </xf>
    <xf numFmtId="49" fontId="49" fillId="0" borderId="49" xfId="0" applyNumberFormat="1" applyFont="1" applyBorder="1" applyAlignment="1">
      <alignment horizontal="center" vertical="center" wrapText="1"/>
    </xf>
    <xf numFmtId="49" fontId="49" fillId="0" borderId="50" xfId="0" applyNumberFormat="1" applyFont="1" applyBorder="1" applyAlignment="1">
      <alignment horizontal="center" vertical="center" wrapText="1"/>
    </xf>
    <xf numFmtId="49" fontId="49" fillId="0" borderId="51" xfId="0" applyNumberFormat="1" applyFont="1" applyBorder="1" applyAlignment="1">
      <alignment horizontal="center" vertical="center" wrapText="1"/>
    </xf>
    <xf numFmtId="49" fontId="48" fillId="14" borderId="0" xfId="0" applyNumberFormat="1" applyFont="1" applyFill="1" applyAlignment="1">
      <alignment horizontal="center" vertical="center" wrapText="1"/>
    </xf>
    <xf numFmtId="49" fontId="11" fillId="0" borderId="0" xfId="0" applyNumberFormat="1" applyFont="1" applyAlignment="1">
      <alignment horizontal="left" wrapText="1"/>
    </xf>
    <xf numFmtId="49" fontId="25" fillId="0" borderId="0" xfId="0" applyNumberFormat="1" applyFont="1" applyAlignment="1">
      <alignment horizontal="left" wrapText="1" indent="1"/>
    </xf>
    <xf numFmtId="0" fontId="29" fillId="0" borderId="0" xfId="7" applyAlignment="1" applyProtection="1">
      <alignment horizontal="left"/>
      <protection locked="0"/>
    </xf>
    <xf numFmtId="49" fontId="11" fillId="0" borderId="0" xfId="0" applyNumberFormat="1" applyFont="1" applyAlignment="1">
      <alignment horizontal="left" vertical="top" wrapText="1" indent="1"/>
    </xf>
    <xf numFmtId="49" fontId="11" fillId="0" borderId="0" xfId="0" applyNumberFormat="1" applyFont="1" applyAlignment="1">
      <alignment horizontal="center" wrapText="1"/>
    </xf>
    <xf numFmtId="0" fontId="11" fillId="0" borderId="0" xfId="0" applyFont="1" applyAlignment="1">
      <alignment horizontal="center"/>
    </xf>
    <xf numFmtId="0" fontId="45" fillId="14" borderId="1" xfId="0" applyFont="1" applyFill="1" applyBorder="1" applyAlignment="1" applyProtection="1">
      <alignment horizontal="center" vertical="center" wrapText="1"/>
      <protection hidden="1"/>
    </xf>
    <xf numFmtId="0" fontId="45" fillId="14" borderId="2" xfId="0" applyFont="1" applyFill="1" applyBorder="1" applyAlignment="1" applyProtection="1">
      <alignment horizontal="center" vertical="center" wrapText="1"/>
      <protection hidden="1"/>
    </xf>
    <xf numFmtId="0" fontId="45" fillId="14" borderId="3" xfId="0" applyFont="1" applyFill="1" applyBorder="1" applyAlignment="1" applyProtection="1">
      <alignment horizontal="center" vertical="center" wrapText="1"/>
      <protection hidden="1"/>
    </xf>
    <xf numFmtId="0" fontId="5" fillId="9" borderId="6" xfId="2" applyFont="1" applyFill="1" applyBorder="1" applyAlignment="1" applyProtection="1">
      <alignment horizontal="center" vertical="center" wrapText="1"/>
      <protection hidden="1"/>
    </xf>
    <xf numFmtId="0" fontId="5" fillId="9" borderId="9" xfId="2" applyFont="1" applyFill="1" applyBorder="1" applyAlignment="1" applyProtection="1">
      <alignment horizontal="center" vertical="center" wrapText="1"/>
      <protection hidden="1"/>
    </xf>
    <xf numFmtId="0" fontId="5" fillId="2" borderId="0" xfId="2" applyFont="1" applyFill="1" applyAlignment="1" applyProtection="1">
      <alignment horizontal="right" wrapText="1"/>
      <protection hidden="1"/>
    </xf>
    <xf numFmtId="10" fontId="4" fillId="9" borderId="10" xfId="2" applyNumberFormat="1" applyFont="1" applyFill="1" applyBorder="1" applyAlignment="1" applyProtection="1">
      <alignment horizontal="center" vertical="center" wrapText="1"/>
      <protection hidden="1"/>
    </xf>
    <xf numFmtId="10" fontId="4" fillId="9" borderId="11" xfId="2" applyNumberFormat="1" applyFont="1" applyFill="1" applyBorder="1" applyAlignment="1" applyProtection="1">
      <alignment horizontal="center" vertical="center" wrapText="1"/>
      <protection hidden="1"/>
    </xf>
    <xf numFmtId="0" fontId="4" fillId="8" borderId="1" xfId="2" applyFont="1" applyFill="1" applyBorder="1" applyAlignment="1" applyProtection="1">
      <alignment horizontal="center" vertical="center" wrapText="1"/>
      <protection locked="0"/>
    </xf>
    <xf numFmtId="0" fontId="4" fillId="8" borderId="2" xfId="2" applyFont="1" applyFill="1" applyBorder="1" applyAlignment="1" applyProtection="1">
      <alignment horizontal="center" vertical="center" wrapText="1"/>
      <protection locked="0"/>
    </xf>
    <xf numFmtId="0" fontId="4" fillId="8" borderId="3" xfId="2" applyFont="1" applyFill="1" applyBorder="1" applyAlignment="1" applyProtection="1">
      <alignment horizontal="center" vertical="center" wrapText="1"/>
      <protection locked="0"/>
    </xf>
    <xf numFmtId="0" fontId="4" fillId="8" borderId="14" xfId="2"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wrapText="1"/>
      <protection locked="0"/>
    </xf>
    <xf numFmtId="0" fontId="4" fillId="8" borderId="15" xfId="2" applyFont="1" applyFill="1" applyBorder="1" applyAlignment="1" applyProtection="1">
      <alignment horizontal="center" vertical="center" wrapText="1"/>
      <protection locked="0"/>
    </xf>
    <xf numFmtId="0" fontId="4" fillId="8" borderId="6" xfId="2" applyFont="1" applyFill="1" applyBorder="1" applyAlignment="1" applyProtection="1">
      <alignment horizontal="center" vertical="center" wrapText="1"/>
      <protection locked="0"/>
    </xf>
    <xf numFmtId="0" fontId="4" fillId="8" borderId="8" xfId="2" applyFont="1" applyFill="1" applyBorder="1" applyAlignment="1" applyProtection="1">
      <alignment horizontal="center" vertical="center" wrapText="1"/>
      <protection locked="0"/>
    </xf>
    <xf numFmtId="0" fontId="4" fillId="8" borderId="9" xfId="2" applyFont="1" applyFill="1" applyBorder="1" applyAlignment="1" applyProtection="1">
      <alignment horizontal="center" vertical="center" wrapText="1"/>
      <protection locked="0"/>
    </xf>
    <xf numFmtId="0" fontId="5" fillId="9" borderId="1" xfId="2" applyFont="1" applyFill="1" applyBorder="1" applyAlignment="1" applyProtection="1">
      <alignment horizontal="center" vertical="center" wrapText="1"/>
      <protection hidden="1"/>
    </xf>
    <xf numFmtId="0" fontId="5" fillId="9" borderId="3" xfId="2" applyFont="1" applyFill="1" applyBorder="1" applyAlignment="1" applyProtection="1">
      <alignment horizontal="center" vertical="center" wrapText="1"/>
      <protection hidden="1"/>
    </xf>
    <xf numFmtId="0" fontId="5" fillId="9" borderId="14" xfId="2" applyFont="1" applyFill="1" applyBorder="1" applyAlignment="1" applyProtection="1">
      <alignment horizontal="center" vertical="center" wrapText="1"/>
      <protection hidden="1"/>
    </xf>
    <xf numFmtId="0" fontId="5" fillId="9" borderId="15" xfId="2" applyFont="1" applyFill="1" applyBorder="1" applyAlignment="1" applyProtection="1">
      <alignment horizontal="center" vertical="center" wrapText="1"/>
      <protection hidden="1"/>
    </xf>
    <xf numFmtId="0" fontId="4" fillId="8" borderId="5" xfId="0" applyFont="1" applyFill="1" applyBorder="1" applyAlignment="1" applyProtection="1">
      <alignment horizontal="center" vertical="center" wrapText="1"/>
      <protection locked="0" hidden="1"/>
    </xf>
    <xf numFmtId="0" fontId="41" fillId="9" borderId="6" xfId="0" applyFont="1" applyFill="1" applyBorder="1" applyAlignment="1" applyProtection="1">
      <alignment horizontal="center" vertical="center" wrapText="1"/>
      <protection hidden="1"/>
    </xf>
    <xf numFmtId="0" fontId="41" fillId="9" borderId="9" xfId="0" applyFont="1" applyFill="1" applyBorder="1" applyAlignment="1" applyProtection="1">
      <alignment horizontal="center" vertical="center" wrapText="1"/>
      <protection hidden="1"/>
    </xf>
    <xf numFmtId="166" fontId="5" fillId="9" borderId="1" xfId="2" applyNumberFormat="1" applyFont="1" applyFill="1" applyBorder="1" applyAlignment="1">
      <alignment horizontal="center" vertical="center" wrapText="1"/>
    </xf>
    <xf numFmtId="166" fontId="5" fillId="9" borderId="2" xfId="2" applyNumberFormat="1" applyFont="1" applyFill="1" applyBorder="1" applyAlignment="1">
      <alignment horizontal="center" vertical="center" wrapText="1"/>
    </xf>
    <xf numFmtId="166" fontId="5" fillId="9" borderId="3" xfId="2" applyNumberFormat="1" applyFont="1" applyFill="1" applyBorder="1" applyAlignment="1">
      <alignment horizontal="center" vertical="center" wrapText="1"/>
    </xf>
    <xf numFmtId="0" fontId="25" fillId="9" borderId="6" xfId="0" applyFont="1" applyFill="1" applyBorder="1" applyAlignment="1">
      <alignment horizontal="right" vertical="center" wrapText="1"/>
    </xf>
    <xf numFmtId="0" fontId="25" fillId="9" borderId="8" xfId="0" applyFont="1" applyFill="1" applyBorder="1" applyAlignment="1">
      <alignment horizontal="right" vertical="center" wrapText="1"/>
    </xf>
    <xf numFmtId="0" fontId="25" fillId="9" borderId="9" xfId="0" applyFont="1" applyFill="1" applyBorder="1" applyAlignment="1">
      <alignment horizontal="right" vertical="center" wrapText="1"/>
    </xf>
    <xf numFmtId="0" fontId="19" fillId="0" borderId="4" xfId="0" applyFont="1" applyBorder="1" applyAlignment="1" applyProtection="1">
      <alignment horizontal="center" vertical="center" wrapText="1"/>
      <protection hidden="1"/>
    </xf>
    <xf numFmtId="0" fontId="19" fillId="0" borderId="0" xfId="0" applyFont="1" applyAlignment="1" applyProtection="1">
      <alignment horizontal="center" vertical="center" wrapText="1"/>
      <protection hidden="1"/>
    </xf>
    <xf numFmtId="0" fontId="0" fillId="0" borderId="8" xfId="0" applyBorder="1" applyAlignment="1">
      <alignment horizontal="center"/>
    </xf>
    <xf numFmtId="165" fontId="9" fillId="9" borderId="35" xfId="2" applyNumberFormat="1" applyFont="1" applyFill="1" applyBorder="1" applyAlignment="1">
      <alignment horizontal="center" vertical="center" wrapText="1"/>
    </xf>
    <xf numFmtId="165" fontId="9" fillId="9" borderId="34" xfId="2" applyNumberFormat="1" applyFont="1" applyFill="1" applyBorder="1" applyAlignment="1">
      <alignment horizontal="center" vertical="center" wrapText="1"/>
    </xf>
    <xf numFmtId="165" fontId="9" fillId="9" borderId="33" xfId="2" applyNumberFormat="1" applyFont="1" applyFill="1" applyBorder="1" applyAlignment="1">
      <alignment horizontal="center" vertical="center" wrapText="1"/>
    </xf>
    <xf numFmtId="49" fontId="4" fillId="8" borderId="6" xfId="2" applyNumberFormat="1" applyFont="1" applyFill="1" applyBorder="1" applyAlignment="1" applyProtection="1">
      <alignment horizontal="center" vertical="center" wrapText="1"/>
      <protection locked="0" hidden="1"/>
    </xf>
    <xf numFmtId="49" fontId="4" fillId="8" borderId="9" xfId="2" applyNumberFormat="1" applyFont="1" applyFill="1" applyBorder="1" applyAlignment="1" applyProtection="1">
      <alignment horizontal="center" vertical="center" wrapText="1"/>
      <protection locked="0" hidden="1"/>
    </xf>
    <xf numFmtId="165" fontId="5" fillId="9" borderId="11" xfId="2" applyNumberFormat="1" applyFont="1" applyFill="1" applyBorder="1" applyAlignment="1">
      <alignment horizontal="center" vertical="center" wrapText="1"/>
    </xf>
    <xf numFmtId="49" fontId="4" fillId="8" borderId="6" xfId="2" applyNumberFormat="1" applyFont="1" applyFill="1" applyBorder="1" applyAlignment="1" applyProtection="1">
      <alignment horizontal="center" vertical="center" wrapText="1"/>
      <protection locked="0"/>
    </xf>
    <xf numFmtId="49" fontId="4" fillId="8" borderId="8" xfId="2" applyNumberFormat="1" applyFont="1" applyFill="1" applyBorder="1" applyAlignment="1" applyProtection="1">
      <alignment horizontal="center" vertical="center" wrapText="1"/>
      <protection locked="0"/>
    </xf>
    <xf numFmtId="49" fontId="4" fillId="8" borderId="9" xfId="2" applyNumberFormat="1" applyFont="1" applyFill="1" applyBorder="1" applyAlignment="1" applyProtection="1">
      <alignment horizontal="center" vertical="center" wrapText="1"/>
      <protection locked="0"/>
    </xf>
    <xf numFmtId="0" fontId="9" fillId="9" borderId="5" xfId="2" applyFont="1" applyFill="1" applyBorder="1" applyAlignment="1" applyProtection="1">
      <alignment horizontal="center" vertical="center" wrapText="1"/>
      <protection hidden="1"/>
    </xf>
    <xf numFmtId="0" fontId="9" fillId="9" borderId="10" xfId="2" applyFont="1" applyFill="1" applyBorder="1" applyAlignment="1" applyProtection="1">
      <alignment horizontal="center" vertical="center" wrapText="1"/>
      <protection hidden="1"/>
    </xf>
    <xf numFmtId="165" fontId="4" fillId="8" borderId="5" xfId="2" applyNumberFormat="1" applyFont="1" applyFill="1" applyBorder="1" applyAlignment="1" applyProtection="1">
      <alignment horizontal="center" vertical="center" wrapText="1"/>
      <protection locked="0"/>
    </xf>
    <xf numFmtId="49" fontId="22" fillId="8" borderId="6" xfId="0" applyNumberFormat="1" applyFont="1" applyFill="1" applyBorder="1" applyAlignment="1" applyProtection="1">
      <alignment horizontal="center" vertical="center"/>
      <protection locked="0"/>
    </xf>
    <xf numFmtId="49" fontId="22" fillId="8" borderId="8" xfId="0" applyNumberFormat="1" applyFont="1" applyFill="1" applyBorder="1" applyAlignment="1" applyProtection="1">
      <alignment horizontal="center" vertical="center"/>
      <protection locked="0"/>
    </xf>
    <xf numFmtId="49" fontId="22" fillId="8" borderId="9" xfId="0" applyNumberFormat="1" applyFont="1" applyFill="1" applyBorder="1" applyAlignment="1" applyProtection="1">
      <alignment horizontal="center" vertical="center"/>
      <protection locked="0"/>
    </xf>
    <xf numFmtId="49" fontId="4" fillId="8" borderId="6" xfId="2" applyNumberFormat="1" applyFont="1" applyFill="1" applyBorder="1" applyAlignment="1" applyProtection="1">
      <alignment horizontal="left" vertical="center" wrapText="1"/>
      <protection locked="0"/>
    </xf>
    <xf numFmtId="49" fontId="4" fillId="8" borderId="9" xfId="2" applyNumberFormat="1" applyFont="1" applyFill="1" applyBorder="1" applyAlignment="1" applyProtection="1">
      <alignment horizontal="left" vertical="center" wrapText="1"/>
      <protection locked="0"/>
    </xf>
    <xf numFmtId="0" fontId="8" fillId="9" borderId="10" xfId="0" applyFont="1" applyFill="1" applyBorder="1" applyAlignment="1">
      <alignment horizontal="center" vertical="center" wrapText="1"/>
    </xf>
    <xf numFmtId="0" fontId="8" fillId="9" borderId="11" xfId="0" applyFont="1" applyFill="1" applyBorder="1" applyAlignment="1">
      <alignment horizontal="center" vertical="center" wrapText="1"/>
    </xf>
    <xf numFmtId="0" fontId="14" fillId="0" borderId="0" xfId="0" applyFont="1" applyAlignment="1" applyProtection="1">
      <alignment horizontal="center" vertical="top" wrapText="1"/>
      <protection hidden="1"/>
    </xf>
    <xf numFmtId="165" fontId="4" fillId="8" borderId="6" xfId="2" applyNumberFormat="1" applyFont="1" applyFill="1" applyBorder="1" applyAlignment="1" applyProtection="1">
      <alignment horizontal="center" vertical="center" wrapText="1"/>
      <protection locked="0"/>
    </xf>
    <xf numFmtId="165" fontId="4" fillId="8" borderId="9" xfId="2" applyNumberFormat="1" applyFont="1" applyFill="1" applyBorder="1" applyAlignment="1" applyProtection="1">
      <alignment horizontal="center" vertical="center" wrapText="1"/>
      <protection locked="0"/>
    </xf>
    <xf numFmtId="0" fontId="5" fillId="9" borderId="17" xfId="2" applyFont="1" applyFill="1" applyBorder="1" applyAlignment="1" applyProtection="1">
      <alignment horizontal="right" vertical="center" wrapText="1"/>
      <protection hidden="1"/>
    </xf>
    <xf numFmtId="0" fontId="5" fillId="9" borderId="18" xfId="2" applyFont="1" applyFill="1" applyBorder="1" applyAlignment="1" applyProtection="1">
      <alignment horizontal="right" vertical="center" wrapText="1"/>
      <protection hidden="1"/>
    </xf>
    <xf numFmtId="165" fontId="4" fillId="9" borderId="5" xfId="2" applyNumberFormat="1" applyFont="1" applyFill="1" applyBorder="1" applyAlignment="1">
      <alignment horizontal="center" vertical="center" wrapText="1"/>
    </xf>
    <xf numFmtId="49" fontId="4" fillId="8" borderId="5" xfId="2" applyNumberFormat="1" applyFont="1" applyFill="1" applyBorder="1" applyAlignment="1" applyProtection="1">
      <alignment horizontal="left" vertical="center" wrapText="1"/>
      <protection locked="0"/>
    </xf>
    <xf numFmtId="0" fontId="9" fillId="9" borderId="6" xfId="2" applyFont="1" applyFill="1" applyBorder="1" applyAlignment="1" applyProtection="1">
      <alignment horizontal="center" vertical="center" wrapText="1"/>
      <protection hidden="1"/>
    </xf>
    <xf numFmtId="0" fontId="14" fillId="9" borderId="5" xfId="0" applyFont="1" applyFill="1" applyBorder="1" applyAlignment="1" applyProtection="1">
      <alignment horizontal="right" vertical="center" wrapText="1"/>
      <protection hidden="1"/>
    </xf>
    <xf numFmtId="0" fontId="14" fillId="9" borderId="6" xfId="0" applyFont="1" applyFill="1" applyBorder="1" applyAlignment="1" applyProtection="1">
      <alignment horizontal="right" vertical="center" wrapText="1"/>
      <protection hidden="1"/>
    </xf>
    <xf numFmtId="165" fontId="5" fillId="8" borderId="5" xfId="2" applyNumberFormat="1" applyFont="1" applyFill="1" applyBorder="1" applyAlignment="1" applyProtection="1">
      <alignment horizontal="center" vertical="center" wrapText="1"/>
      <protection locked="0"/>
    </xf>
    <xf numFmtId="165" fontId="5" fillId="9" borderId="5" xfId="2" applyNumberFormat="1" applyFont="1" applyFill="1" applyBorder="1" applyAlignment="1">
      <alignment horizontal="center" vertical="center" wrapText="1"/>
    </xf>
    <xf numFmtId="165" fontId="5" fillId="9" borderId="1" xfId="2" applyNumberFormat="1" applyFont="1" applyFill="1" applyBorder="1" applyAlignment="1" applyProtection="1">
      <alignment horizontal="center" vertical="center" wrapText="1"/>
      <protection hidden="1"/>
    </xf>
    <xf numFmtId="165" fontId="5" fillId="9" borderId="3" xfId="2" applyNumberFormat="1" applyFont="1" applyFill="1" applyBorder="1" applyAlignment="1" applyProtection="1">
      <alignment horizontal="center" vertical="center" wrapText="1"/>
      <protection hidden="1"/>
    </xf>
    <xf numFmtId="165" fontId="5" fillId="9" borderId="4" xfId="2" applyNumberFormat="1" applyFont="1" applyFill="1" applyBorder="1" applyAlignment="1" applyProtection="1">
      <alignment horizontal="center" vertical="center" wrapText="1"/>
      <protection hidden="1"/>
    </xf>
    <xf numFmtId="165" fontId="5" fillId="9" borderId="7" xfId="2" applyNumberFormat="1" applyFont="1" applyFill="1" applyBorder="1" applyAlignment="1" applyProtection="1">
      <alignment horizontal="center" vertical="center" wrapText="1"/>
      <protection hidden="1"/>
    </xf>
    <xf numFmtId="165" fontId="5" fillId="9" borderId="14" xfId="2" applyNumberFormat="1" applyFont="1" applyFill="1" applyBorder="1" applyAlignment="1" applyProtection="1">
      <alignment horizontal="center" vertical="center" wrapText="1"/>
      <protection hidden="1"/>
    </xf>
    <xf numFmtId="165" fontId="5" fillId="9" borderId="15" xfId="2" applyNumberFormat="1" applyFont="1" applyFill="1" applyBorder="1" applyAlignment="1" applyProtection="1">
      <alignment horizontal="center" vertical="center" wrapText="1"/>
      <protection hidden="1"/>
    </xf>
    <xf numFmtId="164" fontId="4" fillId="9" borderId="6" xfId="2" applyNumberFormat="1" applyFont="1" applyFill="1" applyBorder="1" applyAlignment="1" applyProtection="1">
      <alignment horizontal="center" vertical="center" wrapText="1"/>
      <protection hidden="1"/>
    </xf>
    <xf numFmtId="164" fontId="4" fillId="9" borderId="8" xfId="2" applyNumberFormat="1" applyFont="1" applyFill="1" applyBorder="1" applyAlignment="1" applyProtection="1">
      <alignment horizontal="center" vertical="center" wrapText="1"/>
      <protection hidden="1"/>
    </xf>
    <xf numFmtId="164" fontId="4" fillId="9" borderId="9" xfId="2" applyNumberFormat="1" applyFont="1" applyFill="1" applyBorder="1" applyAlignment="1" applyProtection="1">
      <alignment horizontal="center" vertical="center" wrapText="1"/>
      <protection hidden="1"/>
    </xf>
    <xf numFmtId="165" fontId="5" fillId="9" borderId="6" xfId="2" applyNumberFormat="1" applyFont="1" applyFill="1" applyBorder="1" applyAlignment="1">
      <alignment horizontal="center" vertical="center" wrapText="1"/>
    </xf>
    <xf numFmtId="165" fontId="5" fillId="9" borderId="9" xfId="2" applyNumberFormat="1" applyFont="1" applyFill="1" applyBorder="1" applyAlignment="1">
      <alignment horizontal="center" vertical="center" wrapText="1"/>
    </xf>
    <xf numFmtId="164" fontId="5" fillId="9" borderId="6" xfId="2" applyNumberFormat="1" applyFont="1" applyFill="1" applyBorder="1" applyAlignment="1" applyProtection="1">
      <alignment horizontal="right" vertical="center" wrapText="1"/>
      <protection hidden="1"/>
    </xf>
    <xf numFmtId="164" fontId="5" fillId="9" borderId="8" xfId="2" applyNumberFormat="1" applyFont="1" applyFill="1" applyBorder="1" applyAlignment="1" applyProtection="1">
      <alignment horizontal="right" vertical="center" wrapText="1"/>
      <protection hidden="1"/>
    </xf>
    <xf numFmtId="164" fontId="5" fillId="9" borderId="9" xfId="2" applyNumberFormat="1" applyFont="1" applyFill="1" applyBorder="1" applyAlignment="1" applyProtection="1">
      <alignment horizontal="right" vertical="center" wrapText="1"/>
      <protection hidden="1"/>
    </xf>
    <xf numFmtId="0" fontId="5" fillId="9" borderId="5" xfId="2" applyFont="1" applyFill="1" applyBorder="1" applyAlignment="1">
      <alignment horizontal="center" vertical="center"/>
    </xf>
    <xf numFmtId="49" fontId="4" fillId="8" borderId="8" xfId="2" applyNumberFormat="1" applyFont="1" applyFill="1" applyBorder="1" applyAlignment="1" applyProtection="1">
      <alignment horizontal="center" vertical="center" wrapText="1"/>
      <protection locked="0" hidden="1"/>
    </xf>
    <xf numFmtId="165" fontId="4" fillId="8" borderId="8" xfId="2" applyNumberFormat="1" applyFont="1" applyFill="1" applyBorder="1" applyAlignment="1" applyProtection="1">
      <alignment horizontal="center" vertical="center" wrapText="1"/>
      <protection locked="0"/>
    </xf>
    <xf numFmtId="0" fontId="8" fillId="9" borderId="10" xfId="2" applyFont="1" applyFill="1" applyBorder="1" applyAlignment="1" applyProtection="1">
      <alignment horizontal="center" vertical="center" wrapText="1"/>
      <protection hidden="1"/>
    </xf>
    <xf numFmtId="0" fontId="8" fillId="9" borderId="11" xfId="2" applyFont="1" applyFill="1" applyBorder="1" applyAlignment="1" applyProtection="1">
      <alignment horizontal="center" vertical="center" wrapText="1"/>
      <protection hidden="1"/>
    </xf>
    <xf numFmtId="0" fontId="45" fillId="14" borderId="5" xfId="0" applyFont="1" applyFill="1" applyBorder="1" applyAlignment="1" applyProtection="1">
      <alignment horizontal="center" vertical="center" wrapText="1"/>
      <protection hidden="1"/>
    </xf>
    <xf numFmtId="0" fontId="16" fillId="0" borderId="0" xfId="0" applyFont="1" applyAlignment="1" applyProtection="1">
      <alignment horizontal="left" wrapText="1"/>
      <protection hidden="1"/>
    </xf>
    <xf numFmtId="165" fontId="4" fillId="8" borderId="1" xfId="2" applyNumberFormat="1" applyFont="1" applyFill="1" applyBorder="1" applyAlignment="1" applyProtection="1">
      <alignment horizontal="center" vertical="center" wrapText="1"/>
      <protection locked="0"/>
    </xf>
    <xf numFmtId="165" fontId="4" fillId="8" borderId="2" xfId="2" applyNumberFormat="1" applyFont="1" applyFill="1" applyBorder="1" applyAlignment="1" applyProtection="1">
      <alignment horizontal="center" vertical="center" wrapText="1"/>
      <protection locked="0"/>
    </xf>
    <xf numFmtId="165" fontId="4" fillId="8" borderId="3" xfId="2" applyNumberFormat="1" applyFont="1" applyFill="1" applyBorder="1" applyAlignment="1" applyProtection="1">
      <alignment horizontal="center" vertical="center" wrapText="1"/>
      <protection locked="0"/>
    </xf>
    <xf numFmtId="44" fontId="5" fillId="2" borderId="14" xfId="1" applyFont="1" applyFill="1" applyBorder="1" applyAlignment="1" applyProtection="1">
      <alignment horizontal="left" vertical="center" wrapText="1"/>
      <protection hidden="1"/>
    </xf>
    <xf numFmtId="44" fontId="5" fillId="2" borderId="13" xfId="1" applyFont="1" applyFill="1" applyBorder="1" applyAlignment="1" applyProtection="1">
      <alignment horizontal="left" vertical="center" wrapText="1"/>
      <protection hidden="1"/>
    </xf>
    <xf numFmtId="44" fontId="5" fillId="2" borderId="15" xfId="1" applyFont="1" applyFill="1" applyBorder="1" applyAlignment="1" applyProtection="1">
      <alignment horizontal="left" vertical="center" wrapText="1"/>
      <protection hidden="1"/>
    </xf>
    <xf numFmtId="5" fontId="5" fillId="8" borderId="17" xfId="2" applyNumberFormat="1" applyFont="1" applyFill="1" applyBorder="1" applyAlignment="1" applyProtection="1">
      <alignment horizontal="center" vertical="center" wrapText="1"/>
      <protection locked="0"/>
    </xf>
    <xf numFmtId="5" fontId="5" fillId="8" borderId="18" xfId="2" applyNumberFormat="1" applyFont="1" applyFill="1" applyBorder="1" applyAlignment="1" applyProtection="1">
      <alignment horizontal="center" vertical="center" wrapText="1"/>
      <protection locked="0"/>
    </xf>
    <xf numFmtId="5" fontId="5" fillId="8" borderId="19" xfId="2" applyNumberFormat="1" applyFont="1" applyFill="1" applyBorder="1" applyAlignment="1" applyProtection="1">
      <alignment horizontal="center" vertical="center" wrapText="1"/>
      <protection locked="0"/>
    </xf>
    <xf numFmtId="0" fontId="5" fillId="9" borderId="10" xfId="2" applyFont="1" applyFill="1" applyBorder="1" applyAlignment="1" applyProtection="1">
      <alignment horizontal="center" vertical="center" wrapText="1"/>
      <protection hidden="1"/>
    </xf>
    <xf numFmtId="0" fontId="5" fillId="9" borderId="11" xfId="2" applyFont="1" applyFill="1" applyBorder="1" applyAlignment="1" applyProtection="1">
      <alignment horizontal="center" vertical="center" wrapText="1"/>
      <protection hidden="1"/>
    </xf>
    <xf numFmtId="49" fontId="22" fillId="8" borderId="5" xfId="0" applyNumberFormat="1" applyFont="1" applyFill="1" applyBorder="1" applyAlignment="1" applyProtection="1">
      <alignment horizontal="left" vertical="center" wrapText="1"/>
      <protection locked="0"/>
    </xf>
    <xf numFmtId="0" fontId="8" fillId="9" borderId="5" xfId="2" applyFont="1" applyFill="1" applyBorder="1" applyAlignment="1">
      <alignment horizontal="center" vertical="center" wrapText="1"/>
    </xf>
    <xf numFmtId="164" fontId="22" fillId="8" borderId="5" xfId="0" applyNumberFormat="1"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hidden="1"/>
    </xf>
    <xf numFmtId="0" fontId="8" fillId="9" borderId="2" xfId="2" applyFont="1" applyFill="1" applyBorder="1" applyAlignment="1" applyProtection="1">
      <alignment horizontal="left" vertical="center" wrapText="1"/>
      <protection hidden="1"/>
    </xf>
    <xf numFmtId="0" fontId="8" fillId="9" borderId="3" xfId="2" applyFont="1" applyFill="1" applyBorder="1" applyAlignment="1" applyProtection="1">
      <alignment horizontal="left" vertical="center" wrapText="1"/>
      <protection hidden="1"/>
    </xf>
    <xf numFmtId="0" fontId="8" fillId="9" borderId="14" xfId="2" applyFont="1" applyFill="1" applyBorder="1" applyAlignment="1" applyProtection="1">
      <alignment horizontal="left" vertical="center" wrapText="1"/>
      <protection hidden="1"/>
    </xf>
    <xf numFmtId="0" fontId="8" fillId="9" borderId="13" xfId="2" applyFont="1" applyFill="1" applyBorder="1" applyAlignment="1" applyProtection="1">
      <alignment horizontal="left" vertical="center" wrapText="1"/>
      <protection hidden="1"/>
    </xf>
    <xf numFmtId="0" fontId="8" fillId="9" borderId="15" xfId="2" applyFont="1" applyFill="1" applyBorder="1" applyAlignment="1" applyProtection="1">
      <alignment horizontal="left" vertical="center" wrapText="1"/>
      <protection hidden="1"/>
    </xf>
    <xf numFmtId="0" fontId="5" fillId="9" borderId="16" xfId="2" applyFont="1" applyFill="1" applyBorder="1" applyAlignment="1" applyProtection="1">
      <alignment horizontal="center" vertical="center" wrapText="1"/>
      <protection hidden="1"/>
    </xf>
    <xf numFmtId="49" fontId="5" fillId="9" borderId="11" xfId="2" applyNumberFormat="1" applyFont="1" applyFill="1" applyBorder="1" applyAlignment="1" applyProtection="1">
      <alignment horizontal="center" vertical="center" wrapText="1"/>
      <protection hidden="1"/>
    </xf>
    <xf numFmtId="0" fontId="5" fillId="9" borderId="4" xfId="2" applyFont="1" applyFill="1" applyBorder="1" applyAlignment="1" applyProtection="1">
      <alignment horizontal="center" vertical="center" wrapText="1"/>
      <protection hidden="1"/>
    </xf>
    <xf numFmtId="0" fontId="5" fillId="9" borderId="0" xfId="2" applyFont="1" applyFill="1" applyAlignment="1" applyProtection="1">
      <alignment horizontal="center" vertical="center" wrapText="1"/>
      <protection hidden="1"/>
    </xf>
    <xf numFmtId="0" fontId="5" fillId="9" borderId="5" xfId="2" applyFont="1" applyFill="1" applyBorder="1" applyAlignment="1" applyProtection="1">
      <alignment horizontal="center" vertical="center" wrapText="1"/>
      <protection hidden="1"/>
    </xf>
    <xf numFmtId="0" fontId="5" fillId="9" borderId="8" xfId="2" applyFont="1" applyFill="1" applyBorder="1" applyAlignment="1" applyProtection="1">
      <alignment horizontal="center" vertical="center" wrapText="1"/>
      <protection hidden="1"/>
    </xf>
    <xf numFmtId="0" fontId="8" fillId="9" borderId="10" xfId="2" applyFont="1" applyFill="1" applyBorder="1" applyAlignment="1">
      <alignment horizontal="center" vertical="center"/>
    </xf>
    <xf numFmtId="0" fontId="8" fillId="9" borderId="11" xfId="2" applyFont="1" applyFill="1" applyBorder="1" applyAlignment="1">
      <alignment horizontal="center" vertical="center"/>
    </xf>
    <xf numFmtId="0" fontId="8" fillId="9" borderId="1" xfId="2" applyFont="1" applyFill="1" applyBorder="1" applyAlignment="1">
      <alignment horizontal="center" vertical="center" wrapText="1"/>
    </xf>
    <xf numFmtId="0" fontId="8" fillId="9" borderId="2" xfId="2" applyFont="1" applyFill="1" applyBorder="1" applyAlignment="1">
      <alignment horizontal="center" vertical="center" wrapText="1"/>
    </xf>
    <xf numFmtId="0" fontId="8" fillId="9" borderId="3" xfId="2" applyFont="1" applyFill="1" applyBorder="1" applyAlignment="1">
      <alignment horizontal="center" vertical="center" wrapText="1"/>
    </xf>
    <xf numFmtId="0" fontId="22" fillId="8" borderId="5" xfId="0" applyFont="1" applyFill="1" applyBorder="1" applyAlignment="1" applyProtection="1">
      <alignment horizontal="left" vertical="center" wrapText="1"/>
      <protection locked="0"/>
    </xf>
    <xf numFmtId="0" fontId="24" fillId="0" borderId="0" xfId="0" applyFont="1" applyAlignment="1" applyProtection="1">
      <alignment horizontal="center" vertical="top" wrapText="1"/>
      <protection hidden="1"/>
    </xf>
    <xf numFmtId="0" fontId="8" fillId="9" borderId="1" xfId="2" applyFont="1" applyFill="1" applyBorder="1" applyAlignment="1" applyProtection="1">
      <alignment horizontal="center" vertical="center" wrapText="1"/>
      <protection hidden="1"/>
    </xf>
    <xf numFmtId="0" fontId="8" fillId="9" borderId="3" xfId="2" applyFont="1" applyFill="1" applyBorder="1" applyAlignment="1" applyProtection="1">
      <alignment horizontal="center" vertical="center" wrapText="1"/>
      <protection hidden="1"/>
    </xf>
    <xf numFmtId="0" fontId="8" fillId="9" borderId="14" xfId="2" applyFont="1" applyFill="1" applyBorder="1" applyAlignment="1" applyProtection="1">
      <alignment horizontal="center" vertical="center" wrapText="1"/>
      <protection hidden="1"/>
    </xf>
    <xf numFmtId="0" fontId="8" fillId="9" borderId="15" xfId="2" applyFont="1" applyFill="1" applyBorder="1" applyAlignment="1" applyProtection="1">
      <alignment horizontal="center" vertical="center" wrapText="1"/>
      <protection hidden="1"/>
    </xf>
    <xf numFmtId="164" fontId="5" fillId="9" borderId="5" xfId="2" applyNumberFormat="1" applyFont="1" applyFill="1" applyBorder="1" applyAlignment="1" applyProtection="1">
      <alignment horizontal="right" vertical="center" wrapText="1"/>
      <protection hidden="1"/>
    </xf>
    <xf numFmtId="0" fontId="5" fillId="9" borderId="2" xfId="2" applyFont="1" applyFill="1" applyBorder="1" applyAlignment="1" applyProtection="1">
      <alignment horizontal="center" vertical="center" wrapText="1"/>
      <protection hidden="1"/>
    </xf>
    <xf numFmtId="0" fontId="5" fillId="9" borderId="13" xfId="2" applyFont="1" applyFill="1" applyBorder="1" applyAlignment="1" applyProtection="1">
      <alignment horizontal="center" vertical="center" wrapText="1"/>
      <protection hidden="1"/>
    </xf>
    <xf numFmtId="0" fontId="8" fillId="9" borderId="5" xfId="0" applyFont="1" applyFill="1" applyBorder="1" applyAlignment="1" applyProtection="1">
      <alignment horizontal="left" vertical="center" wrapText="1"/>
      <protection hidden="1"/>
    </xf>
    <xf numFmtId="0" fontId="8" fillId="9" borderId="5" xfId="0" applyFont="1" applyFill="1" applyBorder="1" applyAlignment="1" applyProtection="1">
      <alignment horizontal="center" vertical="center" wrapText="1"/>
      <protection hidden="1"/>
    </xf>
    <xf numFmtId="0" fontId="29" fillId="9" borderId="3" xfId="7" applyFill="1" applyBorder="1" applyAlignment="1" applyProtection="1">
      <alignment horizontal="center" vertical="center" wrapText="1"/>
      <protection hidden="1"/>
    </xf>
    <xf numFmtId="0" fontId="29" fillId="9" borderId="15" xfId="7" applyFill="1" applyBorder="1" applyAlignment="1" applyProtection="1">
      <alignment horizontal="center" vertical="center" wrapText="1"/>
      <protection hidden="1"/>
    </xf>
    <xf numFmtId="0" fontId="39" fillId="0" borderId="0" xfId="0" applyFont="1" applyAlignment="1" applyProtection="1">
      <alignment horizontal="center" wrapText="1"/>
      <protection hidden="1"/>
    </xf>
    <xf numFmtId="0" fontId="4" fillId="8" borderId="6" xfId="2" applyFont="1" applyFill="1" applyBorder="1" applyAlignment="1" applyProtection="1">
      <alignment horizontal="center" vertical="center" wrapText="1"/>
      <protection locked="0" hidden="1"/>
    </xf>
    <xf numFmtId="0" fontId="4" fillId="8" borderId="8" xfId="2" applyFont="1" applyFill="1" applyBorder="1" applyAlignment="1" applyProtection="1">
      <alignment horizontal="center" vertical="center" wrapText="1"/>
      <protection locked="0" hidden="1"/>
    </xf>
    <xf numFmtId="0" fontId="4" fillId="8" borderId="9" xfId="2" applyFont="1" applyFill="1" applyBorder="1" applyAlignment="1" applyProtection="1">
      <alignment horizontal="center" vertical="center" wrapText="1"/>
      <protection locked="0" hidden="1"/>
    </xf>
    <xf numFmtId="0" fontId="4" fillId="8" borderId="6" xfId="0" applyFont="1" applyFill="1" applyBorder="1" applyAlignment="1" applyProtection="1">
      <alignment horizontal="center" vertical="center" wrapText="1"/>
      <protection locked="0"/>
    </xf>
    <xf numFmtId="0" fontId="4" fillId="8" borderId="8" xfId="0" applyFont="1" applyFill="1" applyBorder="1" applyAlignment="1" applyProtection="1">
      <alignment horizontal="center" vertical="center" wrapText="1"/>
      <protection locked="0"/>
    </xf>
    <xf numFmtId="0" fontId="4" fillId="8" borderId="9" xfId="0" applyFont="1" applyFill="1" applyBorder="1" applyAlignment="1" applyProtection="1">
      <alignment horizontal="center" vertical="center" wrapText="1"/>
      <protection locked="0"/>
    </xf>
    <xf numFmtId="0" fontId="5" fillId="9" borderId="14" xfId="2" applyFont="1" applyFill="1" applyBorder="1" applyAlignment="1" applyProtection="1">
      <alignment horizontal="right" vertical="center" wrapText="1"/>
      <protection hidden="1"/>
    </xf>
    <xf numFmtId="0" fontId="5" fillId="9" borderId="13" xfId="2" applyFont="1" applyFill="1" applyBorder="1" applyAlignment="1" applyProtection="1">
      <alignment horizontal="right" vertical="center" wrapText="1"/>
      <protection hidden="1"/>
    </xf>
    <xf numFmtId="0" fontId="5" fillId="9" borderId="15" xfId="2" applyFont="1" applyFill="1" applyBorder="1" applyAlignment="1" applyProtection="1">
      <alignment horizontal="right" vertical="center" wrapText="1"/>
      <protection hidden="1"/>
    </xf>
    <xf numFmtId="49" fontId="44" fillId="8" borderId="5" xfId="2" applyNumberFormat="1" applyFont="1" applyFill="1" applyBorder="1" applyAlignment="1" applyProtection="1">
      <alignment horizontal="center" vertical="center" wrapText="1"/>
      <protection locked="0"/>
    </xf>
    <xf numFmtId="49" fontId="4" fillId="8" borderId="5" xfId="2" applyNumberFormat="1" applyFont="1" applyFill="1" applyBorder="1" applyAlignment="1" applyProtection="1">
      <alignment horizontal="center" vertical="center" wrapText="1"/>
      <protection locked="0"/>
    </xf>
    <xf numFmtId="0" fontId="5" fillId="9" borderId="5" xfId="2" applyFont="1" applyFill="1" applyBorder="1" applyAlignment="1" applyProtection="1">
      <alignment horizontal="right" vertical="center" wrapText="1"/>
      <protection hidden="1"/>
    </xf>
    <xf numFmtId="0" fontId="5" fillId="9" borderId="6" xfId="2" applyFont="1" applyFill="1" applyBorder="1" applyAlignment="1" applyProtection="1">
      <alignment horizontal="right" vertical="center" wrapText="1"/>
      <protection hidden="1"/>
    </xf>
    <xf numFmtId="0" fontId="16" fillId="0" borderId="0" xfId="0" applyFont="1" applyAlignment="1" applyProtection="1">
      <alignment horizontal="center"/>
      <protection hidden="1"/>
    </xf>
    <xf numFmtId="166" fontId="5" fillId="9" borderId="5" xfId="2" applyNumberFormat="1" applyFont="1" applyFill="1" applyBorder="1" applyAlignment="1">
      <alignment horizontal="center" vertical="center" wrapText="1"/>
    </xf>
    <xf numFmtId="164" fontId="19" fillId="0" borderId="1" xfId="2" applyNumberFormat="1" applyFont="1" applyBorder="1" applyAlignment="1">
      <alignment horizontal="right" vertical="center" wrapText="1"/>
    </xf>
    <xf numFmtId="164" fontId="19" fillId="0" borderId="2" xfId="2" applyNumberFormat="1" applyFont="1" applyBorder="1" applyAlignment="1">
      <alignment horizontal="right" vertical="center" wrapText="1"/>
    </xf>
    <xf numFmtId="164" fontId="19" fillId="0" borderId="3" xfId="2" applyNumberFormat="1" applyFont="1" applyBorder="1" applyAlignment="1">
      <alignment horizontal="right" vertical="center" wrapText="1"/>
    </xf>
    <xf numFmtId="166" fontId="5" fillId="9" borderId="6" xfId="2" applyNumberFormat="1" applyFont="1" applyFill="1" applyBorder="1" applyAlignment="1">
      <alignment horizontal="center" vertical="center" wrapText="1"/>
    </xf>
    <xf numFmtId="166" fontId="5" fillId="9" borderId="9" xfId="2" applyNumberFormat="1" applyFont="1" applyFill="1" applyBorder="1" applyAlignment="1">
      <alignment horizontal="center" vertical="center" wrapText="1"/>
    </xf>
    <xf numFmtId="164" fontId="5" fillId="0" borderId="8" xfId="2" applyNumberFormat="1" applyFont="1" applyBorder="1" applyAlignment="1">
      <alignment horizontal="center" vertical="center" wrapText="1"/>
    </xf>
    <xf numFmtId="164" fontId="20" fillId="0" borderId="2" xfId="2" applyNumberFormat="1" applyFont="1" applyBorder="1" applyAlignment="1">
      <alignment horizontal="center" vertical="center" wrapText="1"/>
    </xf>
    <xf numFmtId="165" fontId="4" fillId="8" borderId="14" xfId="2" applyNumberFormat="1" applyFont="1" applyFill="1" applyBorder="1" applyAlignment="1" applyProtection="1">
      <alignment horizontal="center" vertical="center" wrapText="1"/>
      <protection locked="0"/>
    </xf>
    <xf numFmtId="165" fontId="4" fillId="8" borderId="13" xfId="2" applyNumberFormat="1" applyFont="1" applyFill="1" applyBorder="1" applyAlignment="1" applyProtection="1">
      <alignment horizontal="center" vertical="center" wrapText="1"/>
      <protection locked="0"/>
    </xf>
    <xf numFmtId="165" fontId="4" fillId="8" borderId="15" xfId="2" applyNumberFormat="1" applyFont="1" applyFill="1" applyBorder="1" applyAlignment="1" applyProtection="1">
      <alignment horizontal="center" vertical="center" wrapText="1"/>
      <protection locked="0"/>
    </xf>
    <xf numFmtId="0" fontId="32" fillId="0" borderId="8" xfId="0" applyFont="1" applyBorder="1" applyAlignment="1">
      <alignment horizontal="center" vertical="center"/>
    </xf>
    <xf numFmtId="166" fontId="32" fillId="0" borderId="2" xfId="2" applyNumberFormat="1" applyFont="1" applyBorder="1" applyAlignment="1">
      <alignment horizontal="center" vertical="center" wrapText="1"/>
    </xf>
    <xf numFmtId="164" fontId="5" fillId="9" borderId="6" xfId="2" applyNumberFormat="1" applyFont="1" applyFill="1" applyBorder="1" applyAlignment="1">
      <alignment horizontal="right" vertical="center" wrapText="1"/>
    </xf>
    <xf numFmtId="164" fontId="5" fillId="9" borderId="8" xfId="2" applyNumberFormat="1" applyFont="1" applyFill="1" applyBorder="1" applyAlignment="1">
      <alignment horizontal="right" vertical="center" wrapText="1"/>
    </xf>
    <xf numFmtId="164" fontId="5" fillId="9" borderId="9" xfId="2" applyNumberFormat="1" applyFont="1" applyFill="1" applyBorder="1" applyAlignment="1">
      <alignment horizontal="right" vertical="center" wrapText="1"/>
    </xf>
    <xf numFmtId="165" fontId="5" fillId="9" borderId="18" xfId="2" applyNumberFormat="1" applyFont="1" applyFill="1" applyBorder="1" applyAlignment="1">
      <alignment horizontal="center" vertical="center" wrapText="1"/>
    </xf>
    <xf numFmtId="165" fontId="5" fillId="9" borderId="19" xfId="2" applyNumberFormat="1" applyFont="1" applyFill="1" applyBorder="1" applyAlignment="1">
      <alignment horizontal="center" vertical="center" wrapText="1"/>
    </xf>
    <xf numFmtId="164" fontId="9" fillId="9" borderId="6" xfId="2" applyNumberFormat="1" applyFont="1" applyFill="1" applyBorder="1" applyAlignment="1" applyProtection="1">
      <alignment horizontal="center" vertical="center" wrapText="1"/>
      <protection hidden="1"/>
    </xf>
    <xf numFmtId="164" fontId="9" fillId="9" borderId="8" xfId="2" applyNumberFormat="1" applyFont="1" applyFill="1" applyBorder="1" applyAlignment="1" applyProtection="1">
      <alignment horizontal="center" vertical="center" wrapText="1"/>
      <protection hidden="1"/>
    </xf>
    <xf numFmtId="164" fontId="9" fillId="9" borderId="9" xfId="2" applyNumberFormat="1" applyFont="1" applyFill="1" applyBorder="1" applyAlignment="1" applyProtection="1">
      <alignment horizontal="center" vertical="center" wrapText="1"/>
      <protection hidden="1"/>
    </xf>
    <xf numFmtId="164" fontId="5" fillId="9" borderId="1" xfId="2" applyNumberFormat="1" applyFont="1" applyFill="1" applyBorder="1" applyAlignment="1" applyProtection="1">
      <alignment horizontal="right" wrapText="1"/>
      <protection hidden="1"/>
    </xf>
    <xf numFmtId="164" fontId="5" fillId="9" borderId="2" xfId="2" applyNumberFormat="1" applyFont="1" applyFill="1" applyBorder="1" applyAlignment="1" applyProtection="1">
      <alignment horizontal="right" wrapText="1"/>
      <protection hidden="1"/>
    </xf>
    <xf numFmtId="164" fontId="5" fillId="9" borderId="4" xfId="2" applyNumberFormat="1" applyFont="1" applyFill="1" applyBorder="1" applyAlignment="1" applyProtection="1">
      <alignment horizontal="right" wrapText="1"/>
      <protection hidden="1"/>
    </xf>
    <xf numFmtId="164" fontId="5" fillId="9" borderId="0" xfId="2" applyNumberFormat="1" applyFont="1" applyFill="1" applyAlignment="1" applyProtection="1">
      <alignment horizontal="right" wrapText="1"/>
      <protection hidden="1"/>
    </xf>
    <xf numFmtId="164" fontId="5" fillId="9" borderId="2" xfId="2" applyNumberFormat="1" applyFont="1" applyFill="1" applyBorder="1" applyAlignment="1" applyProtection="1">
      <alignment horizontal="left" vertical="center" wrapText="1"/>
      <protection hidden="1"/>
    </xf>
    <xf numFmtId="164" fontId="5" fillId="9" borderId="3" xfId="2" applyNumberFormat="1" applyFont="1" applyFill="1" applyBorder="1" applyAlignment="1" applyProtection="1">
      <alignment horizontal="left" vertical="center" wrapText="1"/>
      <protection hidden="1"/>
    </xf>
    <xf numFmtId="164" fontId="5" fillId="9" borderId="0" xfId="2" applyNumberFormat="1" applyFont="1" applyFill="1" applyAlignment="1" applyProtection="1">
      <alignment horizontal="left" vertical="center" wrapText="1"/>
      <protection hidden="1"/>
    </xf>
    <xf numFmtId="164" fontId="5" fillId="9" borderId="7" xfId="2" applyNumberFormat="1" applyFont="1" applyFill="1" applyBorder="1" applyAlignment="1" applyProtection="1">
      <alignment horizontal="left" vertical="center" wrapText="1"/>
      <protection hidden="1"/>
    </xf>
    <xf numFmtId="164" fontId="5" fillId="9" borderId="13" xfId="2" applyNumberFormat="1" applyFont="1" applyFill="1" applyBorder="1" applyAlignment="1" applyProtection="1">
      <alignment horizontal="left" vertical="center" wrapText="1"/>
      <protection hidden="1"/>
    </xf>
    <xf numFmtId="164" fontId="5" fillId="9" borderId="15" xfId="2" applyNumberFormat="1" applyFont="1" applyFill="1" applyBorder="1" applyAlignment="1" applyProtection="1">
      <alignment horizontal="left" vertical="center" wrapText="1"/>
      <protection hidden="1"/>
    </xf>
    <xf numFmtId="165" fontId="5" fillId="8" borderId="10" xfId="2" applyNumberFormat="1" applyFont="1" applyFill="1" applyBorder="1" applyAlignment="1" applyProtection="1">
      <alignment horizontal="center" vertical="center" wrapText="1"/>
      <protection locked="0"/>
    </xf>
    <xf numFmtId="165" fontId="20" fillId="0" borderId="0" xfId="2" applyNumberFormat="1" applyFont="1" applyAlignment="1" applyProtection="1">
      <alignment horizontal="center" vertical="center" wrapText="1"/>
      <protection hidden="1"/>
    </xf>
    <xf numFmtId="0" fontId="20" fillId="0" borderId="0" xfId="2" applyFont="1" applyAlignment="1" applyProtection="1">
      <alignment horizontal="center" vertical="center" wrapText="1"/>
      <protection hidden="1"/>
    </xf>
    <xf numFmtId="0" fontId="14" fillId="9" borderId="11" xfId="0" applyFont="1" applyFill="1" applyBorder="1" applyAlignment="1" applyProtection="1">
      <alignment horizontal="center" vertical="center" wrapText="1"/>
      <protection hidden="1"/>
    </xf>
    <xf numFmtId="49" fontId="22" fillId="8" borderId="5" xfId="0" applyNumberFormat="1" applyFont="1" applyFill="1" applyBorder="1" applyAlignment="1" applyProtection="1">
      <alignment horizontal="center" vertical="center"/>
      <protection locked="0"/>
    </xf>
    <xf numFmtId="49" fontId="22" fillId="8" borderId="10" xfId="0" applyNumberFormat="1" applyFont="1" applyFill="1" applyBorder="1" applyAlignment="1" applyProtection="1">
      <alignment horizontal="center" vertical="center"/>
      <protection locked="0"/>
    </xf>
    <xf numFmtId="164" fontId="17" fillId="9" borderId="7" xfId="0" applyNumberFormat="1" applyFont="1" applyFill="1" applyBorder="1" applyAlignment="1" applyProtection="1">
      <alignment horizontal="left" vertical="center" wrapText="1"/>
      <protection hidden="1"/>
    </xf>
    <xf numFmtId="164" fontId="17" fillId="9" borderId="16" xfId="0" applyNumberFormat="1" applyFont="1" applyFill="1" applyBorder="1" applyAlignment="1" applyProtection="1">
      <alignment horizontal="left" vertical="center" wrapText="1"/>
      <protection hidden="1"/>
    </xf>
    <xf numFmtId="0" fontId="17" fillId="9" borderId="0" xfId="0" applyFont="1" applyFill="1" applyAlignment="1" applyProtection="1">
      <alignment horizontal="right" vertical="center" wrapText="1"/>
      <protection hidden="1"/>
    </xf>
    <xf numFmtId="49" fontId="4" fillId="8" borderId="22" xfId="0" applyNumberFormat="1" applyFont="1" applyFill="1" applyBorder="1" applyAlignment="1" applyProtection="1">
      <alignment horizontal="center" vertical="center" wrapText="1" shrinkToFit="1"/>
      <protection locked="0"/>
    </xf>
    <xf numFmtId="49" fontId="4" fillId="8" borderId="23" xfId="0" applyNumberFormat="1" applyFont="1" applyFill="1" applyBorder="1" applyAlignment="1" applyProtection="1">
      <alignment horizontal="center" vertical="center" wrapText="1" shrinkToFit="1"/>
      <protection locked="0"/>
    </xf>
    <xf numFmtId="49" fontId="4" fillId="8" borderId="26" xfId="0" applyNumberFormat="1" applyFont="1" applyFill="1" applyBorder="1" applyAlignment="1" applyProtection="1">
      <alignment horizontal="center" vertical="center" wrapText="1" shrinkToFit="1"/>
      <protection locked="0"/>
    </xf>
    <xf numFmtId="49" fontId="4" fillId="8" borderId="36" xfId="0" applyNumberFormat="1" applyFont="1" applyFill="1" applyBorder="1" applyAlignment="1" applyProtection="1">
      <alignment horizontal="center" vertical="center" wrapText="1" shrinkToFit="1"/>
      <protection locked="0"/>
    </xf>
    <xf numFmtId="49" fontId="4" fillId="8" borderId="37" xfId="0" applyNumberFormat="1" applyFont="1" applyFill="1" applyBorder="1" applyAlignment="1" applyProtection="1">
      <alignment horizontal="center" vertical="center" wrapText="1" shrinkToFit="1"/>
      <protection locked="0"/>
    </xf>
    <xf numFmtId="49" fontId="4" fillId="8" borderId="39" xfId="0" applyNumberFormat="1" applyFont="1" applyFill="1" applyBorder="1" applyAlignment="1" applyProtection="1">
      <alignment horizontal="center" vertical="center" wrapText="1" shrinkToFit="1"/>
      <protection locked="0"/>
    </xf>
    <xf numFmtId="49" fontId="4" fillId="8" borderId="40" xfId="0" applyNumberFormat="1" applyFont="1" applyFill="1" applyBorder="1" applyAlignment="1" applyProtection="1">
      <alignment horizontal="center" vertical="center" wrapText="1" shrinkToFit="1"/>
      <protection locked="0"/>
    </xf>
    <xf numFmtId="49" fontId="4" fillId="8" borderId="41" xfId="0" applyNumberFormat="1" applyFont="1" applyFill="1" applyBorder="1" applyAlignment="1" applyProtection="1">
      <alignment horizontal="center" vertical="center" wrapText="1" shrinkToFit="1"/>
      <protection locked="0"/>
    </xf>
    <xf numFmtId="49" fontId="4" fillId="8" borderId="43" xfId="0" applyNumberFormat="1" applyFont="1" applyFill="1" applyBorder="1" applyAlignment="1" applyProtection="1">
      <alignment horizontal="center" vertical="center" wrapText="1" shrinkToFit="1"/>
      <protection locked="0"/>
    </xf>
    <xf numFmtId="49" fontId="4" fillId="8" borderId="24" xfId="0" applyNumberFormat="1" applyFont="1" applyFill="1" applyBorder="1" applyAlignment="1" applyProtection="1">
      <alignment horizontal="center" vertical="center" wrapText="1" shrinkToFit="1"/>
      <protection locked="0"/>
    </xf>
    <xf numFmtId="49" fontId="4" fillId="8" borderId="25" xfId="0" applyNumberFormat="1" applyFont="1" applyFill="1" applyBorder="1" applyAlignment="1" applyProtection="1">
      <alignment horizontal="center" vertical="center" wrapText="1" shrinkToFit="1"/>
      <protection locked="0"/>
    </xf>
    <xf numFmtId="49" fontId="4" fillId="8" borderId="27" xfId="0" applyNumberFormat="1" applyFont="1" applyFill="1" applyBorder="1" applyAlignment="1" applyProtection="1">
      <alignment horizontal="center" vertical="center" wrapText="1" shrinkToFit="1"/>
      <protection locked="0"/>
    </xf>
    <xf numFmtId="49" fontId="4" fillId="8" borderId="20" xfId="0" applyNumberFormat="1" applyFont="1" applyFill="1" applyBorder="1" applyAlignment="1" applyProtection="1">
      <alignment horizontal="center" vertical="center" wrapText="1" shrinkToFit="1"/>
      <protection locked="0"/>
    </xf>
    <xf numFmtId="49" fontId="4" fillId="8" borderId="21" xfId="0" applyNumberFormat="1" applyFont="1" applyFill="1" applyBorder="1" applyAlignment="1" applyProtection="1">
      <alignment horizontal="center" vertical="center" wrapText="1" shrinkToFit="1"/>
      <protection locked="0"/>
    </xf>
    <xf numFmtId="0" fontId="5" fillId="9" borderId="32" xfId="0" applyFont="1" applyFill="1" applyBorder="1" applyAlignment="1">
      <alignment horizontal="center" vertical="center" wrapText="1"/>
    </xf>
    <xf numFmtId="0" fontId="5" fillId="8" borderId="32" xfId="0" applyFont="1" applyFill="1" applyBorder="1" applyAlignment="1" applyProtection="1">
      <alignment horizontal="left" vertical="top" wrapText="1"/>
      <protection locked="0"/>
    </xf>
    <xf numFmtId="49" fontId="4" fillId="8" borderId="28" xfId="0" applyNumberFormat="1" applyFont="1" applyFill="1" applyBorder="1" applyAlignment="1" applyProtection="1">
      <alignment horizontal="center" vertical="center" wrapText="1" shrinkToFit="1"/>
      <protection locked="0"/>
    </xf>
    <xf numFmtId="49" fontId="4" fillId="8" borderId="29" xfId="0" applyNumberFormat="1" applyFont="1" applyFill="1" applyBorder="1" applyAlignment="1" applyProtection="1">
      <alignment horizontal="center" vertical="center" wrapText="1" shrinkToFit="1"/>
      <protection locked="0"/>
    </xf>
    <xf numFmtId="49" fontId="4" fillId="8" borderId="31" xfId="0" applyNumberFormat="1" applyFont="1" applyFill="1" applyBorder="1" applyAlignment="1" applyProtection="1">
      <alignment horizontal="center" vertical="center" wrapText="1" shrinkToFit="1"/>
      <protection locked="0"/>
    </xf>
    <xf numFmtId="49" fontId="4" fillId="8" borderId="38" xfId="0" applyNumberFormat="1" applyFont="1" applyFill="1" applyBorder="1" applyAlignment="1" applyProtection="1">
      <alignment horizontal="center" vertical="center" wrapText="1" shrinkToFit="1"/>
      <protection locked="0"/>
    </xf>
    <xf numFmtId="49" fontId="4" fillId="8" borderId="42" xfId="0" applyNumberFormat="1" applyFont="1" applyFill="1" applyBorder="1" applyAlignment="1" applyProtection="1">
      <alignment horizontal="center" vertical="center" wrapText="1" shrinkToFit="1"/>
      <protection locked="0"/>
    </xf>
    <xf numFmtId="0" fontId="5" fillId="9" borderId="10" xfId="0" applyFont="1" applyFill="1" applyBorder="1" applyAlignment="1">
      <alignment horizontal="center" vertical="center" wrapText="1"/>
    </xf>
    <xf numFmtId="0" fontId="5" fillId="8" borderId="1" xfId="0" applyFont="1" applyFill="1" applyBorder="1" applyAlignment="1" applyProtection="1">
      <alignment horizontal="left" vertical="top" wrapText="1"/>
      <protection locked="0"/>
    </xf>
    <xf numFmtId="49" fontId="4" fillId="8" borderId="30" xfId="0" applyNumberFormat="1" applyFont="1" applyFill="1" applyBorder="1" applyAlignment="1" applyProtection="1">
      <alignment horizontal="center" vertical="center" wrapText="1" shrinkToFit="1"/>
      <protection locked="0"/>
    </xf>
    <xf numFmtId="0" fontId="0" fillId="9" borderId="5" xfId="0" applyFill="1" applyBorder="1" applyAlignment="1">
      <alignment horizontal="center" vertical="center" wrapText="1"/>
    </xf>
    <xf numFmtId="0" fontId="5" fillId="9" borderId="1" xfId="0" applyFont="1" applyFill="1" applyBorder="1" applyAlignment="1">
      <alignment horizontal="center"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5" fillId="9" borderId="0" xfId="0" applyFont="1" applyFill="1" applyAlignment="1">
      <alignment horizontal="center" vertical="center" wrapText="1"/>
    </xf>
    <xf numFmtId="0" fontId="5" fillId="9" borderId="7"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8" fillId="9" borderId="5" xfId="0" applyFont="1" applyFill="1" applyBorder="1" applyAlignment="1">
      <alignment horizontal="center" vertical="center"/>
    </xf>
    <xf numFmtId="0" fontId="0" fillId="9" borderId="5" xfId="0" applyFill="1" applyBorder="1" applyAlignment="1">
      <alignment horizontal="center" vertical="center"/>
    </xf>
    <xf numFmtId="0" fontId="39" fillId="0" borderId="0" xfId="0" applyFont="1" applyAlignment="1">
      <alignment horizontal="center" vertical="center"/>
    </xf>
    <xf numFmtId="0" fontId="30" fillId="0" borderId="0" xfId="0" applyFont="1" applyAlignment="1">
      <alignment horizontal="center" vertical="center"/>
    </xf>
    <xf numFmtId="49" fontId="25" fillId="0" borderId="0" xfId="0" applyNumberFormat="1" applyFont="1" applyAlignment="1">
      <alignment horizontal="left" vertical="center" wrapText="1"/>
    </xf>
    <xf numFmtId="49" fontId="6" fillId="0" borderId="0" xfId="0" applyNumberFormat="1" applyFont="1" applyAlignment="1">
      <alignment horizontal="left" vertical="center" wrapText="1"/>
    </xf>
    <xf numFmtId="14" fontId="22" fillId="8" borderId="6" xfId="0" applyNumberFormat="1" applyFont="1" applyFill="1" applyBorder="1" applyAlignment="1">
      <alignment horizontal="center" vertical="center"/>
    </xf>
    <xf numFmtId="14" fontId="22" fillId="8" borderId="9" xfId="0" applyNumberFormat="1" applyFont="1" applyFill="1" applyBorder="1" applyAlignment="1">
      <alignment horizontal="center" vertical="center"/>
    </xf>
    <xf numFmtId="0" fontId="8" fillId="9" borderId="6" xfId="0" applyFont="1" applyFill="1" applyBorder="1" applyAlignment="1">
      <alignment horizontal="center" vertical="center" wrapText="1"/>
    </xf>
    <xf numFmtId="0" fontId="8" fillId="9" borderId="9" xfId="0" applyFont="1" applyFill="1" applyBorder="1" applyAlignment="1">
      <alignment horizontal="center" vertical="center" wrapText="1"/>
    </xf>
    <xf numFmtId="0" fontId="8" fillId="9" borderId="5" xfId="0" applyFont="1" applyFill="1" applyBorder="1" applyAlignment="1">
      <alignment horizontal="center" vertical="center" wrapText="1"/>
    </xf>
    <xf numFmtId="0" fontId="22" fillId="8" borderId="1" xfId="0" applyFont="1" applyFill="1" applyBorder="1" applyAlignment="1">
      <alignment horizontal="left" vertical="top" wrapText="1"/>
    </xf>
    <xf numFmtId="0" fontId="22" fillId="8" borderId="2" xfId="0" applyFont="1" applyFill="1" applyBorder="1" applyAlignment="1">
      <alignment horizontal="left" vertical="top"/>
    </xf>
    <xf numFmtId="0" fontId="22" fillId="8" borderId="3" xfId="0" applyFont="1" applyFill="1" applyBorder="1" applyAlignment="1">
      <alignment horizontal="left" vertical="top"/>
    </xf>
    <xf numFmtId="0" fontId="22" fillId="8" borderId="4" xfId="0" applyFont="1" applyFill="1" applyBorder="1" applyAlignment="1">
      <alignment horizontal="left" vertical="top"/>
    </xf>
    <xf numFmtId="0" fontId="22" fillId="8" borderId="0" xfId="0" applyFont="1" applyFill="1" applyAlignment="1">
      <alignment horizontal="left" vertical="top"/>
    </xf>
    <xf numFmtId="0" fontId="22" fillId="8" borderId="7" xfId="0" applyFont="1" applyFill="1" applyBorder="1" applyAlignment="1">
      <alignment horizontal="left" vertical="top"/>
    </xf>
    <xf numFmtId="0" fontId="22" fillId="8" borderId="14" xfId="0" applyFont="1" applyFill="1" applyBorder="1" applyAlignment="1">
      <alignment horizontal="left" vertical="top"/>
    </xf>
    <xf numFmtId="0" fontId="22" fillId="8" borderId="13" xfId="0" applyFont="1" applyFill="1" applyBorder="1" applyAlignment="1">
      <alignment horizontal="left" vertical="top"/>
    </xf>
    <xf numFmtId="0" fontId="22" fillId="8" borderId="15" xfId="0" applyFont="1" applyFill="1" applyBorder="1" applyAlignment="1">
      <alignment horizontal="left" vertical="top"/>
    </xf>
    <xf numFmtId="0" fontId="8" fillId="0" borderId="0" xfId="0" applyFont="1" applyAlignment="1">
      <alignment horizontal="center" vertical="center" wrapText="1"/>
    </xf>
    <xf numFmtId="164" fontId="9" fillId="9" borderId="1" xfId="2" applyNumberFormat="1" applyFont="1" applyFill="1" applyBorder="1" applyAlignment="1" applyProtection="1">
      <alignment horizontal="center" vertical="center" wrapText="1"/>
      <protection hidden="1"/>
    </xf>
    <xf numFmtId="164" fontId="9" fillId="9" borderId="2" xfId="2" applyNumberFormat="1" applyFont="1" applyFill="1" applyBorder="1" applyAlignment="1" applyProtection="1">
      <alignment horizontal="center" vertical="center" wrapText="1"/>
      <protection hidden="1"/>
    </xf>
    <xf numFmtId="164" fontId="9" fillId="9" borderId="3" xfId="2" applyNumberFormat="1" applyFont="1" applyFill="1" applyBorder="1" applyAlignment="1" applyProtection="1">
      <alignment horizontal="center" vertical="center" wrapText="1"/>
      <protection hidden="1"/>
    </xf>
    <xf numFmtId="0" fontId="8" fillId="9" borderId="5" xfId="0" applyFont="1" applyFill="1" applyBorder="1" applyAlignment="1">
      <alignment horizontal="right" vertical="center" wrapText="1"/>
    </xf>
    <xf numFmtId="0" fontId="22" fillId="8" borderId="5" xfId="0" applyFont="1" applyFill="1" applyBorder="1" applyAlignment="1">
      <alignment horizontal="center" vertical="center"/>
    </xf>
    <xf numFmtId="172" fontId="8" fillId="9" borderId="1" xfId="0" applyNumberFormat="1" applyFont="1" applyFill="1" applyBorder="1" applyAlignment="1">
      <alignment horizontal="center" vertical="center" wrapText="1"/>
    </xf>
    <xf numFmtId="172" fontId="8" fillId="9" borderId="3" xfId="0" applyNumberFormat="1" applyFont="1" applyFill="1" applyBorder="1" applyAlignment="1">
      <alignment horizontal="center" vertical="center" wrapText="1"/>
    </xf>
    <xf numFmtId="172" fontId="8" fillId="9" borderId="14" xfId="0" applyNumberFormat="1" applyFont="1" applyFill="1" applyBorder="1" applyAlignment="1">
      <alignment horizontal="center" vertical="center" wrapText="1"/>
    </xf>
    <xf numFmtId="172" fontId="8" fillId="9" borderId="15" xfId="0" applyNumberFormat="1" applyFont="1" applyFill="1" applyBorder="1" applyAlignment="1">
      <alignment horizontal="center" vertical="center" wrapText="1"/>
    </xf>
    <xf numFmtId="42" fontId="8" fillId="9" borderId="5" xfId="0" applyNumberFormat="1" applyFont="1" applyFill="1" applyBorder="1" applyAlignment="1">
      <alignment horizontal="center" vertical="center"/>
    </xf>
    <xf numFmtId="14" fontId="22" fillId="8" borderId="5" xfId="0" applyNumberFormat="1" applyFont="1" applyFill="1" applyBorder="1" applyAlignment="1">
      <alignment horizontal="center" vertical="center"/>
    </xf>
    <xf numFmtId="0" fontId="22" fillId="9" borderId="5" xfId="0" applyFont="1" applyFill="1" applyBorder="1" applyAlignment="1">
      <alignment horizontal="center" vertical="center"/>
    </xf>
    <xf numFmtId="0" fontId="22" fillId="9" borderId="1" xfId="0" applyFont="1" applyFill="1" applyBorder="1" applyAlignment="1">
      <alignment horizontal="center" vertical="center" wrapText="1"/>
    </xf>
    <xf numFmtId="0" fontId="22" fillId="9" borderId="3" xfId="0" applyFont="1" applyFill="1" applyBorder="1" applyAlignment="1">
      <alignment horizontal="center" vertical="center" wrapText="1"/>
    </xf>
    <xf numFmtId="0" fontId="22" fillId="9" borderId="14" xfId="0" applyFont="1" applyFill="1" applyBorder="1" applyAlignment="1">
      <alignment horizontal="center" vertical="center" wrapText="1"/>
    </xf>
    <xf numFmtId="0" fontId="22" fillId="9" borderId="15" xfId="0" applyFont="1" applyFill="1" applyBorder="1" applyAlignment="1">
      <alignment horizontal="center" vertical="center" wrapText="1"/>
    </xf>
    <xf numFmtId="14" fontId="22" fillId="8" borderId="10" xfId="0" applyNumberFormat="1" applyFont="1" applyFill="1" applyBorder="1" applyAlignment="1">
      <alignment horizontal="center" vertical="center"/>
    </xf>
    <xf numFmtId="14" fontId="22" fillId="8" borderId="11" xfId="0" applyNumberFormat="1" applyFont="1" applyFill="1" applyBorder="1" applyAlignment="1">
      <alignment horizontal="center" vertical="center"/>
    </xf>
    <xf numFmtId="165" fontId="22" fillId="9" borderId="5" xfId="0" applyNumberFormat="1" applyFont="1" applyFill="1" applyBorder="1" applyAlignment="1">
      <alignment horizontal="center" vertical="center"/>
    </xf>
    <xf numFmtId="0" fontId="22" fillId="9" borderId="5" xfId="0" applyFont="1" applyFill="1" applyBorder="1" applyAlignment="1">
      <alignment horizontal="center" vertical="center" wrapText="1"/>
    </xf>
    <xf numFmtId="165" fontId="22" fillId="9" borderId="10" xfId="0" applyNumberFormat="1" applyFont="1" applyFill="1" applyBorder="1" applyAlignment="1">
      <alignment horizontal="center" vertical="center"/>
    </xf>
    <xf numFmtId="165" fontId="22" fillId="9" borderId="11" xfId="0" applyNumberFormat="1" applyFont="1" applyFill="1" applyBorder="1" applyAlignment="1">
      <alignment horizontal="center" vertical="center"/>
    </xf>
    <xf numFmtId="0" fontId="8" fillId="9" borderId="5" xfId="0" applyFont="1" applyFill="1" applyBorder="1" applyAlignment="1">
      <alignment horizontal="right" vertical="center"/>
    </xf>
    <xf numFmtId="49" fontId="22" fillId="8" borderId="1" xfId="0" applyNumberFormat="1" applyFont="1" applyFill="1" applyBorder="1" applyAlignment="1">
      <alignment horizontal="left" vertical="top" wrapText="1"/>
    </xf>
    <xf numFmtId="49" fontId="22" fillId="8" borderId="2" xfId="0" applyNumberFormat="1" applyFont="1" applyFill="1" applyBorder="1" applyAlignment="1">
      <alignment horizontal="left" vertical="top" wrapText="1"/>
    </xf>
    <xf numFmtId="49" fontId="22" fillId="8" borderId="3" xfId="0" applyNumberFormat="1" applyFont="1" applyFill="1" applyBorder="1" applyAlignment="1">
      <alignment horizontal="left" vertical="top" wrapText="1"/>
    </xf>
    <xf numFmtId="49" fontId="22" fillId="8" borderId="4" xfId="0" applyNumberFormat="1" applyFont="1" applyFill="1" applyBorder="1" applyAlignment="1">
      <alignment horizontal="left" vertical="top" wrapText="1"/>
    </xf>
    <xf numFmtId="49" fontId="22" fillId="8" borderId="0" xfId="0" applyNumberFormat="1" applyFont="1" applyFill="1" applyAlignment="1">
      <alignment horizontal="left" vertical="top" wrapText="1"/>
    </xf>
    <xf numFmtId="49" fontId="22" fillId="8" borderId="7" xfId="0" applyNumberFormat="1" applyFont="1" applyFill="1" applyBorder="1" applyAlignment="1">
      <alignment horizontal="left" vertical="top" wrapText="1"/>
    </xf>
    <xf numFmtId="49" fontId="22" fillId="8" borderId="14" xfId="0" applyNumberFormat="1" applyFont="1" applyFill="1" applyBorder="1" applyAlignment="1">
      <alignment horizontal="left" vertical="top" wrapText="1"/>
    </xf>
    <xf numFmtId="49" fontId="22" fillId="8" borderId="13" xfId="0" applyNumberFormat="1" applyFont="1" applyFill="1" applyBorder="1" applyAlignment="1">
      <alignment horizontal="left" vertical="top" wrapText="1"/>
    </xf>
    <xf numFmtId="49" fontId="22" fillId="8" borderId="15" xfId="0" applyNumberFormat="1" applyFont="1" applyFill="1" applyBorder="1" applyAlignment="1">
      <alignment horizontal="left" vertical="top" wrapText="1"/>
    </xf>
    <xf numFmtId="0" fontId="8" fillId="9" borderId="1" xfId="0" applyFont="1" applyFill="1" applyBorder="1" applyAlignment="1">
      <alignment horizontal="center" vertical="center" wrapText="1"/>
    </xf>
    <xf numFmtId="0" fontId="41" fillId="9" borderId="3" xfId="0" applyFont="1" applyFill="1" applyBorder="1" applyAlignment="1">
      <alignment horizontal="center" vertical="center" wrapText="1"/>
    </xf>
    <xf numFmtId="0" fontId="41" fillId="9" borderId="4" xfId="0" applyFont="1" applyFill="1" applyBorder="1" applyAlignment="1">
      <alignment horizontal="center" vertical="center" wrapText="1"/>
    </xf>
    <xf numFmtId="0" fontId="41" fillId="9" borderId="7" xfId="0" applyFont="1" applyFill="1" applyBorder="1" applyAlignment="1">
      <alignment horizontal="center" vertical="center" wrapText="1"/>
    </xf>
    <xf numFmtId="0" fontId="41" fillId="9" borderId="14" xfId="0" applyFont="1" applyFill="1" applyBorder="1" applyAlignment="1">
      <alignment horizontal="center" vertical="center" wrapText="1"/>
    </xf>
    <xf numFmtId="0" fontId="41" fillId="9" borderId="15" xfId="0" applyFont="1" applyFill="1" applyBorder="1" applyAlignment="1">
      <alignment horizontal="center" vertical="center" wrapText="1"/>
    </xf>
    <xf numFmtId="0" fontId="22" fillId="8" borderId="10" xfId="0" applyFont="1" applyFill="1" applyBorder="1" applyAlignment="1">
      <alignment horizontal="center" vertical="center"/>
    </xf>
    <xf numFmtId="0" fontId="22" fillId="8" borderId="16" xfId="0" applyFont="1" applyFill="1" applyBorder="1" applyAlignment="1">
      <alignment horizontal="center" vertical="center"/>
    </xf>
    <xf numFmtId="0" fontId="22" fillId="8" borderId="11" xfId="0" applyFont="1" applyFill="1" applyBorder="1" applyAlignment="1">
      <alignment horizontal="center" vertical="center"/>
    </xf>
    <xf numFmtId="0" fontId="22" fillId="8" borderId="1" xfId="0" applyFont="1" applyFill="1" applyBorder="1" applyAlignment="1">
      <alignment horizontal="left" vertical="center"/>
    </xf>
    <xf numFmtId="0" fontId="22" fillId="8" borderId="2" xfId="0" applyFont="1" applyFill="1" applyBorder="1" applyAlignment="1">
      <alignment horizontal="left" vertical="center"/>
    </xf>
    <xf numFmtId="0" fontId="22" fillId="8" borderId="3" xfId="0" applyFont="1" applyFill="1" applyBorder="1" applyAlignment="1">
      <alignment horizontal="left" vertical="center"/>
    </xf>
    <xf numFmtId="0" fontId="8" fillId="9" borderId="1" xfId="2" applyFont="1" applyFill="1" applyBorder="1" applyAlignment="1">
      <alignment horizontal="center" vertical="center"/>
    </xf>
    <xf numFmtId="0" fontId="8" fillId="9" borderId="2" xfId="2" applyFont="1" applyFill="1" applyBorder="1" applyAlignment="1">
      <alignment horizontal="center" vertical="center"/>
    </xf>
    <xf numFmtId="0" fontId="8" fillId="9" borderId="3" xfId="2" applyFont="1" applyFill="1" applyBorder="1" applyAlignment="1">
      <alignment horizontal="center" vertical="center"/>
    </xf>
    <xf numFmtId="0" fontId="8" fillId="9" borderId="4" xfId="2" applyFont="1" applyFill="1" applyBorder="1" applyAlignment="1">
      <alignment horizontal="center" vertical="center"/>
    </xf>
    <xf numFmtId="0" fontId="8" fillId="9" borderId="0" xfId="2" applyFont="1" applyFill="1" applyAlignment="1">
      <alignment horizontal="center" vertical="center"/>
    </xf>
    <xf numFmtId="0" fontId="8" fillId="9" borderId="7" xfId="2" applyFont="1" applyFill="1" applyBorder="1" applyAlignment="1">
      <alignment horizontal="center" vertical="center"/>
    </xf>
    <xf numFmtId="0" fontId="8" fillId="9" borderId="14" xfId="2" applyFont="1" applyFill="1" applyBorder="1" applyAlignment="1">
      <alignment horizontal="center" vertical="center"/>
    </xf>
    <xf numFmtId="0" fontId="8" fillId="9" borderId="13" xfId="2" applyFont="1" applyFill="1" applyBorder="1" applyAlignment="1">
      <alignment horizontal="center" vertical="center"/>
    </xf>
    <xf numFmtId="0" fontId="8" fillId="9" borderId="15" xfId="2" applyFont="1" applyFill="1" applyBorder="1" applyAlignment="1">
      <alignment horizontal="center" vertical="center"/>
    </xf>
    <xf numFmtId="164" fontId="8" fillId="9" borderId="10" xfId="2" applyNumberFormat="1" applyFont="1" applyFill="1" applyBorder="1" applyAlignment="1">
      <alignment horizontal="center" vertical="center" wrapText="1"/>
    </xf>
    <xf numFmtId="164" fontId="8" fillId="9" borderId="11" xfId="2" applyNumberFormat="1" applyFont="1" applyFill="1" applyBorder="1" applyAlignment="1">
      <alignment horizontal="center" vertical="center" wrapText="1"/>
    </xf>
    <xf numFmtId="0" fontId="8" fillId="9" borderId="10" xfId="2" applyFont="1" applyFill="1" applyBorder="1" applyAlignment="1">
      <alignment horizontal="center" vertical="center" wrapText="1"/>
    </xf>
    <xf numFmtId="0" fontId="8" fillId="9" borderId="11" xfId="2" applyFont="1" applyFill="1" applyBorder="1" applyAlignment="1">
      <alignment horizontal="center" vertical="center" wrapText="1"/>
    </xf>
    <xf numFmtId="0" fontId="22" fillId="8" borderId="6" xfId="0" applyFont="1" applyFill="1" applyBorder="1" applyAlignment="1">
      <alignment horizontal="left" vertical="center"/>
    </xf>
    <xf numFmtId="0" fontId="22" fillId="8" borderId="8" xfId="0" applyFont="1" applyFill="1" applyBorder="1" applyAlignment="1">
      <alignment horizontal="left" vertical="center"/>
    </xf>
    <xf numFmtId="0" fontId="22" fillId="8" borderId="9" xfId="0" applyFont="1" applyFill="1" applyBorder="1" applyAlignment="1">
      <alignment horizontal="left" vertical="center"/>
    </xf>
    <xf numFmtId="0" fontId="8" fillId="9" borderId="4" xfId="2" applyFont="1" applyFill="1" applyBorder="1" applyAlignment="1">
      <alignment horizontal="center" vertical="center" wrapText="1"/>
    </xf>
    <xf numFmtId="0" fontId="8" fillId="9" borderId="0" xfId="2" applyFont="1" applyFill="1" applyAlignment="1">
      <alignment horizontal="center" vertical="center" wrapText="1"/>
    </xf>
    <xf numFmtId="0" fontId="8" fillId="9" borderId="7" xfId="2" applyFont="1" applyFill="1" applyBorder="1" applyAlignment="1">
      <alignment horizontal="center" vertical="center" wrapText="1"/>
    </xf>
    <xf numFmtId="0" fontId="8" fillId="9" borderId="14" xfId="2" applyFont="1" applyFill="1" applyBorder="1" applyAlignment="1">
      <alignment horizontal="center" vertical="center" wrapText="1"/>
    </xf>
    <xf numFmtId="0" fontId="8" fillId="9" borderId="13" xfId="2" applyFont="1" applyFill="1" applyBorder="1" applyAlignment="1">
      <alignment horizontal="center" vertical="center" wrapText="1"/>
    </xf>
    <xf numFmtId="0" fontId="8" fillId="9" borderId="15" xfId="2" applyFont="1" applyFill="1" applyBorder="1" applyAlignment="1">
      <alignment horizontal="center" vertical="center" wrapText="1"/>
    </xf>
    <xf numFmtId="0" fontId="22" fillId="8" borderId="6" xfId="0" applyFont="1" applyFill="1" applyBorder="1" applyAlignment="1">
      <alignment horizontal="left" vertical="center" wrapText="1"/>
    </xf>
    <xf numFmtId="0" fontId="22" fillId="8" borderId="8" xfId="0" applyFont="1" applyFill="1" applyBorder="1" applyAlignment="1">
      <alignment horizontal="left" vertical="center" wrapText="1"/>
    </xf>
    <xf numFmtId="0" fontId="22" fillId="8" borderId="9" xfId="0" applyFont="1" applyFill="1" applyBorder="1" applyAlignment="1">
      <alignment horizontal="left" vertical="center" wrapText="1"/>
    </xf>
    <xf numFmtId="164" fontId="8" fillId="9" borderId="1" xfId="0" applyNumberFormat="1" applyFont="1" applyFill="1" applyBorder="1" applyAlignment="1">
      <alignment horizontal="center" vertical="center"/>
    </xf>
    <xf numFmtId="164" fontId="8" fillId="9" borderId="2" xfId="0" applyNumberFormat="1" applyFont="1" applyFill="1" applyBorder="1" applyAlignment="1">
      <alignment horizontal="center" vertical="center"/>
    </xf>
    <xf numFmtId="164" fontId="8" fillId="9" borderId="3" xfId="0" applyNumberFormat="1" applyFont="1" applyFill="1" applyBorder="1" applyAlignment="1">
      <alignment horizontal="center" vertical="center"/>
    </xf>
    <xf numFmtId="164" fontId="8" fillId="9" borderId="4" xfId="0" applyNumberFormat="1" applyFont="1" applyFill="1" applyBorder="1" applyAlignment="1">
      <alignment horizontal="center" vertical="center"/>
    </xf>
    <xf numFmtId="164" fontId="8" fillId="9" borderId="0" xfId="0" applyNumberFormat="1" applyFont="1" applyFill="1" applyAlignment="1">
      <alignment horizontal="center" vertical="center"/>
    </xf>
    <xf numFmtId="164" fontId="8" fillId="9" borderId="7" xfId="0" applyNumberFormat="1" applyFont="1" applyFill="1" applyBorder="1" applyAlignment="1">
      <alignment horizontal="center" vertical="center"/>
    </xf>
    <xf numFmtId="164" fontId="8" fillId="9" borderId="14" xfId="0" applyNumberFormat="1" applyFont="1" applyFill="1" applyBorder="1" applyAlignment="1">
      <alignment horizontal="center" vertical="center"/>
    </xf>
    <xf numFmtId="164" fontId="8" fillId="9" borderId="13" xfId="0" applyNumberFormat="1" applyFont="1" applyFill="1" applyBorder="1" applyAlignment="1">
      <alignment horizontal="center" vertical="center"/>
    </xf>
    <xf numFmtId="164" fontId="8" fillId="9" borderId="15" xfId="0" applyNumberFormat="1" applyFont="1" applyFill="1" applyBorder="1" applyAlignment="1">
      <alignment horizontal="center" vertical="center"/>
    </xf>
    <xf numFmtId="0" fontId="22" fillId="8" borderId="1" xfId="0" applyFont="1" applyFill="1" applyBorder="1" applyAlignment="1">
      <alignment horizontal="left" vertical="center" wrapText="1"/>
    </xf>
    <xf numFmtId="0" fontId="22" fillId="8" borderId="2" xfId="0" applyFont="1" applyFill="1" applyBorder="1" applyAlignment="1">
      <alignment horizontal="left" vertical="center" wrapText="1"/>
    </xf>
    <xf numFmtId="0" fontId="22" fillId="8" borderId="3" xfId="0" applyFont="1" applyFill="1" applyBorder="1" applyAlignment="1">
      <alignment horizontal="left" vertical="center" wrapText="1"/>
    </xf>
    <xf numFmtId="165" fontId="25" fillId="9" borderId="6" xfId="0" applyNumberFormat="1" applyFont="1" applyFill="1" applyBorder="1" applyAlignment="1">
      <alignment horizontal="center" vertical="center" wrapText="1"/>
    </xf>
    <xf numFmtId="165" fontId="25" fillId="9" borderId="9" xfId="0" applyNumberFormat="1" applyFont="1" applyFill="1" applyBorder="1" applyAlignment="1">
      <alignment horizontal="center" vertical="center" wrapText="1"/>
    </xf>
    <xf numFmtId="0" fontId="5" fillId="9" borderId="6" xfId="2" applyFont="1" applyFill="1" applyBorder="1" applyAlignment="1">
      <alignment horizontal="center" vertical="center" wrapText="1"/>
    </xf>
    <xf numFmtId="0" fontId="5" fillId="9" borderId="8" xfId="2" applyFont="1" applyFill="1" applyBorder="1" applyAlignment="1">
      <alignment horizontal="center" vertical="center" wrapText="1"/>
    </xf>
    <xf numFmtId="0" fontId="5" fillId="9" borderId="9" xfId="2" applyFont="1" applyFill="1" applyBorder="1" applyAlignment="1">
      <alignment horizontal="center" vertical="center" wrapText="1"/>
    </xf>
    <xf numFmtId="2" fontId="5" fillId="9" borderId="6" xfId="2" applyNumberFormat="1" applyFont="1" applyFill="1" applyBorder="1" applyAlignment="1">
      <alignment horizontal="center" vertical="center"/>
    </xf>
    <xf numFmtId="2" fontId="5" fillId="9" borderId="8" xfId="2" applyNumberFormat="1" applyFont="1" applyFill="1" applyBorder="1" applyAlignment="1">
      <alignment horizontal="center" vertical="center"/>
    </xf>
    <xf numFmtId="2" fontId="5" fillId="9" borderId="9" xfId="2" applyNumberFormat="1" applyFont="1" applyFill="1" applyBorder="1" applyAlignment="1">
      <alignment horizontal="center" vertical="center"/>
    </xf>
    <xf numFmtId="0" fontId="8" fillId="9" borderId="5" xfId="2" applyFont="1" applyFill="1" applyBorder="1" applyAlignment="1">
      <alignment horizontal="center" vertical="center"/>
    </xf>
    <xf numFmtId="0" fontId="8" fillId="0" borderId="0" xfId="2" applyFont="1" applyAlignment="1">
      <alignment horizontal="center" vertical="center" wrapText="1"/>
    </xf>
    <xf numFmtId="0" fontId="5" fillId="0" borderId="0" xfId="2" applyFont="1" applyAlignment="1">
      <alignment horizontal="center" vertical="center"/>
    </xf>
    <xf numFmtId="171" fontId="22" fillId="8" borderId="6" xfId="2" applyNumberFormat="1" applyFont="1" applyFill="1" applyBorder="1" applyAlignment="1">
      <alignment horizontal="center" vertical="center"/>
    </xf>
    <xf numFmtId="171" fontId="22" fillId="8" borderId="5" xfId="2" applyNumberFormat="1" applyFont="1" applyFill="1" applyBorder="1" applyAlignment="1">
      <alignment horizontal="center" vertical="center"/>
    </xf>
    <xf numFmtId="171" fontId="22" fillId="8" borderId="9" xfId="2" applyNumberFormat="1" applyFont="1" applyFill="1" applyBorder="1" applyAlignment="1">
      <alignment horizontal="center" vertical="center"/>
    </xf>
    <xf numFmtId="165" fontId="4" fillId="9" borderId="6" xfId="2" applyNumberFormat="1" applyFont="1" applyFill="1" applyBorder="1" applyAlignment="1">
      <alignment horizontal="center" vertical="center" wrapText="1"/>
    </xf>
    <xf numFmtId="165" fontId="4" fillId="9" borderId="9" xfId="2" applyNumberFormat="1" applyFont="1" applyFill="1" applyBorder="1" applyAlignment="1">
      <alignment horizontal="center" vertical="center" wrapText="1"/>
    </xf>
    <xf numFmtId="0" fontId="15" fillId="9" borderId="6" xfId="2" applyFont="1" applyFill="1" applyBorder="1" applyAlignment="1">
      <alignment horizontal="center" vertical="center" wrapText="1"/>
    </xf>
    <xf numFmtId="0" fontId="15" fillId="9" borderId="9" xfId="2" applyFont="1" applyFill="1" applyBorder="1" applyAlignment="1">
      <alignment horizontal="center" vertical="center" wrapText="1"/>
    </xf>
    <xf numFmtId="0" fontId="22" fillId="8" borderId="6" xfId="2" applyFont="1" applyFill="1" applyBorder="1" applyAlignment="1">
      <alignment horizontal="center" vertical="center"/>
    </xf>
    <xf numFmtId="0" fontId="22" fillId="8" borderId="9" xfId="2" applyFont="1" applyFill="1" applyBorder="1" applyAlignment="1">
      <alignment horizontal="center" vertical="center"/>
    </xf>
    <xf numFmtId="164" fontId="20" fillId="0" borderId="1" xfId="2" applyNumberFormat="1" applyFont="1" applyBorder="1" applyAlignment="1" applyProtection="1">
      <alignment horizontal="right" vertical="center" wrapText="1"/>
      <protection hidden="1"/>
    </xf>
    <xf numFmtId="164" fontId="20" fillId="0" borderId="2" xfId="2" applyNumberFormat="1" applyFont="1" applyBorder="1" applyAlignment="1" applyProtection="1">
      <alignment horizontal="right" vertical="center" wrapText="1"/>
      <protection hidden="1"/>
    </xf>
    <xf numFmtId="164" fontId="20" fillId="0" borderId="3" xfId="2" applyNumberFormat="1" applyFont="1" applyBorder="1" applyAlignment="1" applyProtection="1">
      <alignment horizontal="right" vertical="center" wrapText="1"/>
      <protection hidden="1"/>
    </xf>
    <xf numFmtId="10" fontId="5" fillId="9" borderId="6" xfId="2" applyNumberFormat="1" applyFont="1" applyFill="1" applyBorder="1" applyAlignment="1">
      <alignment horizontal="center" vertical="center" wrapText="1"/>
    </xf>
    <xf numFmtId="10" fontId="5" fillId="9" borderId="9" xfId="2" applyNumberFormat="1" applyFont="1" applyFill="1" applyBorder="1" applyAlignment="1">
      <alignment horizontal="center" vertical="center" wrapText="1"/>
    </xf>
    <xf numFmtId="10" fontId="5" fillId="9" borderId="5" xfId="2" applyNumberFormat="1" applyFont="1" applyFill="1" applyBorder="1" applyAlignment="1">
      <alignment horizontal="center" vertical="center" wrapText="1"/>
    </xf>
    <xf numFmtId="49" fontId="4" fillId="9" borderId="5" xfId="2" applyNumberFormat="1" applyFont="1" applyFill="1" applyBorder="1" applyAlignment="1" applyProtection="1">
      <alignment horizontal="left" vertical="center" wrapText="1"/>
      <protection locked="0"/>
    </xf>
    <xf numFmtId="166" fontId="5" fillId="9" borderId="15" xfId="2" applyNumberFormat="1" applyFont="1" applyFill="1" applyBorder="1" applyAlignment="1">
      <alignment horizontal="center" vertical="center" wrapText="1"/>
    </xf>
    <xf numFmtId="166" fontId="5" fillId="9" borderId="4" xfId="2" applyNumberFormat="1" applyFont="1" applyFill="1" applyBorder="1" applyAlignment="1">
      <alignment horizontal="center" vertical="center" wrapText="1"/>
    </xf>
    <xf numFmtId="166" fontId="5" fillId="9" borderId="0" xfId="2" applyNumberFormat="1" applyFont="1" applyFill="1" applyAlignment="1">
      <alignment horizontal="center" vertical="center" wrapText="1"/>
    </xf>
    <xf numFmtId="166" fontId="5" fillId="9" borderId="7" xfId="2" applyNumberFormat="1" applyFont="1" applyFill="1" applyBorder="1" applyAlignment="1">
      <alignment horizontal="center" vertical="center" wrapText="1"/>
    </xf>
    <xf numFmtId="0" fontId="39" fillId="2" borderId="0" xfId="0" applyFont="1" applyFill="1" applyAlignment="1">
      <alignment horizontal="center" vertical="center" wrapText="1"/>
    </xf>
    <xf numFmtId="0" fontId="42" fillId="0" borderId="0" xfId="2" applyFont="1" applyAlignment="1" applyProtection="1">
      <alignment horizontal="center" vertical="center" wrapText="1"/>
      <protection locked="0"/>
    </xf>
    <xf numFmtId="0" fontId="15" fillId="0" borderId="0" xfId="0" applyFont="1" applyAlignment="1">
      <alignment horizontal="center" vertical="center" wrapText="1"/>
    </xf>
    <xf numFmtId="0" fontId="8" fillId="0" borderId="0" xfId="0" applyFont="1" applyAlignment="1">
      <alignment horizontal="right" vertical="center" wrapText="1"/>
    </xf>
    <xf numFmtId="0" fontId="22" fillId="9" borderId="5" xfId="2" applyFont="1" applyFill="1" applyBorder="1" applyAlignment="1">
      <alignment horizontal="center" vertical="center"/>
    </xf>
    <xf numFmtId="0" fontId="4" fillId="9" borderId="5" xfId="2" applyFont="1" applyFill="1" applyBorder="1" applyAlignment="1">
      <alignment horizontal="center" vertical="center" wrapText="1"/>
    </xf>
    <xf numFmtId="0" fontId="7" fillId="9" borderId="6" xfId="2" applyFont="1" applyFill="1" applyBorder="1" applyAlignment="1">
      <alignment horizontal="center" vertical="center" wrapText="1"/>
    </xf>
    <xf numFmtId="0" fontId="7" fillId="9" borderId="9" xfId="2" applyFont="1" applyFill="1" applyBorder="1" applyAlignment="1">
      <alignment horizontal="center" vertical="center" wrapText="1"/>
    </xf>
    <xf numFmtId="0" fontId="5" fillId="9" borderId="5" xfId="2" applyFont="1" applyFill="1" applyBorder="1" applyAlignment="1">
      <alignment horizontal="center" vertical="center" wrapText="1"/>
    </xf>
    <xf numFmtId="0" fontId="46" fillId="14" borderId="5" xfId="2" applyFont="1" applyFill="1" applyBorder="1" applyAlignment="1">
      <alignment horizontal="center" vertical="center"/>
    </xf>
    <xf numFmtId="0" fontId="7" fillId="9" borderId="5" xfId="2" applyFont="1" applyFill="1" applyBorder="1" applyAlignment="1">
      <alignment horizontal="center" vertical="center" wrapText="1"/>
    </xf>
    <xf numFmtId="0" fontId="14" fillId="0" borderId="2" xfId="2" applyFont="1" applyBorder="1" applyAlignment="1">
      <alignment horizontal="center"/>
    </xf>
    <xf numFmtId="0" fontId="8" fillId="9" borderId="6" xfId="0" applyFont="1" applyFill="1" applyBorder="1" applyAlignment="1">
      <alignment horizontal="center" wrapText="1"/>
    </xf>
    <xf numFmtId="0" fontId="8" fillId="9" borderId="9" xfId="0" applyFont="1" applyFill="1" applyBorder="1" applyAlignment="1">
      <alignment horizontal="center" wrapText="1"/>
    </xf>
    <xf numFmtId="0" fontId="41" fillId="9" borderId="6" xfId="0" applyFont="1" applyFill="1" applyBorder="1" applyAlignment="1">
      <alignment horizontal="center" vertical="center" wrapText="1"/>
    </xf>
    <xf numFmtId="0" fontId="41" fillId="9" borderId="9"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0" xfId="0" applyFont="1" applyFill="1" applyAlignment="1">
      <alignment horizontal="center" vertical="center" wrapText="1"/>
    </xf>
    <xf numFmtId="0" fontId="8" fillId="9" borderId="7" xfId="0" applyFont="1" applyFill="1" applyBorder="1" applyAlignment="1">
      <alignment horizontal="center" vertical="center" wrapText="1"/>
    </xf>
    <xf numFmtId="0" fontId="8" fillId="9" borderId="14" xfId="0" applyFont="1" applyFill="1" applyBorder="1" applyAlignment="1">
      <alignment horizontal="center" vertical="center" wrapText="1"/>
    </xf>
    <xf numFmtId="0" fontId="8" fillId="9" borderId="13" xfId="0" applyFont="1" applyFill="1" applyBorder="1" applyAlignment="1">
      <alignment horizontal="center" vertical="center" wrapText="1"/>
    </xf>
    <xf numFmtId="0" fontId="8" fillId="9" borderId="15" xfId="0" applyFont="1" applyFill="1" applyBorder="1" applyAlignment="1">
      <alignment horizontal="center" vertical="center" wrapText="1"/>
    </xf>
    <xf numFmtId="0" fontId="22" fillId="9" borderId="1" xfId="0" applyFont="1" applyFill="1" applyBorder="1" applyAlignment="1">
      <alignment horizontal="center" vertical="center"/>
    </xf>
    <xf numFmtId="0" fontId="22" fillId="9" borderId="2" xfId="0" applyFont="1" applyFill="1" applyBorder="1" applyAlignment="1">
      <alignment horizontal="center" vertical="center"/>
    </xf>
    <xf numFmtId="0" fontId="22" fillId="9" borderId="3" xfId="0" applyFont="1" applyFill="1" applyBorder="1" applyAlignment="1">
      <alignment horizontal="center" vertical="center"/>
    </xf>
    <xf numFmtId="0" fontId="22" fillId="9" borderId="4" xfId="0" applyFont="1" applyFill="1" applyBorder="1" applyAlignment="1">
      <alignment horizontal="center" vertical="center"/>
    </xf>
    <xf numFmtId="0" fontId="22" fillId="9" borderId="0" xfId="0" applyFont="1" applyFill="1" applyAlignment="1">
      <alignment horizontal="center" vertical="center"/>
    </xf>
    <xf numFmtId="0" fontId="22" fillId="9" borderId="7" xfId="0" applyFont="1" applyFill="1" applyBorder="1" applyAlignment="1">
      <alignment horizontal="center" vertical="center"/>
    </xf>
    <xf numFmtId="0" fontId="22" fillId="9" borderId="14" xfId="0" applyFont="1" applyFill="1" applyBorder="1" applyAlignment="1">
      <alignment horizontal="center" vertical="center"/>
    </xf>
    <xf numFmtId="0" fontId="22" fillId="9" borderId="13" xfId="0" applyFont="1" applyFill="1" applyBorder="1" applyAlignment="1">
      <alignment horizontal="center" vertical="center"/>
    </xf>
    <xf numFmtId="0" fontId="22" fillId="9" borderId="15" xfId="0" applyFont="1" applyFill="1" applyBorder="1" applyAlignment="1">
      <alignment horizontal="center" vertical="center"/>
    </xf>
    <xf numFmtId="0" fontId="22" fillId="8" borderId="4" xfId="0" applyFont="1" applyFill="1" applyBorder="1" applyAlignment="1">
      <alignment horizontal="left" vertical="top" wrapText="1"/>
    </xf>
    <xf numFmtId="0" fontId="22" fillId="9" borderId="6" xfId="0" applyFont="1" applyFill="1" applyBorder="1" applyAlignment="1">
      <alignment horizontal="center" vertical="center"/>
    </xf>
    <xf numFmtId="0" fontId="22" fillId="9" borderId="9" xfId="0" applyFont="1" applyFill="1" applyBorder="1" applyAlignment="1">
      <alignment horizontal="center" vertical="center"/>
    </xf>
    <xf numFmtId="0" fontId="22" fillId="9" borderId="4" xfId="0" applyFont="1" applyFill="1" applyBorder="1" applyAlignment="1">
      <alignment horizontal="center" vertical="center" wrapText="1"/>
    </xf>
    <xf numFmtId="0" fontId="22" fillId="9" borderId="7" xfId="0" applyFont="1" applyFill="1" applyBorder="1" applyAlignment="1">
      <alignment horizontal="center" vertical="center" wrapText="1"/>
    </xf>
    <xf numFmtId="14" fontId="22" fillId="9" borderId="10" xfId="0" applyNumberFormat="1" applyFont="1" applyFill="1" applyBorder="1" applyAlignment="1">
      <alignment horizontal="center" vertical="center"/>
    </xf>
    <xf numFmtId="14" fontId="22" fillId="9" borderId="16" xfId="0" applyNumberFormat="1" applyFont="1" applyFill="1" applyBorder="1" applyAlignment="1">
      <alignment horizontal="center" vertical="center"/>
    </xf>
    <xf numFmtId="14" fontId="22" fillId="9" borderId="11" xfId="0" applyNumberFormat="1" applyFont="1" applyFill="1" applyBorder="1" applyAlignment="1">
      <alignment horizontal="center" vertical="center"/>
    </xf>
    <xf numFmtId="14" fontId="22" fillId="9" borderId="5" xfId="0" applyNumberFormat="1" applyFont="1" applyFill="1" applyBorder="1" applyAlignment="1">
      <alignment horizontal="center" vertical="center"/>
    </xf>
    <xf numFmtId="171" fontId="22" fillId="9" borderId="6" xfId="2" applyNumberFormat="1" applyFont="1" applyFill="1" applyBorder="1" applyAlignment="1">
      <alignment horizontal="center" vertical="center"/>
    </xf>
    <xf numFmtId="171" fontId="22" fillId="9" borderId="9" xfId="2" applyNumberFormat="1" applyFont="1" applyFill="1" applyBorder="1" applyAlignment="1">
      <alignment horizontal="center" vertical="center"/>
    </xf>
    <xf numFmtId="10" fontId="20" fillId="0" borderId="4" xfId="2" applyNumberFormat="1" applyFont="1" applyBorder="1" applyAlignment="1">
      <alignment horizontal="center" vertical="center" wrapText="1"/>
    </xf>
    <xf numFmtId="10" fontId="20" fillId="0" borderId="0" xfId="2" applyNumberFormat="1" applyFont="1" applyAlignment="1">
      <alignment horizontal="center" vertical="center" wrapText="1"/>
    </xf>
    <xf numFmtId="164" fontId="20" fillId="0" borderId="0" xfId="2" applyNumberFormat="1" applyFont="1" applyAlignment="1">
      <alignment horizontal="center" vertical="center" wrapText="1"/>
    </xf>
    <xf numFmtId="0" fontId="8" fillId="4" borderId="6" xfId="0" applyFont="1" applyFill="1" applyBorder="1" applyAlignment="1" applyProtection="1">
      <alignment horizontal="right" vertical="center" wrapText="1"/>
      <protection hidden="1"/>
    </xf>
    <xf numFmtId="0" fontId="8" fillId="4" borderId="8" xfId="0" applyFont="1" applyFill="1" applyBorder="1" applyAlignment="1" applyProtection="1">
      <alignment horizontal="right" vertical="center" wrapText="1"/>
      <protection hidden="1"/>
    </xf>
    <xf numFmtId="0" fontId="8" fillId="4" borderId="9" xfId="0" applyFont="1" applyFill="1" applyBorder="1" applyAlignment="1" applyProtection="1">
      <alignment horizontal="right" vertical="center" wrapText="1"/>
      <protection hidden="1"/>
    </xf>
    <xf numFmtId="166" fontId="5" fillId="4" borderId="5" xfId="2" applyNumberFormat="1" applyFont="1" applyFill="1" applyBorder="1" applyAlignment="1">
      <alignment horizontal="center" vertical="center" wrapText="1"/>
    </xf>
    <xf numFmtId="171" fontId="22" fillId="9" borderId="5" xfId="2" applyNumberFormat="1" applyFont="1" applyFill="1" applyBorder="1" applyAlignment="1">
      <alignment horizontal="center" vertical="center"/>
    </xf>
    <xf numFmtId="0" fontId="2" fillId="9" borderId="6" xfId="0" applyFont="1" applyFill="1" applyBorder="1" applyAlignment="1">
      <alignment horizontal="right" vertical="center"/>
    </xf>
    <xf numFmtId="0" fontId="2" fillId="9" borderId="8" xfId="0" applyFont="1" applyFill="1" applyBorder="1" applyAlignment="1">
      <alignment horizontal="right" vertical="center"/>
    </xf>
    <xf numFmtId="0" fontId="2" fillId="9" borderId="9" xfId="0" applyFont="1" applyFill="1" applyBorder="1" applyAlignment="1">
      <alignment horizontal="right" vertical="center"/>
    </xf>
    <xf numFmtId="0" fontId="2" fillId="9" borderId="5" xfId="0" applyFont="1" applyFill="1" applyBorder="1" applyAlignment="1">
      <alignment horizontal="right" vertical="center"/>
    </xf>
    <xf numFmtId="0" fontId="0" fillId="0" borderId="6" xfId="0" applyBorder="1" applyAlignment="1">
      <alignment horizontal="left" vertical="center"/>
    </xf>
    <xf numFmtId="0" fontId="0" fillId="0" borderId="8" xfId="0" applyBorder="1" applyAlignment="1">
      <alignment horizontal="left" vertical="center"/>
    </xf>
    <xf numFmtId="0" fontId="0" fillId="0" borderId="9" xfId="0" applyBorder="1" applyAlignment="1">
      <alignment horizontal="left" vertical="center"/>
    </xf>
    <xf numFmtId="0" fontId="2" fillId="9" borderId="10" xfId="0" applyFont="1" applyFill="1" applyBorder="1" applyAlignment="1">
      <alignment horizontal="center" vertical="center"/>
    </xf>
    <xf numFmtId="0" fontId="2" fillId="9" borderId="11" xfId="0" applyFont="1" applyFill="1" applyBorder="1" applyAlignment="1">
      <alignment horizontal="center" vertical="center"/>
    </xf>
    <xf numFmtId="0" fontId="2" fillId="9" borderId="5" xfId="0" applyFont="1" applyFill="1" applyBorder="1" applyAlignment="1">
      <alignment horizontal="center" vertical="center" wrapText="1"/>
    </xf>
    <xf numFmtId="0" fontId="2" fillId="9" borderId="5" xfId="0" applyFont="1" applyFill="1" applyBorder="1" applyAlignment="1">
      <alignment horizontal="center" vertical="center"/>
    </xf>
    <xf numFmtId="0" fontId="2" fillId="0" borderId="6" xfId="0" applyFont="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9" borderId="10" xfId="0" applyFont="1" applyFill="1" applyBorder="1" applyAlignment="1">
      <alignment horizontal="center" vertical="center" wrapText="1"/>
    </xf>
    <xf numFmtId="0" fontId="2" fillId="9" borderId="11" xfId="0" applyFont="1" applyFill="1" applyBorder="1" applyAlignment="1">
      <alignment horizontal="center" vertical="center" wrapText="1"/>
    </xf>
    <xf numFmtId="0" fontId="2" fillId="9" borderId="6" xfId="0" applyFont="1" applyFill="1" applyBorder="1" applyAlignment="1">
      <alignment horizontal="center" vertical="center"/>
    </xf>
    <xf numFmtId="0" fontId="2" fillId="9" borderId="8" xfId="0" applyFont="1" applyFill="1" applyBorder="1" applyAlignment="1">
      <alignment horizontal="center" vertical="center"/>
    </xf>
    <xf numFmtId="0" fontId="2" fillId="9" borderId="9" xfId="0" applyFont="1" applyFill="1" applyBorder="1" applyAlignment="1">
      <alignment horizontal="center" vertical="center"/>
    </xf>
    <xf numFmtId="0" fontId="2" fillId="9" borderId="6" xfId="0" applyFont="1" applyFill="1" applyBorder="1" applyAlignment="1">
      <alignment horizontal="center" vertical="center" wrapText="1"/>
    </xf>
    <xf numFmtId="0" fontId="2" fillId="9" borderId="9" xfId="0" applyFont="1" applyFill="1" applyBorder="1" applyAlignment="1">
      <alignment horizontal="center" vertical="center" wrapText="1"/>
    </xf>
    <xf numFmtId="0" fontId="0" fillId="2" borderId="6" xfId="0" applyFill="1" applyBorder="1" applyAlignment="1">
      <alignment horizontal="left" vertical="center"/>
    </xf>
    <xf numFmtId="0" fontId="0" fillId="2" borderId="8" xfId="0" applyFill="1" applyBorder="1" applyAlignment="1">
      <alignment horizontal="left" vertical="center"/>
    </xf>
    <xf numFmtId="0" fontId="0" fillId="2" borderId="9" xfId="0" applyFill="1" applyBorder="1" applyAlignment="1">
      <alignment horizontal="left" vertical="center"/>
    </xf>
    <xf numFmtId="0" fontId="2" fillId="0" borderId="0" xfId="0" applyFont="1" applyAlignment="1">
      <alignment horizontal="center" vertical="center" wrapText="1"/>
    </xf>
    <xf numFmtId="0" fontId="2" fillId="2" borderId="6" xfId="0" applyFont="1" applyFill="1" applyBorder="1" applyAlignment="1">
      <alignment horizontal="left" vertical="center"/>
    </xf>
    <xf numFmtId="0" fontId="2" fillId="2" borderId="8" xfId="0" applyFont="1" applyFill="1" applyBorder="1" applyAlignment="1">
      <alignment horizontal="left" vertical="center"/>
    </xf>
    <xf numFmtId="0" fontId="2" fillId="2" borderId="9" xfId="0" applyFont="1" applyFill="1" applyBorder="1" applyAlignment="1">
      <alignment horizontal="left" vertical="center"/>
    </xf>
    <xf numFmtId="0" fontId="0" fillId="0" borderId="5" xfId="0" applyBorder="1" applyAlignment="1">
      <alignment horizontal="left" vertical="center"/>
    </xf>
    <xf numFmtId="0" fontId="2" fillId="0" borderId="5" xfId="0" applyFont="1" applyBorder="1" applyAlignment="1">
      <alignment horizontal="left" vertical="center"/>
    </xf>
    <xf numFmtId="0" fontId="39" fillId="2" borderId="0" xfId="0" applyFont="1" applyFill="1" applyAlignment="1">
      <alignment horizontal="center" vertical="center"/>
    </xf>
    <xf numFmtId="0" fontId="2" fillId="9" borderId="16" xfId="0" applyFont="1" applyFill="1" applyBorder="1" applyAlignment="1">
      <alignment horizontal="center" vertical="center"/>
    </xf>
    <xf numFmtId="0" fontId="2" fillId="9" borderId="1" xfId="0" applyFont="1" applyFill="1" applyBorder="1" applyAlignment="1">
      <alignment horizontal="center" vertical="center"/>
    </xf>
    <xf numFmtId="0" fontId="2" fillId="9" borderId="2" xfId="0" applyFont="1" applyFill="1" applyBorder="1" applyAlignment="1">
      <alignment horizontal="center" vertical="center"/>
    </xf>
    <xf numFmtId="0" fontId="2" fillId="9" borderId="3" xfId="0" applyFont="1" applyFill="1" applyBorder="1" applyAlignment="1">
      <alignment horizontal="center" vertical="center"/>
    </xf>
    <xf numFmtId="0" fontId="2" fillId="9" borderId="4" xfId="0" applyFont="1" applyFill="1" applyBorder="1" applyAlignment="1">
      <alignment horizontal="center" vertical="center"/>
    </xf>
    <xf numFmtId="0" fontId="2" fillId="9" borderId="0" xfId="0" applyFont="1" applyFill="1" applyAlignment="1">
      <alignment horizontal="center" vertical="center"/>
    </xf>
    <xf numFmtId="0" fontId="2" fillId="9" borderId="7" xfId="0" applyFont="1" applyFill="1" applyBorder="1" applyAlignment="1">
      <alignment horizontal="center" vertical="center"/>
    </xf>
    <xf numFmtId="0" fontId="2" fillId="9" borderId="14" xfId="0" applyFont="1" applyFill="1" applyBorder="1" applyAlignment="1">
      <alignment horizontal="center" vertical="center"/>
    </xf>
    <xf numFmtId="0" fontId="2" fillId="9" borderId="13" xfId="0" applyFont="1" applyFill="1" applyBorder="1" applyAlignment="1">
      <alignment horizontal="center" vertical="center"/>
    </xf>
    <xf numFmtId="0" fontId="2" fillId="9" borderId="15" xfId="0" applyFont="1" applyFill="1" applyBorder="1" applyAlignment="1">
      <alignment horizontal="center" vertical="center"/>
    </xf>
  </cellXfs>
  <cellStyles count="15">
    <cellStyle name="Lien hypertexte" xfId="7" builtinId="8"/>
    <cellStyle name="Monétaire" xfId="1" builtinId="4"/>
    <cellStyle name="Monétaire 2" xfId="4" xr:uid="{A4CC5F41-9B31-48D8-81A0-8D70809F615E}"/>
    <cellStyle name="Monétaire 2 2" xfId="12" xr:uid="{95984A5A-28B5-4A10-B7F0-9C9172CFFD40}"/>
    <cellStyle name="Monétaire 2 3" xfId="9" xr:uid="{1C9E48E2-51D4-4969-8CE3-3725B32265FB}"/>
    <cellStyle name="Monétaire 3" xfId="11" xr:uid="{50D7B217-95A9-429A-BF63-641A21C065B2}"/>
    <cellStyle name="Monétaire 4" xfId="8" xr:uid="{08F1BF24-979A-4E40-8E67-6886FAA44A4C}"/>
    <cellStyle name="Normal" xfId="0" builtinId="0"/>
    <cellStyle name="Normal 2" xfId="3" xr:uid="{77F85759-4395-4C58-A0EF-8AE4B935CAF4}"/>
    <cellStyle name="Normal 3" xfId="5" xr:uid="{7C050F5C-B9E5-4C30-A0C6-E13B399DB055}"/>
    <cellStyle name="Normal 3 2" xfId="13" xr:uid="{59DC2184-D880-4111-B111-EE7B1A9C2584}"/>
    <cellStyle name="Normal 3 3" xfId="10" xr:uid="{924E01C8-0072-40AA-8639-22043A08839E}"/>
    <cellStyle name="Normal 5" xfId="2" xr:uid="{0A079CF1-245C-4799-A671-DF1567882EE9}"/>
    <cellStyle name="Pourcentage 2" xfId="6" xr:uid="{35089ABE-C06A-4B76-AC41-7AC9B61C932B}"/>
    <cellStyle name="Pourcentage 3" xfId="14" xr:uid="{BFD926B5-2AB9-47A0-B354-7F9A45ECE519}"/>
  </cellStyles>
  <dxfs count="150">
    <dxf>
      <font>
        <color rgb="FFFF0000"/>
      </font>
    </dxf>
    <dxf>
      <fill>
        <patternFill patternType="none">
          <bgColor auto="1"/>
        </patternFill>
      </fill>
    </dxf>
    <dxf>
      <fill>
        <patternFill>
          <bgColor rgb="FFC39BE1"/>
        </patternFill>
      </fill>
    </dxf>
    <dxf>
      <fill>
        <patternFill>
          <bgColor rgb="FF92D050"/>
        </patternFill>
      </fill>
    </dxf>
    <dxf>
      <fill>
        <patternFill>
          <bgColor rgb="FFFFC000"/>
        </patternFill>
      </fill>
    </dxf>
    <dxf>
      <fill>
        <patternFill>
          <bgColor rgb="FFFFC000"/>
        </patternFill>
      </fill>
    </dxf>
    <dxf>
      <fill>
        <patternFill patternType="none">
          <bgColor auto="1"/>
        </patternFill>
      </fill>
    </dxf>
    <dxf>
      <fill>
        <patternFill>
          <bgColor rgb="FFC39BE1"/>
        </patternFill>
      </fill>
    </dxf>
    <dxf>
      <fill>
        <patternFill>
          <bgColor rgb="FF92D050"/>
        </patternFill>
      </fill>
    </dxf>
    <dxf>
      <fill>
        <patternFill patternType="none">
          <bgColor auto="1"/>
        </patternFill>
      </fill>
    </dxf>
    <dxf>
      <font>
        <color auto="1"/>
      </font>
      <fill>
        <patternFill patternType="solid">
          <bgColor rgb="FFB381D9"/>
        </patternFill>
      </fill>
    </dxf>
    <dxf>
      <fill>
        <patternFill>
          <bgColor rgb="FF92D050"/>
        </patternFill>
      </fill>
    </dxf>
    <dxf>
      <fill>
        <patternFill>
          <bgColor theme="7"/>
        </patternFill>
      </fill>
    </dxf>
    <dxf>
      <fill>
        <patternFill>
          <bgColor rgb="FFC39BE1"/>
        </patternFill>
      </fill>
    </dxf>
    <dxf>
      <fill>
        <patternFill patternType="none">
          <bgColor auto="1"/>
        </patternFill>
      </fill>
    </dxf>
    <dxf>
      <fill>
        <patternFill>
          <bgColor rgb="FFFFC000"/>
        </patternFill>
      </fill>
    </dxf>
    <dxf>
      <fill>
        <patternFill>
          <bgColor rgb="FF92D050"/>
        </patternFill>
      </fill>
    </dxf>
    <dxf>
      <font>
        <color rgb="FFFF0000"/>
      </font>
    </dxf>
    <dxf>
      <font>
        <color rgb="FFFF0000"/>
      </font>
    </dxf>
    <dxf>
      <font>
        <color rgb="FFFF0000"/>
      </font>
    </dxf>
    <dxf>
      <font>
        <color rgb="FFFF0000"/>
      </font>
    </dxf>
    <dxf>
      <font>
        <color rgb="FFFF0000"/>
      </font>
    </dxf>
    <dxf>
      <font>
        <strike val="0"/>
        <color rgb="FFFF0000"/>
      </font>
    </dxf>
    <dxf>
      <font>
        <color rgb="FFFF0000"/>
      </font>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9C0006"/>
      </font>
      <fill>
        <patternFill>
          <bgColor rgb="FFFFC7CE"/>
        </patternFill>
      </fill>
    </dxf>
    <dxf>
      <font>
        <color rgb="FF9C0006"/>
      </font>
      <fill>
        <patternFill>
          <bgColor rgb="FFFFC7CE"/>
        </patternFill>
      </fill>
    </dxf>
    <dxf>
      <font>
        <color rgb="FFFF0000"/>
      </font>
    </dxf>
    <dxf>
      <fill>
        <patternFill>
          <bgColor theme="7"/>
        </patternFill>
      </fill>
    </dxf>
    <dxf>
      <fill>
        <patternFill>
          <bgColor rgb="FF92D050"/>
        </patternFill>
      </fill>
    </dxf>
    <dxf>
      <font>
        <color auto="1"/>
      </font>
      <fill>
        <patternFill patternType="solid">
          <bgColor rgb="FFB381D9"/>
        </patternFill>
      </fill>
    </dxf>
    <dxf>
      <fill>
        <patternFill patternType="none">
          <bgColor auto="1"/>
        </patternFill>
      </fill>
    </dxf>
    <dxf>
      <fill>
        <patternFill>
          <bgColor rgb="FFFFC000"/>
        </patternFill>
      </fill>
    </dxf>
    <dxf>
      <fill>
        <patternFill>
          <bgColor rgb="FF92D050"/>
        </patternFill>
      </fill>
    </dxf>
    <dxf>
      <fill>
        <patternFill>
          <bgColor rgb="FFC39BE1"/>
        </patternFill>
      </fill>
    </dxf>
    <dxf>
      <fill>
        <patternFill patternType="none">
          <bgColor auto="1"/>
        </patternFill>
      </fill>
    </dxf>
    <dxf>
      <font>
        <color rgb="FFFF0000"/>
      </font>
    </dxf>
    <dxf>
      <font>
        <color rgb="FFFF0000"/>
      </font>
    </dxf>
    <dxf>
      <font>
        <color rgb="FFFF0000"/>
      </font>
    </dxf>
    <dxf>
      <font>
        <strike val="0"/>
        <color rgb="FFFF0000"/>
      </font>
    </dxf>
    <dxf>
      <font>
        <color rgb="FFFF0000"/>
      </font>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9C0006"/>
      </font>
      <fill>
        <patternFill>
          <bgColor rgb="FFFFC7CE"/>
        </patternFill>
      </fill>
    </dxf>
    <dxf>
      <font>
        <color rgb="FF9C0006"/>
      </font>
      <fill>
        <patternFill>
          <bgColor rgb="FFFFC7CE"/>
        </patternFill>
      </fill>
    </dxf>
    <dxf>
      <font>
        <color rgb="FFFF0000"/>
      </font>
    </dxf>
    <dxf>
      <fill>
        <patternFill patternType="none">
          <bgColor auto="1"/>
        </patternFill>
      </fill>
    </dxf>
    <dxf>
      <fill>
        <patternFill>
          <bgColor rgb="FFC39BE1"/>
        </patternFill>
      </fill>
    </dxf>
    <dxf>
      <fill>
        <patternFill>
          <bgColor rgb="FF92D050"/>
        </patternFill>
      </fill>
    </dxf>
    <dxf>
      <fill>
        <patternFill>
          <bgColor rgb="FFFFC000"/>
        </patternFill>
      </fill>
    </dxf>
    <dxf>
      <fill>
        <patternFill>
          <bgColor rgb="FFFFC000"/>
        </patternFill>
      </fill>
    </dxf>
    <dxf>
      <fill>
        <patternFill patternType="none">
          <bgColor auto="1"/>
        </patternFill>
      </fill>
    </dxf>
    <dxf>
      <fill>
        <patternFill>
          <bgColor rgb="FFC39BE1"/>
        </patternFill>
      </fill>
    </dxf>
    <dxf>
      <fill>
        <patternFill>
          <bgColor rgb="FF92D050"/>
        </patternFill>
      </fill>
    </dxf>
    <dxf>
      <fill>
        <patternFill patternType="none">
          <bgColor auto="1"/>
        </patternFill>
      </fill>
    </dxf>
    <dxf>
      <font>
        <color auto="1"/>
      </font>
      <fill>
        <patternFill patternType="solid">
          <bgColor rgb="FFB381D9"/>
        </patternFill>
      </fill>
    </dxf>
    <dxf>
      <fill>
        <patternFill>
          <bgColor rgb="FF92D050"/>
        </patternFill>
      </fill>
    </dxf>
    <dxf>
      <fill>
        <patternFill>
          <bgColor theme="7"/>
        </patternFill>
      </fill>
    </dxf>
    <dxf>
      <fill>
        <patternFill>
          <bgColor rgb="FFC39BE1"/>
        </patternFill>
      </fill>
    </dxf>
    <dxf>
      <fill>
        <patternFill patternType="none">
          <bgColor auto="1"/>
        </patternFill>
      </fill>
    </dxf>
    <dxf>
      <fill>
        <patternFill>
          <bgColor rgb="FFFFC000"/>
        </patternFill>
      </fill>
    </dxf>
    <dxf>
      <fill>
        <patternFill>
          <bgColor rgb="FF92D050"/>
        </patternFill>
      </fill>
    </dxf>
    <dxf>
      <font>
        <color rgb="FFFF0000"/>
      </font>
    </dxf>
    <dxf>
      <font>
        <color rgb="FFFF0000"/>
      </font>
    </dxf>
    <dxf>
      <font>
        <color rgb="FFFF0000"/>
      </font>
    </dxf>
    <dxf>
      <font>
        <color rgb="FFFF0000"/>
      </font>
    </dxf>
    <dxf>
      <font>
        <color rgb="FFFF0000"/>
      </font>
    </dxf>
    <dxf>
      <font>
        <strike val="0"/>
        <color rgb="FFFF0000"/>
      </font>
    </dxf>
    <dxf>
      <font>
        <color rgb="FFFF0000"/>
      </font>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9C0006"/>
      </font>
      <fill>
        <patternFill>
          <bgColor rgb="FFFFC7CE"/>
        </patternFill>
      </fill>
    </dxf>
    <dxf>
      <font>
        <color rgb="FF9C0006"/>
      </font>
      <fill>
        <patternFill>
          <bgColor rgb="FFFFC7CE"/>
        </patternFill>
      </fill>
    </dxf>
    <dxf>
      <font>
        <color rgb="FFFF0000"/>
      </font>
    </dxf>
    <dxf>
      <font>
        <color rgb="FFFF0000"/>
      </font>
    </dxf>
    <dxf>
      <font>
        <strike val="0"/>
        <color rgb="FFFF0000"/>
      </font>
    </dxf>
    <dxf>
      <font>
        <color rgb="FFFF0000"/>
      </font>
    </dxf>
    <dxf>
      <font>
        <color rgb="FFFF0000"/>
      </font>
    </dxf>
    <dxf>
      <font>
        <color rgb="FFFF000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FF0000"/>
      </font>
    </dxf>
    <dxf>
      <font>
        <b/>
        <i val="0"/>
        <color rgb="FFFF0000"/>
      </font>
    </dxf>
    <dxf>
      <font>
        <color rgb="FFFF0000"/>
      </font>
    </dxf>
    <dxf>
      <font>
        <b/>
        <i val="0"/>
        <color rgb="FFFF0000"/>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s>
  <tableStyles count="0" defaultTableStyle="TableStyleMedium2" defaultPivotStyle="PivotStyleLight16"/>
  <colors>
    <mruColors>
      <color rgb="FFF7F7F7"/>
      <color rgb="FFDAE6F0"/>
      <color rgb="FF265792"/>
      <color rgb="FFDDEBF7"/>
      <color rgb="FFC39BE1"/>
      <color rgb="FFBD92DE"/>
      <color rgb="FFB381D9"/>
      <color rgb="FFFFAB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06/relationships/rdRichValue" Target="richData/rdrichvalue.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56029</xdr:colOff>
      <xdr:row>1</xdr:row>
      <xdr:rowOff>246247</xdr:rowOff>
    </xdr:to>
    <xdr:pic>
      <xdr:nvPicPr>
        <xdr:cNvPr id="4" name="Image 3">
          <a:extLst>
            <a:ext uri="{FF2B5EF4-FFF2-40B4-BE49-F238E27FC236}">
              <a16:creationId xmlns:a16="http://schemas.microsoft.com/office/drawing/2014/main" id="{01C33A4B-3141-98FA-BDD4-0299F7D837A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050676" cy="7953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1012451</xdr:colOff>
      <xdr:row>1</xdr:row>
      <xdr:rowOff>134300</xdr:rowOff>
    </xdr:to>
    <xdr:pic>
      <xdr:nvPicPr>
        <xdr:cNvPr id="3" name="Image 2">
          <a:extLst>
            <a:ext uri="{FF2B5EF4-FFF2-40B4-BE49-F238E27FC236}">
              <a16:creationId xmlns:a16="http://schemas.microsoft.com/office/drawing/2014/main" id="{A3A61182-E375-4B3D-8F22-D8A68FF170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054486" cy="797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8</xdr:col>
      <xdr:colOff>368393</xdr:colOff>
      <xdr:row>10</xdr:row>
      <xdr:rowOff>235822</xdr:rowOff>
    </xdr:from>
    <xdr:to>
      <xdr:col>9</xdr:col>
      <xdr:colOff>208532</xdr:colOff>
      <xdr:row>13</xdr:row>
      <xdr:rowOff>126574</xdr:rowOff>
    </xdr:to>
    <xdr:sp macro="" textlink="">
      <xdr:nvSpPr>
        <xdr:cNvPr id="3" name="Text Box 37" hidden="1">
          <a:extLst>
            <a:ext uri="{FF2B5EF4-FFF2-40B4-BE49-F238E27FC236}">
              <a16:creationId xmlns:a16="http://schemas.microsoft.com/office/drawing/2014/main" id="{3F72EE19-9071-418D-8724-AFA861C6EFBA}"/>
            </a:ext>
          </a:extLst>
        </xdr:cNvPr>
        <xdr:cNvSpPr txBox="1">
          <a:spLocks noChangeArrowheads="1"/>
        </xdr:cNvSpPr>
      </xdr:nvSpPr>
      <xdr:spPr bwMode="auto">
        <a:xfrm>
          <a:off x="10255250" y="4451083"/>
          <a:ext cx="1162050" cy="780294"/>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oneCell">
    <xdr:from>
      <xdr:col>0</xdr:col>
      <xdr:colOff>0</xdr:colOff>
      <xdr:row>0</xdr:row>
      <xdr:rowOff>0</xdr:rowOff>
    </xdr:from>
    <xdr:to>
      <xdr:col>1</xdr:col>
      <xdr:colOff>687368</xdr:colOff>
      <xdr:row>2</xdr:row>
      <xdr:rowOff>1622</xdr:rowOff>
    </xdr:to>
    <xdr:pic>
      <xdr:nvPicPr>
        <xdr:cNvPr id="4" name="Image 3">
          <a:extLst>
            <a:ext uri="{FF2B5EF4-FFF2-40B4-BE49-F238E27FC236}">
              <a16:creationId xmlns:a16="http://schemas.microsoft.com/office/drawing/2014/main" id="{9CF4A557-BA0B-4413-8B3B-AD926BD7C2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054486" cy="797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46658</xdr:colOff>
      <xdr:row>0</xdr:row>
      <xdr:rowOff>38146</xdr:rowOff>
    </xdr:from>
    <xdr:to>
      <xdr:col>1</xdr:col>
      <xdr:colOff>173526</xdr:colOff>
      <xdr:row>1</xdr:row>
      <xdr:rowOff>18999</xdr:rowOff>
    </xdr:to>
    <xdr:pic>
      <xdr:nvPicPr>
        <xdr:cNvPr id="2" name="Picture 13">
          <a:extLst>
            <a:ext uri="{FF2B5EF4-FFF2-40B4-BE49-F238E27FC236}">
              <a16:creationId xmlns:a16="http://schemas.microsoft.com/office/drawing/2014/main" id="{D4AA81F7-559D-450B-AB39-905C66F4A8B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33" y="38146"/>
          <a:ext cx="1529583" cy="5637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8</xdr:col>
      <xdr:colOff>400050</xdr:colOff>
      <xdr:row>10</xdr:row>
      <xdr:rowOff>235346</xdr:rowOff>
    </xdr:from>
    <xdr:to>
      <xdr:col>9</xdr:col>
      <xdr:colOff>245268</xdr:colOff>
      <xdr:row>13</xdr:row>
      <xdr:rowOff>102445</xdr:rowOff>
    </xdr:to>
    <xdr:sp macro="" textlink="">
      <xdr:nvSpPr>
        <xdr:cNvPr id="3" name="Text Box 37" hidden="1">
          <a:extLst>
            <a:ext uri="{FF2B5EF4-FFF2-40B4-BE49-F238E27FC236}">
              <a16:creationId xmlns:a16="http://schemas.microsoft.com/office/drawing/2014/main" id="{1CB5D84A-E13A-4E79-9A68-23AE1D131603}"/>
            </a:ext>
          </a:extLst>
        </xdr:cNvPr>
        <xdr:cNvSpPr txBox="1">
          <a:spLocks noChangeArrowheads="1"/>
        </xdr:cNvSpPr>
      </xdr:nvSpPr>
      <xdr:spPr bwMode="auto">
        <a:xfrm>
          <a:off x="10255250" y="4447115"/>
          <a:ext cx="1162050" cy="771562"/>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oneCell">
    <xdr:from>
      <xdr:col>0</xdr:col>
      <xdr:colOff>46658</xdr:colOff>
      <xdr:row>0</xdr:row>
      <xdr:rowOff>38146</xdr:rowOff>
    </xdr:from>
    <xdr:to>
      <xdr:col>1</xdr:col>
      <xdr:colOff>170986</xdr:colOff>
      <xdr:row>1</xdr:row>
      <xdr:rowOff>21539</xdr:rowOff>
    </xdr:to>
    <xdr:pic>
      <xdr:nvPicPr>
        <xdr:cNvPr id="4" name="Picture 13">
          <a:extLst>
            <a:ext uri="{FF2B5EF4-FFF2-40B4-BE49-F238E27FC236}">
              <a16:creationId xmlns:a16="http://schemas.microsoft.com/office/drawing/2014/main" id="{96F8D3A1-7F54-4AF1-A4EB-C44DDBF78FC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33" y="38146"/>
          <a:ext cx="1529583" cy="5637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687368</xdr:colOff>
      <xdr:row>2</xdr:row>
      <xdr:rowOff>1622</xdr:rowOff>
    </xdr:to>
    <xdr:pic>
      <xdr:nvPicPr>
        <xdr:cNvPr id="5" name="Image 4">
          <a:extLst>
            <a:ext uri="{FF2B5EF4-FFF2-40B4-BE49-F238E27FC236}">
              <a16:creationId xmlns:a16="http://schemas.microsoft.com/office/drawing/2014/main" id="{4FAEB1D1-C8F9-4BD1-AC48-5BC491D70FF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2058968" cy="8017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46658</xdr:colOff>
      <xdr:row>0</xdr:row>
      <xdr:rowOff>38146</xdr:rowOff>
    </xdr:from>
    <xdr:to>
      <xdr:col>1</xdr:col>
      <xdr:colOff>177971</xdr:colOff>
      <xdr:row>1</xdr:row>
      <xdr:rowOff>17729</xdr:rowOff>
    </xdr:to>
    <xdr:pic>
      <xdr:nvPicPr>
        <xdr:cNvPr id="2" name="Picture 13">
          <a:extLst>
            <a:ext uri="{FF2B5EF4-FFF2-40B4-BE49-F238E27FC236}">
              <a16:creationId xmlns:a16="http://schemas.microsoft.com/office/drawing/2014/main" id="{CBB9CE76-E5CF-4D23-9D3A-C08692F176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33" y="38146"/>
          <a:ext cx="1529583" cy="5637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8</xdr:col>
      <xdr:colOff>393065</xdr:colOff>
      <xdr:row>10</xdr:row>
      <xdr:rowOff>237727</xdr:rowOff>
    </xdr:from>
    <xdr:to>
      <xdr:col>9</xdr:col>
      <xdr:colOff>249078</xdr:colOff>
      <xdr:row>13</xdr:row>
      <xdr:rowOff>92602</xdr:rowOff>
    </xdr:to>
    <xdr:sp macro="" textlink="">
      <xdr:nvSpPr>
        <xdr:cNvPr id="3" name="Text Box 37" hidden="1">
          <a:extLst>
            <a:ext uri="{FF2B5EF4-FFF2-40B4-BE49-F238E27FC236}">
              <a16:creationId xmlns:a16="http://schemas.microsoft.com/office/drawing/2014/main" id="{101A9E36-7DA1-410B-8CEC-DC08CC755778}"/>
            </a:ext>
          </a:extLst>
        </xdr:cNvPr>
        <xdr:cNvSpPr txBox="1">
          <a:spLocks noChangeArrowheads="1"/>
        </xdr:cNvSpPr>
      </xdr:nvSpPr>
      <xdr:spPr bwMode="auto">
        <a:xfrm>
          <a:off x="10258425" y="4450290"/>
          <a:ext cx="1162050" cy="768387"/>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oneCell">
    <xdr:from>
      <xdr:col>0</xdr:col>
      <xdr:colOff>46658</xdr:colOff>
      <xdr:row>0</xdr:row>
      <xdr:rowOff>38146</xdr:rowOff>
    </xdr:from>
    <xdr:to>
      <xdr:col>1</xdr:col>
      <xdr:colOff>169716</xdr:colOff>
      <xdr:row>1</xdr:row>
      <xdr:rowOff>25984</xdr:rowOff>
    </xdr:to>
    <xdr:pic>
      <xdr:nvPicPr>
        <xdr:cNvPr id="4" name="Picture 13">
          <a:extLst>
            <a:ext uri="{FF2B5EF4-FFF2-40B4-BE49-F238E27FC236}">
              <a16:creationId xmlns:a16="http://schemas.microsoft.com/office/drawing/2014/main" id="{E913B340-616A-4F0D-92BE-122A421AD6E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33" y="38146"/>
          <a:ext cx="1532758" cy="5606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46658</xdr:colOff>
      <xdr:row>0</xdr:row>
      <xdr:rowOff>38146</xdr:rowOff>
    </xdr:from>
    <xdr:to>
      <xdr:col>1</xdr:col>
      <xdr:colOff>177971</xdr:colOff>
      <xdr:row>1</xdr:row>
      <xdr:rowOff>17729</xdr:rowOff>
    </xdr:to>
    <xdr:pic>
      <xdr:nvPicPr>
        <xdr:cNvPr id="5" name="Picture 13">
          <a:extLst>
            <a:ext uri="{FF2B5EF4-FFF2-40B4-BE49-F238E27FC236}">
              <a16:creationId xmlns:a16="http://schemas.microsoft.com/office/drawing/2014/main" id="{492134BA-0528-49AA-8AD2-CAD36520097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833" y="38146"/>
          <a:ext cx="1529583" cy="5637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46658</xdr:colOff>
      <xdr:row>0</xdr:row>
      <xdr:rowOff>38146</xdr:rowOff>
    </xdr:from>
    <xdr:to>
      <xdr:col>1</xdr:col>
      <xdr:colOff>169716</xdr:colOff>
      <xdr:row>1</xdr:row>
      <xdr:rowOff>25984</xdr:rowOff>
    </xdr:to>
    <xdr:pic>
      <xdr:nvPicPr>
        <xdr:cNvPr id="7" name="Picture 13">
          <a:extLst>
            <a:ext uri="{FF2B5EF4-FFF2-40B4-BE49-F238E27FC236}">
              <a16:creationId xmlns:a16="http://schemas.microsoft.com/office/drawing/2014/main" id="{E9CB9F0D-8012-4540-BAFE-6F67DACD11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563" y="38146"/>
          <a:ext cx="1492753" cy="5561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46658</xdr:colOff>
      <xdr:row>0</xdr:row>
      <xdr:rowOff>38146</xdr:rowOff>
    </xdr:from>
    <xdr:to>
      <xdr:col>1</xdr:col>
      <xdr:colOff>177971</xdr:colOff>
      <xdr:row>1</xdr:row>
      <xdr:rowOff>17729</xdr:rowOff>
    </xdr:to>
    <xdr:pic>
      <xdr:nvPicPr>
        <xdr:cNvPr id="8" name="Picture 13">
          <a:extLst>
            <a:ext uri="{FF2B5EF4-FFF2-40B4-BE49-F238E27FC236}">
              <a16:creationId xmlns:a16="http://schemas.microsoft.com/office/drawing/2014/main" id="{FB682659-078B-4F5E-B5A2-A119E6B45D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563" y="38146"/>
          <a:ext cx="1497833" cy="5510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687368</xdr:colOff>
      <xdr:row>2</xdr:row>
      <xdr:rowOff>1622</xdr:rowOff>
    </xdr:to>
    <xdr:pic>
      <xdr:nvPicPr>
        <xdr:cNvPr id="9" name="Image 8">
          <a:extLst>
            <a:ext uri="{FF2B5EF4-FFF2-40B4-BE49-F238E27FC236}">
              <a16:creationId xmlns:a16="http://schemas.microsoft.com/office/drawing/2014/main" id="{D72DC1AB-0E63-4D54-B1F5-282C3F2C5C1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2058968" cy="8017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8</v>
    <v>11</v>
    <v>1</v>
  </rv>
  <rv s="0">
    <v>0</v>
    <v>8</v>
    <v>3</v>
    <v>1</v>
  </rv>
</rvData>
</file>

<file path=xl/richData/rdrichvaluestructure.xml><?xml version="1.0" encoding="utf-8"?>
<rvStructures xmlns="http://schemas.microsoft.com/office/spreadsheetml/2017/richdata" count="1">
  <s t="_error">
    <k n="colOffset" t="i"/>
    <k n="errorType" t="i"/>
    <k n="rwOffset"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4210EBB-7F15-41DC-B3D0-875AF700617D}" name="Tableau1" displayName="Tableau1" ref="A1:A4" totalsRowShown="0">
  <autoFilter ref="A1:A4" xr:uid="{64210EBB-7F15-41DC-B3D0-875AF700617D}"/>
  <tableColumns count="1">
    <tableColumn id="1" xr3:uid="{5B17CB3F-590A-486D-99E1-715D187EE49C}" name="Dépenses autorisé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D978B08-3709-460B-B2E2-436E329791CB}" name="Tableau4" displayName="Tableau4" ref="A6:A8" totalsRowShown="0" headerRowDxfId="149" dataDxfId="148">
  <autoFilter ref="A6:A8" xr:uid="{BD978B08-3709-460B-B2E2-436E329791CB}"/>
  <tableColumns count="1">
    <tableColumn id="1" xr3:uid="{D5E51C11-D512-47C3-9B0F-837975C40EAF}" name="Statut - Documents" dataDxfId="14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73DA25E-2307-4CD0-8F9B-152D8B12D05D}" name="Tableau5" displayName="Tableau5" ref="A11:A13" totalsRowShown="0" headerRowDxfId="146" dataDxfId="145">
  <autoFilter ref="A11:A13" xr:uid="{C73DA25E-2307-4CD0-8F9B-152D8B12D05D}"/>
  <tableColumns count="1">
    <tableColumn id="1" xr3:uid="{7E1B706D-0002-47BA-AC5A-73CC02FE8C1F}" name="Questions : Contributeurs" dataDxfId="14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27AE2EC-6BC3-4C53-B6C2-EAB04FD51466}" name="Tableau57" displayName="Tableau57" ref="A15:A18" totalsRowShown="0" headerRowDxfId="143" dataDxfId="142">
  <autoFilter ref="A15:A18" xr:uid="{B27AE2EC-6BC3-4C53-B6C2-EAB04FD51466}"/>
  <tableColumns count="1">
    <tableColumn id="1" xr3:uid="{5D756B7F-C4BF-42B9-B59A-F211416E3B5B}" name="Contribution" dataDxfId="14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56C8F56-EF6C-4012-AFF9-9E588C597480}" name="Tableau578" displayName="Tableau578" ref="A20:B37" totalsRowShown="0" headerRowDxfId="140" dataDxfId="139">
  <autoFilter ref="A20:B37" xr:uid="{756C8F56-EF6C-4012-AFF9-9E588C597480}"/>
  <tableColumns count="2">
    <tableColumn id="1" xr3:uid="{22AA1269-0694-404B-B915-3279C6D1DAC9}" name="Profils" dataDxfId="138"/>
    <tableColumn id="2" xr3:uid="{B4DBAC59-26F3-4609-899D-78891C2DD30C}" name="Colonne1" dataDxfId="137"/>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E1E224C-87F1-4447-B15F-C39AC6C77731}" name="Tableau579" displayName="Tableau579" ref="A39:B50" totalsRowShown="0" headerRowDxfId="136" dataDxfId="135">
  <autoFilter ref="A39:B50" xr:uid="{EE1E224C-87F1-4447-B15F-C39AC6C77731}"/>
  <tableColumns count="2">
    <tableColumn id="1" xr3:uid="{A619E78B-3BDA-4726-9B2E-B7B58C50946E}" name="Demandeur ou partenaire" dataDxfId="134"/>
    <tableColumn id="2" xr3:uid="{F13905DF-E164-4D86-9FA4-CE9B29AE161F}" name="Colonne1" dataDxfId="13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AE9CC32-E40D-4AF4-8C71-5052CA9D8AC2}" name="Tableau5799" displayName="Tableau5799" ref="A68:I80" totalsRowShown="0" headerRowDxfId="132" dataDxfId="131">
  <autoFilter ref="A68:I80" xr:uid="{EAE9CC32-E40D-4AF4-8C71-5052CA9D8AC2}"/>
  <tableColumns count="9">
    <tableColumn id="1" xr3:uid="{B10CCB7A-5F9C-4E90-87D3-8E4E279B562E}" name="Volets" dataDxfId="130"/>
    <tableColumn id="2" xr3:uid="{6FD070E5-B66E-49B0-AD90-B75CDC8D5EC1}" name="No selon le volet" dataDxfId="129"/>
    <tableColumn id="3" xr3:uid="{3164E578-8747-4E4B-BD05-323552C3A5A7}" name="Durée de projets" dataDxfId="128"/>
    <tableColumn id="4" xr3:uid="{0FE8D920-4B23-4EAD-920E-A4C1FC459B1F}" name="1 an" dataDxfId="127"/>
    <tableColumn id="5" xr3:uid="{3C870B46-8375-4308-BFC6-DE97395DA329}" name="1 à 2 ans" dataDxfId="126"/>
    <tableColumn id="6" xr3:uid="{750BB5F1-CBBE-44BA-9CA2-6CBD5A9E25E9}" name="1 à 3 ans" dataDxfId="125"/>
    <tableColumn id="7" xr3:uid="{A5B3469C-6CB2-4839-8360-E22E71A3953D}" name="1 à 4 ans" dataDxfId="124"/>
    <tableColumn id="8" xr3:uid="{2C79B804-FCE8-4250-82E3-651D9F871802}" name="1 à 5 ans" dataDxfId="123"/>
    <tableColumn id="9" xr3:uid="{DA333E1D-9820-43AD-B317-CC54AE8A529F}" name="3 ans" dataDxfId="12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A433321-BC3F-442A-97DC-3E28B0AC0DA2}" name="Tableau579910" displayName="Tableau579910" ref="A83:F91" totalsRowShown="0" headerRowDxfId="121" dataDxfId="120">
  <autoFilter ref="A83:F91" xr:uid="{DA433321-BC3F-442A-97DC-3E28B0AC0DA2}"/>
  <tableColumns count="6">
    <tableColumn id="1" xr3:uid="{3C44454F-C80D-4F6D-B2EC-730CB93DA205}" name="Clientèle" dataDxfId="119"/>
    <tableColumn id="2" xr3:uid="{392E8BC2-E64C-4EAB-BCD8-2854970C92CB}" name="No selon la clientèle" dataDxfId="118"/>
    <tableColumn id="3" xr3:uid="{33252E93-9AEF-4D49-97B7-D4917D55E6D2}" name="Volet 2" dataDxfId="117"/>
    <tableColumn id="4" xr3:uid="{BB34664D-AA43-4983-9F22-EDD11F9E536B}" name="Volet 3" dataDxfId="116"/>
    <tableColumn id="5" xr3:uid="{4F0E2C48-40BD-4B89-AC8D-52D31D46DACD}" name="Volet 4" dataDxfId="115"/>
    <tableColumn id="6" xr3:uid="{41288002-0AF1-49A2-A05F-0F8EDCF6D1B8}" name="Volet 5" dataDxfId="114"/>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F0B37B7-3765-4EAE-ABC4-B3952B50D24F}" name="Tableau57911" displayName="Tableau57911" ref="A52:B63" totalsRowShown="0" headerRowDxfId="113" dataDxfId="112">
  <autoFilter ref="A52:B63" xr:uid="{AF0B37B7-3765-4EAE-ABC4-B3952B50D24F}"/>
  <tableColumns count="2">
    <tableColumn id="1" xr3:uid="{CE3AE39F-D8C6-46CC-9159-F47428B0AE6E}" name="Demandeur ou partenaire (plan de transfert)" dataDxfId="111"/>
    <tableColumn id="2" xr3:uid="{91BFFC31-E660-46AA-8F98-CAF1CCC19E3D}" name="Colonne1" dataDxfId="110"/>
  </tableColumns>
  <tableStyleInfo name="TableStyleMedium2"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esor.gouv.qc.ca/fileadmin/PDF/secretariat/Directive_frais_remboursables.pdf" TargetMode="External"/><Relationship Id="rId2" Type="http://schemas.openxmlformats.org/officeDocument/2006/relationships/hyperlink" Target="https://www.tresor.gouv.qc.ca/fileadmin/PDF/secretariat/Directive_frais_remboursables.pdf" TargetMode="External"/><Relationship Id="rId1" Type="http://schemas.openxmlformats.org/officeDocument/2006/relationships/hyperlink" Target="https://www.tresor.gouv.qc.ca/fileadmin/PDF/faire_affaire_avec_etat/cadre_normatif/frais_deplacement.pdf" TargetMode="External"/><Relationship Id="rId5" Type="http://schemas.openxmlformats.org/officeDocument/2006/relationships/printerSettings" Target="../printerSettings/printerSettings1.bin"/><Relationship Id="rId4" Type="http://schemas.openxmlformats.org/officeDocument/2006/relationships/hyperlink" Target="http://www.tresor.gouv.qc.ca/fileadmin/PDF/faire_affaire_avec_etat/cadre_normatif/frais_deplacement.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64DAA-DA9A-4958-A462-896F699B5F5A}">
  <sheetPr codeName="Feuil1"/>
  <dimension ref="B1:X31"/>
  <sheetViews>
    <sheetView showGridLines="0" tabSelected="1" zoomScale="110" zoomScaleNormal="110" workbookViewId="0">
      <selection activeCell="C30" sqref="C30:L30"/>
    </sheetView>
  </sheetViews>
  <sheetFormatPr baseColWidth="10" defaultColWidth="11.453125" defaultRowHeight="15" customHeight="1" x14ac:dyDescent="0.25"/>
  <cols>
    <col min="1" max="1" width="1.90625" style="113" customWidth="1"/>
    <col min="2" max="11" width="11.453125" style="114"/>
    <col min="12" max="12" width="16.36328125" style="114" customWidth="1"/>
    <col min="13" max="16384" width="11.453125" style="113"/>
  </cols>
  <sheetData>
    <row r="1" spans="2:24" ht="8" customHeight="1" x14ac:dyDescent="0.25"/>
    <row r="2" spans="2:24" s="179" customFormat="1" ht="20" customHeight="1" x14ac:dyDescent="0.35">
      <c r="B2" s="229" t="s">
        <v>416</v>
      </c>
      <c r="C2" s="229"/>
      <c r="D2" s="229"/>
      <c r="E2" s="229"/>
      <c r="F2" s="229"/>
      <c r="G2" s="229"/>
      <c r="H2" s="229"/>
      <c r="I2" s="229"/>
      <c r="J2" s="229"/>
      <c r="K2" s="229"/>
      <c r="L2" s="229"/>
    </row>
    <row r="3" spans="2:24" ht="8" customHeight="1" x14ac:dyDescent="0.3">
      <c r="B3" s="217"/>
      <c r="C3" s="217"/>
      <c r="D3" s="217"/>
      <c r="E3" s="217"/>
      <c r="F3" s="217"/>
      <c r="G3" s="217"/>
      <c r="H3" s="217"/>
      <c r="I3" s="217"/>
      <c r="J3" s="217"/>
      <c r="K3" s="217"/>
      <c r="L3" s="217"/>
      <c r="N3" s="213"/>
      <c r="O3" s="213"/>
      <c r="P3" s="213"/>
      <c r="Q3" s="213"/>
      <c r="R3" s="213"/>
    </row>
    <row r="4" spans="2:24" ht="15" customHeight="1" x14ac:dyDescent="0.3">
      <c r="B4" s="217" t="s">
        <v>410</v>
      </c>
      <c r="C4" s="217"/>
      <c r="D4" s="217"/>
      <c r="E4" s="217"/>
      <c r="F4" s="217"/>
      <c r="G4" s="217"/>
      <c r="H4" s="217"/>
      <c r="I4" s="217"/>
      <c r="J4" s="217"/>
      <c r="K4" s="217"/>
      <c r="L4" s="217"/>
      <c r="N4" s="213"/>
      <c r="O4" s="213"/>
      <c r="P4" s="213"/>
      <c r="Q4" s="213"/>
      <c r="R4" s="213"/>
    </row>
    <row r="5" spans="2:24" ht="15" customHeight="1" thickBot="1" x14ac:dyDescent="0.35">
      <c r="B5" s="218" t="s">
        <v>0</v>
      </c>
      <c r="C5" s="231"/>
      <c r="D5" s="231"/>
      <c r="E5" s="231"/>
      <c r="F5" s="231"/>
      <c r="G5" s="231"/>
      <c r="H5" s="231"/>
      <c r="I5" s="231"/>
      <c r="J5" s="231"/>
      <c r="K5" s="231"/>
      <c r="L5" s="231"/>
      <c r="N5" s="213"/>
      <c r="O5" s="213"/>
      <c r="P5" s="213"/>
      <c r="Q5" s="213"/>
      <c r="R5" s="213"/>
    </row>
    <row r="6" spans="2:24" ht="15" customHeight="1" x14ac:dyDescent="0.25">
      <c r="B6" s="218" t="s">
        <v>1</v>
      </c>
      <c r="C6" s="218"/>
      <c r="D6" s="218"/>
      <c r="E6" s="218"/>
      <c r="F6" s="218"/>
      <c r="G6" s="218"/>
      <c r="H6" s="218"/>
      <c r="I6" s="218"/>
      <c r="J6" s="218"/>
      <c r="K6" s="218"/>
      <c r="L6" s="218"/>
      <c r="M6" s="220" t="s">
        <v>415</v>
      </c>
      <c r="N6" s="221"/>
      <c r="O6" s="221"/>
      <c r="P6" s="221"/>
      <c r="Q6" s="222"/>
      <c r="R6" s="213"/>
      <c r="S6" s="213"/>
    </row>
    <row r="7" spans="2:24" ht="15" customHeight="1" x14ac:dyDescent="0.25">
      <c r="B7" s="218" t="s">
        <v>2</v>
      </c>
      <c r="C7" s="218"/>
      <c r="D7" s="218"/>
      <c r="E7" s="218"/>
      <c r="F7" s="218"/>
      <c r="G7" s="218"/>
      <c r="H7" s="218"/>
      <c r="I7" s="218"/>
      <c r="J7" s="218"/>
      <c r="K7" s="218"/>
      <c r="L7" s="218"/>
      <c r="M7" s="223"/>
      <c r="N7" s="224"/>
      <c r="O7" s="224"/>
      <c r="P7" s="224"/>
      <c r="Q7" s="225"/>
      <c r="R7" s="213"/>
      <c r="S7" s="213"/>
    </row>
    <row r="8" spans="2:24" ht="15" customHeight="1" x14ac:dyDescent="0.25">
      <c r="B8" s="230"/>
      <c r="C8" s="230"/>
      <c r="D8" s="230"/>
      <c r="E8" s="230"/>
      <c r="F8" s="230"/>
      <c r="G8" s="230"/>
      <c r="H8" s="230"/>
      <c r="I8" s="230"/>
      <c r="J8" s="230"/>
      <c r="K8" s="230"/>
      <c r="L8" s="230"/>
      <c r="M8" s="223"/>
      <c r="N8" s="224"/>
      <c r="O8" s="224"/>
      <c r="P8" s="224"/>
      <c r="Q8" s="225"/>
      <c r="R8" s="213"/>
      <c r="S8" s="213"/>
      <c r="T8" s="213"/>
      <c r="U8" s="213"/>
      <c r="V8" s="213"/>
      <c r="W8" s="213"/>
      <c r="X8" s="213"/>
    </row>
    <row r="9" spans="2:24" ht="15" customHeight="1" thickBot="1" x14ac:dyDescent="0.35">
      <c r="B9" s="217" t="s">
        <v>411</v>
      </c>
      <c r="C9" s="217"/>
      <c r="D9" s="217"/>
      <c r="E9" s="217"/>
      <c r="F9" s="217"/>
      <c r="G9" s="217"/>
      <c r="H9" s="217"/>
      <c r="I9" s="217"/>
      <c r="J9" s="217"/>
      <c r="K9" s="217"/>
      <c r="L9" s="217"/>
      <c r="M9" s="226"/>
      <c r="N9" s="227"/>
      <c r="O9" s="227"/>
      <c r="P9" s="227"/>
      <c r="Q9" s="228"/>
      <c r="R9" s="213"/>
      <c r="S9" s="213"/>
      <c r="T9" s="213"/>
      <c r="U9" s="213"/>
      <c r="V9" s="213"/>
    </row>
    <row r="10" spans="2:24" ht="15" customHeight="1" x14ac:dyDescent="0.25">
      <c r="B10" s="218" t="s">
        <v>401</v>
      </c>
      <c r="C10" s="218"/>
      <c r="D10" s="218"/>
      <c r="E10" s="218"/>
      <c r="F10" s="218"/>
      <c r="G10" s="218"/>
      <c r="H10" s="218"/>
      <c r="I10" s="218"/>
      <c r="J10" s="218"/>
      <c r="K10" s="218"/>
      <c r="L10" s="218"/>
      <c r="N10" s="213"/>
      <c r="O10" s="213"/>
      <c r="P10" s="213"/>
      <c r="Q10" s="213"/>
      <c r="R10" s="213"/>
      <c r="S10" s="213"/>
      <c r="T10" s="213"/>
      <c r="U10" s="213"/>
      <c r="V10" s="213"/>
    </row>
    <row r="11" spans="2:24" ht="15" customHeight="1" x14ac:dyDescent="0.25">
      <c r="B11" s="218" t="s">
        <v>403</v>
      </c>
      <c r="C11" s="218"/>
      <c r="D11" s="218"/>
      <c r="E11" s="218"/>
      <c r="F11" s="218"/>
      <c r="G11" s="218"/>
      <c r="H11" s="218"/>
      <c r="I11" s="218"/>
      <c r="J11" s="218"/>
      <c r="K11" s="218"/>
      <c r="L11" s="218"/>
      <c r="N11" s="213"/>
      <c r="O11" s="213"/>
      <c r="P11" s="213"/>
      <c r="Q11" s="213"/>
      <c r="R11" s="213"/>
      <c r="S11" s="213"/>
      <c r="T11" s="213"/>
      <c r="U11" s="213"/>
      <c r="V11" s="213"/>
    </row>
    <row r="12" spans="2:24" ht="15" customHeight="1" x14ac:dyDescent="0.25">
      <c r="B12" s="218" t="s">
        <v>404</v>
      </c>
      <c r="C12" s="218"/>
      <c r="D12" s="218"/>
      <c r="E12" s="218"/>
      <c r="F12" s="218"/>
      <c r="G12" s="218"/>
      <c r="H12" s="218"/>
      <c r="I12" s="218"/>
      <c r="J12" s="218"/>
      <c r="K12" s="218"/>
      <c r="L12" s="218"/>
      <c r="N12" s="213"/>
      <c r="O12" s="213"/>
      <c r="P12" s="213"/>
      <c r="Q12" s="213"/>
      <c r="R12" s="213"/>
      <c r="S12" s="213"/>
      <c r="T12" s="213"/>
      <c r="U12" s="213"/>
      <c r="V12" s="213"/>
    </row>
    <row r="13" spans="2:24" ht="15" customHeight="1" x14ac:dyDescent="0.25">
      <c r="B13" s="230"/>
      <c r="C13" s="230"/>
      <c r="D13" s="230"/>
      <c r="E13" s="230"/>
      <c r="F13" s="230"/>
      <c r="G13" s="230"/>
      <c r="H13" s="230"/>
      <c r="I13" s="230"/>
      <c r="J13" s="230"/>
      <c r="K13" s="230"/>
      <c r="L13" s="230"/>
      <c r="N13" s="213"/>
      <c r="O13" s="213"/>
      <c r="P13" s="213"/>
      <c r="Q13" s="213"/>
      <c r="R13" s="213"/>
      <c r="S13" s="213"/>
      <c r="T13" s="213"/>
      <c r="U13" s="213"/>
      <c r="V13" s="213"/>
    </row>
    <row r="14" spans="2:24" ht="15" customHeight="1" x14ac:dyDescent="0.3">
      <c r="B14" s="217" t="s">
        <v>412</v>
      </c>
      <c r="C14" s="217"/>
      <c r="D14" s="217"/>
      <c r="E14" s="217"/>
      <c r="F14" s="217"/>
      <c r="G14" s="217"/>
      <c r="H14" s="217"/>
      <c r="I14" s="217"/>
      <c r="J14" s="217"/>
      <c r="K14" s="217"/>
      <c r="L14" s="217"/>
      <c r="N14" s="213"/>
      <c r="O14" s="213"/>
      <c r="P14" s="213"/>
      <c r="Q14" s="213"/>
      <c r="R14" s="213"/>
      <c r="S14" s="213"/>
      <c r="T14" s="213"/>
      <c r="U14" s="213"/>
      <c r="V14" s="213"/>
    </row>
    <row r="15" spans="2:24" ht="15" customHeight="1" x14ac:dyDescent="0.25">
      <c r="B15" s="218" t="s">
        <v>3</v>
      </c>
      <c r="C15" s="218"/>
      <c r="D15" s="218"/>
      <c r="E15" s="218"/>
      <c r="F15" s="218"/>
      <c r="G15" s="218"/>
      <c r="H15" s="218"/>
      <c r="I15" s="218"/>
      <c r="J15" s="218"/>
      <c r="K15" s="218"/>
      <c r="L15" s="218"/>
      <c r="N15" s="213"/>
      <c r="O15" s="213"/>
      <c r="P15" s="213"/>
      <c r="Q15" s="213"/>
      <c r="R15" s="213"/>
      <c r="S15" s="213"/>
      <c r="T15" s="213"/>
      <c r="U15" s="213"/>
      <c r="V15" s="213"/>
    </row>
    <row r="16" spans="2:24" ht="15" customHeight="1" x14ac:dyDescent="0.25">
      <c r="B16" s="219"/>
      <c r="C16" s="219"/>
      <c r="D16" s="219"/>
      <c r="E16" s="219"/>
      <c r="F16" s="219"/>
      <c r="G16" s="219"/>
      <c r="H16" s="219"/>
      <c r="I16" s="219"/>
      <c r="J16" s="219"/>
      <c r="K16" s="219"/>
      <c r="L16" s="219"/>
    </row>
    <row r="17" spans="2:12" ht="20" customHeight="1" x14ac:dyDescent="0.25">
      <c r="B17" s="229" t="s">
        <v>402</v>
      </c>
      <c r="C17" s="229"/>
      <c r="D17" s="229"/>
      <c r="E17" s="229"/>
      <c r="F17" s="229"/>
      <c r="G17" s="229"/>
      <c r="H17" s="229"/>
      <c r="I17" s="229"/>
      <c r="J17" s="229"/>
      <c r="K17" s="229"/>
      <c r="L17" s="229"/>
    </row>
    <row r="18" spans="2:12" ht="8" customHeight="1" x14ac:dyDescent="0.25">
      <c r="B18" s="234"/>
      <c r="C18" s="234"/>
      <c r="D18" s="234"/>
      <c r="E18" s="234"/>
      <c r="F18" s="234"/>
      <c r="G18" s="234"/>
      <c r="H18" s="234"/>
      <c r="I18" s="234"/>
      <c r="J18" s="234"/>
      <c r="K18" s="234"/>
      <c r="L18" s="234"/>
    </row>
    <row r="19" spans="2:12" ht="15" customHeight="1" x14ac:dyDescent="0.25">
      <c r="B19" s="218" t="s">
        <v>4</v>
      </c>
      <c r="C19" s="218"/>
      <c r="D19" s="218"/>
      <c r="E19" s="218"/>
      <c r="F19" s="218"/>
      <c r="G19" s="218"/>
      <c r="H19" s="218"/>
      <c r="I19" s="218"/>
      <c r="J19" s="218"/>
      <c r="K19" s="218"/>
      <c r="L19" s="218"/>
    </row>
    <row r="20" spans="2:12" ht="30" customHeight="1" x14ac:dyDescent="0.25">
      <c r="B20" s="233" t="s">
        <v>5</v>
      </c>
      <c r="C20" s="233"/>
      <c r="D20" s="233"/>
      <c r="E20" s="233"/>
      <c r="F20" s="233"/>
      <c r="G20" s="233"/>
      <c r="H20" s="233"/>
      <c r="I20" s="233"/>
      <c r="J20" s="233"/>
      <c r="K20" s="233"/>
      <c r="L20" s="233"/>
    </row>
    <row r="21" spans="2:12" ht="8" customHeight="1" x14ac:dyDescent="0.25">
      <c r="B21" s="234"/>
      <c r="C21" s="234"/>
      <c r="D21" s="234"/>
      <c r="E21" s="234"/>
      <c r="F21" s="234"/>
      <c r="G21" s="234"/>
      <c r="H21" s="234"/>
      <c r="I21" s="234"/>
      <c r="J21" s="234"/>
      <c r="K21" s="234"/>
      <c r="L21" s="234"/>
    </row>
    <row r="22" spans="2:12" ht="20" customHeight="1" x14ac:dyDescent="0.25">
      <c r="B22" s="229" t="s">
        <v>6</v>
      </c>
      <c r="C22" s="229"/>
      <c r="D22" s="229"/>
      <c r="E22" s="229"/>
      <c r="F22" s="229"/>
      <c r="G22" s="229"/>
      <c r="H22" s="229"/>
      <c r="I22" s="229"/>
      <c r="J22" s="229"/>
      <c r="K22" s="229"/>
      <c r="L22" s="229"/>
    </row>
    <row r="23" spans="2:12" ht="8" customHeight="1" x14ac:dyDescent="0.25"/>
    <row r="24" spans="2:12" ht="30" customHeight="1" x14ac:dyDescent="0.25">
      <c r="B24" s="233" t="s">
        <v>7</v>
      </c>
      <c r="C24" s="233"/>
      <c r="D24" s="233"/>
      <c r="E24" s="233"/>
      <c r="F24" s="233"/>
      <c r="G24" s="233"/>
      <c r="H24" s="233"/>
      <c r="I24" s="233"/>
      <c r="J24" s="233"/>
      <c r="K24" s="233"/>
      <c r="L24" s="233"/>
    </row>
    <row r="25" spans="2:12" ht="30" customHeight="1" x14ac:dyDescent="0.25">
      <c r="B25" s="233" t="s">
        <v>8</v>
      </c>
      <c r="C25" s="233"/>
      <c r="D25" s="233"/>
      <c r="E25" s="233"/>
      <c r="F25" s="233"/>
      <c r="G25" s="233"/>
      <c r="H25" s="233"/>
      <c r="I25" s="233"/>
      <c r="J25" s="233"/>
      <c r="K25" s="233"/>
      <c r="L25" s="233"/>
    </row>
    <row r="26" spans="2:12" ht="8" customHeight="1" x14ac:dyDescent="0.25"/>
    <row r="27" spans="2:12" ht="20" customHeight="1" x14ac:dyDescent="0.25">
      <c r="B27" s="229" t="s">
        <v>408</v>
      </c>
      <c r="C27" s="229"/>
      <c r="D27" s="229"/>
      <c r="E27" s="229"/>
      <c r="F27" s="229"/>
      <c r="G27" s="229"/>
      <c r="H27" s="229"/>
      <c r="I27" s="229"/>
      <c r="J27" s="229"/>
      <c r="K27" s="229"/>
      <c r="L27" s="229"/>
    </row>
    <row r="28" spans="2:12" customFormat="1" ht="8" customHeight="1" x14ac:dyDescent="0.35">
      <c r="B28" s="235"/>
      <c r="C28" s="235"/>
      <c r="D28" s="235"/>
      <c r="E28" s="235"/>
      <c r="F28" s="235"/>
      <c r="G28" s="235"/>
      <c r="H28" s="235"/>
      <c r="I28" s="235"/>
      <c r="J28" s="235"/>
      <c r="K28" s="235"/>
      <c r="L28" s="235"/>
    </row>
    <row r="29" spans="2:12" ht="16" customHeight="1" x14ac:dyDescent="0.25">
      <c r="B29" s="233" t="s">
        <v>409</v>
      </c>
      <c r="C29" s="233"/>
      <c r="D29" s="233"/>
      <c r="E29" s="233"/>
      <c r="F29" s="233"/>
      <c r="G29" s="233"/>
      <c r="H29" s="233"/>
      <c r="I29" s="233"/>
      <c r="J29" s="233"/>
      <c r="K29" s="233"/>
      <c r="L29" s="233"/>
    </row>
    <row r="30" spans="2:12" ht="15" customHeight="1" x14ac:dyDescent="0.35">
      <c r="B30" s="214"/>
      <c r="C30" s="232" t="s">
        <v>405</v>
      </c>
      <c r="D30" s="232"/>
      <c r="E30" s="232"/>
      <c r="F30" s="232"/>
      <c r="G30" s="232"/>
      <c r="H30" s="232"/>
      <c r="I30" s="232"/>
      <c r="J30" s="232"/>
      <c r="K30" s="232"/>
      <c r="L30" s="232"/>
    </row>
    <row r="31" spans="2:12" ht="15" customHeight="1" x14ac:dyDescent="0.35">
      <c r="C31" s="232" t="s">
        <v>406</v>
      </c>
      <c r="D31" s="232"/>
      <c r="E31" s="232"/>
      <c r="F31" s="232"/>
      <c r="G31" s="232"/>
      <c r="H31" s="232"/>
      <c r="I31" s="232"/>
      <c r="J31" s="232"/>
      <c r="K31" s="232"/>
      <c r="L31" s="232"/>
    </row>
  </sheetData>
  <sheetProtection algorithmName="SHA-512" hashValue="No/2+N2ZIxLYZFrRbsFe1JmjW63GU7aKk8hWFYIvtJpI4EBkDVBz6SKIi2hnHEZX6XggPoN9WL5jqnnto0jT+Q==" saltValue="JyQJpGlTGolV7ojUhNwQTg==" spinCount="100000" sheet="1" objects="1" scenarios="1" selectLockedCells="1"/>
  <mergeCells count="29">
    <mergeCell ref="C31:L31"/>
    <mergeCell ref="B29:L29"/>
    <mergeCell ref="B18:L18"/>
    <mergeCell ref="B21:L21"/>
    <mergeCell ref="B28:L28"/>
    <mergeCell ref="C30:L30"/>
    <mergeCell ref="B27:L27"/>
    <mergeCell ref="B24:L24"/>
    <mergeCell ref="B25:L25"/>
    <mergeCell ref="B20:L20"/>
    <mergeCell ref="B2:L2"/>
    <mergeCell ref="B8:L8"/>
    <mergeCell ref="B9:L9"/>
    <mergeCell ref="B10:L10"/>
    <mergeCell ref="B11:L11"/>
    <mergeCell ref="B3:L3"/>
    <mergeCell ref="B4:L4"/>
    <mergeCell ref="B5:L5"/>
    <mergeCell ref="B6:L6"/>
    <mergeCell ref="B7:L7"/>
    <mergeCell ref="B14:L14"/>
    <mergeCell ref="B15:L15"/>
    <mergeCell ref="B16:L16"/>
    <mergeCell ref="M6:Q9"/>
    <mergeCell ref="B22:L22"/>
    <mergeCell ref="B13:L13"/>
    <mergeCell ref="B12:L12"/>
    <mergeCell ref="B17:L17"/>
    <mergeCell ref="B19:L19"/>
  </mergeCells>
  <hyperlinks>
    <hyperlink ref="C30" r:id="rId1" display="DIRECTIVE SUR LES FRAIS REMBOURSABLES LORS D’UN DÉPLACEMENT ET AUTRES FRAIS INHÉRENTS (gouv.qc.ca)" xr:uid="{64B80C1B-EBBE-4717-9850-BE72F8AA7A7C}"/>
    <hyperlink ref="C31" r:id="rId2" display="DIRECTIVE SUR LES FRAIS REMBOURSABLES LORS D’UN DÉPLACEMENT ET AUTRES FRAIS INHÉRENTS" xr:uid="{BDF07FCC-8218-4F18-B10C-33A81AD13346}"/>
    <hyperlink ref="C31:L31" r:id="rId3" display="Directive sur les frais remboursables lors d’un déplacement et autres frais inhérents" xr:uid="{702F33DF-003C-4777-8F68-3444C9234C09}"/>
    <hyperlink ref="C30:L30" r:id="rId4" display="Directive concernant les frais de déplacement des personnes engagées à honoraires par des organismes publics" xr:uid="{0FF10182-1460-4BEA-8177-76C15AC612E2}"/>
  </hyperlinks>
  <pageMargins left="0.7" right="0.7" top="0.75" bottom="0.75" header="0.3" footer="0.3"/>
  <pageSetup orientation="portrait" horizontalDpi="1200" verticalDpi="1200"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5A7E-58F5-44F2-AD04-5D825FEE7617}">
  <sheetPr codeName="Feuil3">
    <tabColor theme="8" tint="0.59999389629810485"/>
    <pageSetUpPr fitToPage="1"/>
  </sheetPr>
  <dimension ref="A1:Z164"/>
  <sheetViews>
    <sheetView showGridLines="0" showZeros="0" zoomScale="85" zoomScaleNormal="85" workbookViewId="0">
      <selection activeCell="B3" sqref="B3:E4"/>
    </sheetView>
  </sheetViews>
  <sheetFormatPr baseColWidth="10" defaultColWidth="11.453125" defaultRowHeight="14" x14ac:dyDescent="0.3"/>
  <cols>
    <col min="1" max="1" width="19.453125" style="40" customWidth="1"/>
    <col min="2" max="2" width="9.54296875" style="40" customWidth="1"/>
    <col min="3" max="3" width="27.453125" style="40" customWidth="1"/>
    <col min="4" max="4" width="16.453125" style="40" customWidth="1"/>
    <col min="5" max="6" width="10.54296875" style="40" customWidth="1"/>
    <col min="7" max="7" width="19.453125" style="40" customWidth="1"/>
    <col min="8" max="8" width="15.453125" style="40" customWidth="1"/>
    <col min="9" max="9" width="19" style="40" customWidth="1"/>
    <col min="10" max="10" width="2.54296875" style="40" customWidth="1"/>
    <col min="11" max="11" width="17.08984375" style="40" customWidth="1"/>
    <col min="12" max="12" width="19" style="40" customWidth="1"/>
    <col min="13" max="13" width="20" style="40" customWidth="1"/>
    <col min="14" max="14" width="15.54296875" style="40" customWidth="1"/>
    <col min="15" max="15" width="8.54296875" style="40" customWidth="1"/>
    <col min="16" max="16" width="2.90625" style="40" customWidth="1"/>
    <col min="17" max="17" width="11.453125" style="40"/>
    <col min="18" max="18" width="30.54296875" style="56" customWidth="1"/>
    <col min="19" max="19" width="12.90625" style="56" bestFit="1" customWidth="1"/>
    <col min="20" max="20" width="11.453125" style="56"/>
    <col min="21" max="21" width="21.54296875" style="40" customWidth="1"/>
    <col min="22" max="28" width="11.453125" style="40"/>
    <col min="29" max="29" width="16" style="40" bestFit="1" customWidth="1"/>
    <col min="30" max="16384" width="11.453125" style="40"/>
  </cols>
  <sheetData>
    <row r="1" spans="1:20" s="35" customFormat="1" ht="44.25" customHeight="1" x14ac:dyDescent="0.4">
      <c r="A1" s="365" t="s">
        <v>400</v>
      </c>
      <c r="B1" s="365"/>
      <c r="C1" s="365"/>
      <c r="D1" s="365"/>
      <c r="E1" s="365"/>
      <c r="F1" s="365"/>
      <c r="G1" s="365"/>
      <c r="H1" s="365"/>
      <c r="I1" s="365"/>
      <c r="J1" s="365"/>
      <c r="K1" s="365"/>
      <c r="L1" s="365"/>
      <c r="M1" s="365"/>
      <c r="N1" s="365"/>
      <c r="O1" s="365"/>
      <c r="P1" s="365"/>
      <c r="R1" s="53"/>
      <c r="S1" s="53"/>
      <c r="T1" s="53"/>
    </row>
    <row r="2" spans="1:20" s="36" customFormat="1" ht="21.65" customHeight="1" x14ac:dyDescent="0.3">
      <c r="A2" s="353"/>
      <c r="B2" s="353"/>
      <c r="C2" s="353"/>
      <c r="D2" s="353"/>
      <c r="E2" s="353"/>
      <c r="F2" s="353"/>
      <c r="G2" s="353"/>
      <c r="H2" s="353"/>
      <c r="I2" s="353"/>
      <c r="J2" s="353"/>
      <c r="K2" s="353"/>
      <c r="L2" s="353"/>
      <c r="M2" s="353"/>
      <c r="N2" s="353"/>
      <c r="O2" s="353"/>
      <c r="P2" s="353"/>
      <c r="R2" s="54"/>
      <c r="S2" s="54"/>
      <c r="T2" s="54"/>
    </row>
    <row r="3" spans="1:20" s="36" customFormat="1" ht="21.75" customHeight="1" x14ac:dyDescent="0.3">
      <c r="A3" s="330" t="s">
        <v>9</v>
      </c>
      <c r="B3" s="244"/>
      <c r="C3" s="245"/>
      <c r="D3" s="245"/>
      <c r="E3" s="246"/>
      <c r="G3" s="239" t="s">
        <v>10</v>
      </c>
      <c r="H3" s="240"/>
      <c r="I3" s="137" t="s">
        <v>57</v>
      </c>
      <c r="K3" s="236" t="s">
        <v>12</v>
      </c>
      <c r="L3" s="237"/>
      <c r="M3" s="237"/>
      <c r="N3" s="237"/>
      <c r="O3" s="237"/>
      <c r="P3" s="238"/>
      <c r="R3" s="54"/>
      <c r="S3" s="54"/>
      <c r="T3" s="54"/>
    </row>
    <row r="4" spans="1:20" s="37" customFormat="1" ht="38.9" customHeight="1" x14ac:dyDescent="0.3">
      <c r="A4" s="331"/>
      <c r="B4" s="247"/>
      <c r="C4" s="248"/>
      <c r="D4" s="248"/>
      <c r="E4" s="249"/>
      <c r="G4" s="258" t="s">
        <v>13</v>
      </c>
      <c r="H4" s="259"/>
      <c r="I4" s="138"/>
      <c r="K4" s="239" t="s">
        <v>14</v>
      </c>
      <c r="L4" s="240"/>
      <c r="M4" s="144"/>
      <c r="N4" s="160" t="s">
        <v>15</v>
      </c>
      <c r="O4" s="204"/>
      <c r="P4" s="164"/>
      <c r="R4" s="55"/>
      <c r="S4" s="55"/>
      <c r="T4" s="55"/>
    </row>
    <row r="5" spans="1:20" s="37" customFormat="1" ht="24.75" customHeight="1" x14ac:dyDescent="0.3">
      <c r="A5" s="139" t="s">
        <v>16</v>
      </c>
      <c r="B5" s="250"/>
      <c r="C5" s="251"/>
      <c r="D5" s="251"/>
      <c r="E5" s="252"/>
      <c r="G5" s="239" t="s">
        <v>17</v>
      </c>
      <c r="H5" s="240"/>
      <c r="I5" s="140">
        <f>Source!A190+Source!A195</f>
        <v>0</v>
      </c>
      <c r="K5" s="239" t="s">
        <v>18</v>
      </c>
      <c r="L5" s="240"/>
      <c r="M5" s="141">
        <f>N29</f>
        <v>0</v>
      </c>
      <c r="N5" s="160" t="s">
        <v>19</v>
      </c>
      <c r="O5" s="147">
        <f>IFERROR((M5+M7)/(M6+M7),0)</f>
        <v>0</v>
      </c>
      <c r="P5" s="164"/>
      <c r="R5" s="55"/>
      <c r="S5" s="55"/>
      <c r="T5" s="55"/>
    </row>
    <row r="6" spans="1:20" s="37" customFormat="1" ht="36.75" customHeight="1" x14ac:dyDescent="0.3">
      <c r="A6" s="139" t="s">
        <v>20</v>
      </c>
      <c r="B6" s="366" t="s">
        <v>57</v>
      </c>
      <c r="C6" s="367"/>
      <c r="D6" s="367"/>
      <c r="E6" s="368"/>
      <c r="G6" s="239" t="s">
        <v>22</v>
      </c>
      <c r="H6" s="240"/>
      <c r="I6" s="141">
        <f>Source!A182</f>
        <v>0</v>
      </c>
      <c r="J6" s="22"/>
      <c r="K6" s="239" t="s">
        <v>23</v>
      </c>
      <c r="L6" s="240"/>
      <c r="M6" s="141">
        <f>N35</f>
        <v>0</v>
      </c>
      <c r="N6" s="161"/>
      <c r="O6" s="162"/>
      <c r="P6" s="164"/>
      <c r="R6" s="288"/>
      <c r="S6" s="55"/>
      <c r="T6" s="55"/>
    </row>
    <row r="7" spans="1:20" s="37" customFormat="1" ht="33.75" customHeight="1" x14ac:dyDescent="0.3">
      <c r="A7" s="139" t="s">
        <v>24</v>
      </c>
      <c r="B7" s="369" t="s">
        <v>57</v>
      </c>
      <c r="C7" s="370"/>
      <c r="D7" s="370"/>
      <c r="E7" s="371"/>
      <c r="G7" s="239" t="s">
        <v>25</v>
      </c>
      <c r="H7" s="240"/>
      <c r="I7" s="140">
        <f>Source!A198</f>
        <v>0</v>
      </c>
      <c r="J7" s="3"/>
      <c r="K7" s="239" t="str">
        <f>IF(OR(Source!A172=6,Source!A172=12)," ","FA ou FIR admissibles")</f>
        <v>FA ou FIR admissibles</v>
      </c>
      <c r="L7" s="240"/>
      <c r="M7" s="141">
        <f>N153</f>
        <v>0</v>
      </c>
      <c r="N7" s="162"/>
      <c r="O7" s="162"/>
      <c r="P7" s="164"/>
      <c r="R7" s="288"/>
      <c r="S7" s="55"/>
      <c r="T7" s="55"/>
    </row>
    <row r="8" spans="1:20" s="37" customFormat="1" ht="49.5" customHeight="1" x14ac:dyDescent="0.35">
      <c r="A8" s="139" t="s">
        <v>26</v>
      </c>
      <c r="B8" s="257" t="s">
        <v>27</v>
      </c>
      <c r="C8" s="257"/>
      <c r="D8" s="257"/>
      <c r="E8" s="257"/>
      <c r="G8" s="345" t="s">
        <v>28</v>
      </c>
      <c r="H8" s="345"/>
      <c r="I8" s="141">
        <f>Source!A183</f>
        <v>0</v>
      </c>
      <c r="J8" s="22"/>
      <c r="K8" s="239" t="s">
        <v>29</v>
      </c>
      <c r="L8" s="240"/>
      <c r="M8" s="145">
        <f>M5+M7</f>
        <v>0</v>
      </c>
      <c r="N8" s="162"/>
      <c r="O8" s="162"/>
      <c r="P8" s="164"/>
      <c r="R8" s="288"/>
      <c r="S8"/>
      <c r="T8" s="55"/>
    </row>
    <row r="9" spans="1:20" s="37" customFormat="1" ht="24.65" customHeight="1" x14ac:dyDescent="0.3">
      <c r="A9" s="29"/>
      <c r="B9" s="29"/>
      <c r="C9" s="29"/>
      <c r="D9" s="29"/>
      <c r="G9" s="34"/>
      <c r="H9" s="34"/>
      <c r="I9" s="38"/>
      <c r="J9" s="22"/>
      <c r="K9" s="253" t="str">
        <f>IF(M9&gt;90%,"Cumul des aides gouvernementales trop élevé","Cumul des aides gouvernementales")</f>
        <v>Cumul des aides gouvernementales</v>
      </c>
      <c r="L9" s="254"/>
      <c r="M9" s="242">
        <f>IFERROR((N29+N31+N32+N33+N34+N153)/N155,0)</f>
        <v>0</v>
      </c>
      <c r="N9" s="162"/>
      <c r="O9" s="162"/>
      <c r="P9" s="164"/>
      <c r="R9" s="288"/>
      <c r="S9" s="55"/>
      <c r="T9" s="55"/>
    </row>
    <row r="10" spans="1:20" s="37" customFormat="1" ht="21.75" customHeight="1" x14ac:dyDescent="0.3">
      <c r="K10" s="255"/>
      <c r="L10" s="256"/>
      <c r="M10" s="243"/>
      <c r="N10" s="163"/>
      <c r="O10" s="162"/>
      <c r="P10" s="164"/>
      <c r="R10" s="288"/>
      <c r="S10" s="55"/>
      <c r="T10" s="55"/>
    </row>
    <row r="11" spans="1:20" s="37" customFormat="1" ht="33" customHeight="1" x14ac:dyDescent="0.3">
      <c r="A11" s="22"/>
      <c r="B11" s="36"/>
      <c r="D11" s="36"/>
      <c r="E11" s="36"/>
      <c r="K11" s="239" t="s">
        <v>30</v>
      </c>
      <c r="L11" s="240"/>
      <c r="M11" s="141">
        <f>M158</f>
        <v>0</v>
      </c>
      <c r="N11" s="241" t="s">
        <v>31</v>
      </c>
      <c r="O11" s="162"/>
      <c r="P11" s="164"/>
      <c r="R11" s="288"/>
      <c r="S11" s="55"/>
      <c r="T11" s="55"/>
    </row>
    <row r="12" spans="1:20" s="37" customFormat="1" ht="36.75" customHeight="1" x14ac:dyDescent="0.3">
      <c r="K12" s="239" t="s">
        <v>32</v>
      </c>
      <c r="L12" s="240"/>
      <c r="M12" s="141">
        <f>M11*O12</f>
        <v>0</v>
      </c>
      <c r="N12" s="241"/>
      <c r="O12" s="146">
        <f>IF(Source!A214=FALSE,0,Source!A214)</f>
        <v>0.8</v>
      </c>
      <c r="P12" s="164"/>
      <c r="R12" s="55"/>
      <c r="S12" s="55"/>
      <c r="T12" s="55"/>
    </row>
    <row r="13" spans="1:20" ht="36.65" customHeight="1" x14ac:dyDescent="0.3">
      <c r="A13" s="320">
        <f>IF(AND(Source!A180=FALSE,B7&lt;&gt;"(À sélectionner)"),"Attention ! Le type de demandeur sélectionné n'est pas admissible pour ce volet.",0)</f>
        <v>0</v>
      </c>
      <c r="B13" s="320"/>
      <c r="C13" s="320"/>
      <c r="D13" s="320"/>
      <c r="E13" s="320"/>
      <c r="F13" s="39"/>
      <c r="J13" s="22"/>
      <c r="K13" s="324" t="s">
        <v>33</v>
      </c>
      <c r="L13" s="325"/>
      <c r="M13" s="325"/>
      <c r="N13" s="325"/>
      <c r="O13" s="325"/>
      <c r="P13" s="326"/>
      <c r="R13" s="412"/>
      <c r="S13" s="413"/>
      <c r="T13" s="413"/>
    </row>
    <row r="14" spans="1:20" x14ac:dyDescent="0.3">
      <c r="A14" s="320">
        <f>IF(AND(Source!A181=FALSE,I3&lt;&gt;"(À sélectionner)"),"Attention ! La durée sélectionnée n'est pas admissible pour ce volet.",0)</f>
        <v>0</v>
      </c>
      <c r="B14" s="320"/>
      <c r="C14" s="320"/>
      <c r="D14" s="320"/>
      <c r="E14" s="320"/>
      <c r="F14" s="39"/>
    </row>
    <row r="15" spans="1:20" ht="20.25" customHeight="1" x14ac:dyDescent="0.3">
      <c r="A15" s="319" t="s">
        <v>384</v>
      </c>
      <c r="B15" s="319"/>
      <c r="C15" s="319"/>
      <c r="D15" s="319"/>
      <c r="E15" s="319"/>
      <c r="F15" s="319"/>
      <c r="G15" s="319"/>
      <c r="H15" s="319"/>
      <c r="I15" s="319"/>
      <c r="J15" s="319"/>
      <c r="K15" s="319"/>
      <c r="L15" s="319"/>
      <c r="M15" s="319"/>
      <c r="N15" s="319"/>
      <c r="O15" s="319"/>
      <c r="P15" s="319"/>
    </row>
    <row r="16" spans="1:20" ht="15" customHeight="1" x14ac:dyDescent="0.3">
      <c r="A16" s="319"/>
      <c r="B16" s="319"/>
      <c r="C16" s="319"/>
      <c r="D16" s="319"/>
      <c r="E16" s="319"/>
      <c r="F16" s="319"/>
      <c r="G16" s="319"/>
      <c r="H16" s="319"/>
      <c r="I16" s="319"/>
      <c r="J16" s="319"/>
      <c r="K16" s="319"/>
      <c r="L16" s="319"/>
      <c r="M16" s="319"/>
      <c r="N16" s="319"/>
      <c r="O16" s="319"/>
      <c r="P16" s="319"/>
    </row>
    <row r="17" spans="1:16" ht="29.15" customHeight="1" thickBot="1" x14ac:dyDescent="0.35">
      <c r="A17" s="343"/>
      <c r="B17" s="344"/>
      <c r="C17" s="344"/>
      <c r="D17" s="419">
        <f>IF(K17&lt;&gt;0,"Montant à répartir entre la contribution du demandeur ou des partenaires à la Section 2  :",0)</f>
        <v>0</v>
      </c>
      <c r="E17" s="419"/>
      <c r="F17" s="419"/>
      <c r="G17" s="419"/>
      <c r="H17" s="419"/>
      <c r="I17" s="419"/>
      <c r="J17" s="419"/>
      <c r="K17" s="417">
        <f>IF(AND((N28)=0,($I$146+$J$146=0)),0,(N28+N31+N32+N33+N34)-($I$146+$J$146+L146))</f>
        <v>0</v>
      </c>
      <c r="L17" s="417"/>
      <c r="M17" s="418"/>
      <c r="N17" s="341" t="s">
        <v>34</v>
      </c>
      <c r="O17" s="341"/>
      <c r="P17" s="341"/>
    </row>
    <row r="18" spans="1:16" ht="27.65" customHeight="1" x14ac:dyDescent="0.3">
      <c r="A18" s="278" t="s">
        <v>35</v>
      </c>
      <c r="B18" s="278"/>
      <c r="C18" s="295"/>
      <c r="D18" s="296" t="s">
        <v>36</v>
      </c>
      <c r="E18" s="296"/>
      <c r="F18" s="296"/>
      <c r="G18" s="296"/>
      <c r="H18" s="296"/>
      <c r="I18" s="296"/>
      <c r="J18" s="296"/>
      <c r="K18" s="296"/>
      <c r="L18" s="297"/>
      <c r="M18" s="297"/>
      <c r="N18" s="327"/>
      <c r="O18" s="328"/>
      <c r="P18" s="329"/>
    </row>
    <row r="19" spans="1:16" ht="23.25" customHeight="1" x14ac:dyDescent="0.3">
      <c r="A19" s="278"/>
      <c r="B19" s="278"/>
      <c r="C19" s="278"/>
      <c r="D19" s="414" t="s">
        <v>37</v>
      </c>
      <c r="E19" s="414"/>
      <c r="F19" s="414"/>
      <c r="G19" s="414"/>
      <c r="H19" s="414"/>
      <c r="I19" s="414"/>
      <c r="J19" s="414"/>
      <c r="K19" s="414"/>
      <c r="L19" s="414"/>
      <c r="M19" s="414"/>
      <c r="N19" s="342"/>
      <c r="O19" s="342"/>
      <c r="P19" s="342"/>
    </row>
    <row r="20" spans="1:16" ht="20" customHeight="1" x14ac:dyDescent="0.3">
      <c r="A20" s="345" t="s">
        <v>38</v>
      </c>
      <c r="B20" s="345"/>
      <c r="C20" s="345"/>
      <c r="D20" s="281"/>
      <c r="E20" s="282"/>
      <c r="F20" s="282"/>
      <c r="G20" s="282"/>
      <c r="H20" s="282"/>
      <c r="I20" s="282"/>
      <c r="J20" s="282"/>
      <c r="K20" s="282"/>
      <c r="L20" s="282"/>
      <c r="M20" s="283"/>
      <c r="N20" s="298"/>
      <c r="O20" s="298"/>
      <c r="P20" s="298"/>
    </row>
    <row r="21" spans="1:16" ht="20" customHeight="1" x14ac:dyDescent="0.3">
      <c r="A21" s="345" t="s">
        <v>39</v>
      </c>
      <c r="B21" s="345"/>
      <c r="C21" s="345"/>
      <c r="D21" s="415"/>
      <c r="E21" s="415"/>
      <c r="F21" s="415"/>
      <c r="G21" s="415"/>
      <c r="H21" s="415"/>
      <c r="I21" s="415"/>
      <c r="J21" s="415"/>
      <c r="K21" s="415"/>
      <c r="L21" s="415"/>
      <c r="M21" s="415"/>
      <c r="N21" s="298"/>
      <c r="O21" s="298"/>
      <c r="P21" s="298"/>
    </row>
    <row r="22" spans="1:16" ht="20" customHeight="1" x14ac:dyDescent="0.3">
      <c r="A22" s="345" t="s">
        <v>40</v>
      </c>
      <c r="B22" s="345"/>
      <c r="C22" s="345"/>
      <c r="D22" s="415"/>
      <c r="E22" s="415"/>
      <c r="F22" s="415"/>
      <c r="G22" s="415"/>
      <c r="H22" s="415"/>
      <c r="I22" s="415"/>
      <c r="J22" s="415"/>
      <c r="K22" s="415"/>
      <c r="L22" s="415"/>
      <c r="M22" s="415"/>
      <c r="N22" s="298"/>
      <c r="O22" s="298"/>
      <c r="P22" s="298"/>
    </row>
    <row r="23" spans="1:16" ht="20" customHeight="1" x14ac:dyDescent="0.3">
      <c r="A23" s="345" t="s">
        <v>41</v>
      </c>
      <c r="B23" s="345"/>
      <c r="C23" s="345"/>
      <c r="D23" s="415"/>
      <c r="E23" s="415"/>
      <c r="F23" s="415"/>
      <c r="G23" s="415"/>
      <c r="H23" s="415"/>
      <c r="I23" s="415"/>
      <c r="J23" s="415"/>
      <c r="K23" s="415"/>
      <c r="L23" s="415"/>
      <c r="M23" s="415"/>
      <c r="N23" s="298"/>
      <c r="O23" s="298"/>
      <c r="P23" s="298"/>
    </row>
    <row r="24" spans="1:16" ht="20" customHeight="1" x14ac:dyDescent="0.3">
      <c r="A24" s="345" t="s">
        <v>42</v>
      </c>
      <c r="B24" s="345"/>
      <c r="C24" s="345"/>
      <c r="D24" s="415"/>
      <c r="E24" s="415"/>
      <c r="F24" s="415"/>
      <c r="G24" s="415"/>
      <c r="H24" s="415"/>
      <c r="I24" s="415"/>
      <c r="J24" s="415"/>
      <c r="K24" s="415"/>
      <c r="L24" s="415"/>
      <c r="M24" s="415"/>
      <c r="N24" s="298"/>
      <c r="O24" s="298"/>
      <c r="P24" s="298"/>
    </row>
    <row r="25" spans="1:16" ht="20" customHeight="1" x14ac:dyDescent="0.3">
      <c r="A25" s="345" t="s">
        <v>43</v>
      </c>
      <c r="B25" s="345"/>
      <c r="C25" s="345"/>
      <c r="D25" s="415"/>
      <c r="E25" s="415"/>
      <c r="F25" s="415"/>
      <c r="G25" s="415"/>
      <c r="H25" s="415"/>
      <c r="I25" s="415"/>
      <c r="J25" s="415"/>
      <c r="K25" s="415"/>
      <c r="L25" s="415"/>
      <c r="M25" s="415"/>
      <c r="N25" s="298">
        <v>0</v>
      </c>
      <c r="O25" s="298"/>
      <c r="P25" s="298"/>
    </row>
    <row r="26" spans="1:16" ht="20" customHeight="1" x14ac:dyDescent="0.3">
      <c r="A26" s="345" t="s">
        <v>44</v>
      </c>
      <c r="B26" s="345"/>
      <c r="C26" s="345"/>
      <c r="D26" s="415"/>
      <c r="E26" s="415"/>
      <c r="F26" s="415"/>
      <c r="G26" s="415"/>
      <c r="H26" s="415"/>
      <c r="I26" s="415"/>
      <c r="J26" s="415"/>
      <c r="K26" s="415"/>
      <c r="L26" s="415"/>
      <c r="M26" s="415"/>
      <c r="N26" s="298"/>
      <c r="O26" s="298"/>
      <c r="P26" s="298"/>
    </row>
    <row r="27" spans="1:16" ht="20" customHeight="1" thickBot="1" x14ac:dyDescent="0.35">
      <c r="A27" s="330" t="s">
        <v>45</v>
      </c>
      <c r="B27" s="330"/>
      <c r="C27" s="330"/>
      <c r="D27" s="416"/>
      <c r="E27" s="416"/>
      <c r="F27" s="416"/>
      <c r="G27" s="416"/>
      <c r="H27" s="416"/>
      <c r="I27" s="416"/>
      <c r="J27" s="416"/>
      <c r="K27" s="416"/>
      <c r="L27" s="416"/>
      <c r="M27" s="416"/>
      <c r="N27" s="411"/>
      <c r="O27" s="411"/>
      <c r="P27" s="411"/>
    </row>
    <row r="28" spans="1:16" ht="22.5" customHeight="1" thickBot="1" x14ac:dyDescent="0.35">
      <c r="A28" s="291" t="s">
        <v>46</v>
      </c>
      <c r="B28" s="292"/>
      <c r="C28" s="292"/>
      <c r="D28" s="292"/>
      <c r="E28" s="292"/>
      <c r="F28" s="292"/>
      <c r="G28" s="292"/>
      <c r="H28" s="292"/>
      <c r="I28" s="292"/>
      <c r="J28" s="292"/>
      <c r="K28" s="292"/>
      <c r="L28" s="292"/>
      <c r="M28" s="292"/>
      <c r="N28" s="396">
        <f>SUM(N17:N27)</f>
        <v>0</v>
      </c>
      <c r="O28" s="396"/>
      <c r="P28" s="397"/>
    </row>
    <row r="29" spans="1:16" ht="21" customHeight="1" x14ac:dyDescent="0.3">
      <c r="A29" s="372" t="s">
        <v>47</v>
      </c>
      <c r="B29" s="373"/>
      <c r="C29" s="373"/>
      <c r="D29" s="373"/>
      <c r="E29" s="373"/>
      <c r="F29" s="373"/>
      <c r="G29" s="373"/>
      <c r="H29" s="373"/>
      <c r="I29" s="373"/>
      <c r="J29" s="373"/>
      <c r="K29" s="373"/>
      <c r="L29" s="373"/>
      <c r="M29" s="374"/>
      <c r="N29" s="274">
        <f>M146</f>
        <v>0</v>
      </c>
      <c r="O29" s="274"/>
      <c r="P29" s="274"/>
    </row>
    <row r="30" spans="1:16" ht="35.25" customHeight="1" x14ac:dyDescent="0.3">
      <c r="A30" s="239" t="s">
        <v>48</v>
      </c>
      <c r="B30" s="346"/>
      <c r="C30" s="240"/>
      <c r="D30" s="239" t="s">
        <v>49</v>
      </c>
      <c r="E30" s="346"/>
      <c r="F30" s="240"/>
      <c r="G30" s="345" t="s">
        <v>50</v>
      </c>
      <c r="H30" s="345"/>
      <c r="I30" s="345"/>
      <c r="J30" s="239" t="s">
        <v>51</v>
      </c>
      <c r="K30" s="240"/>
      <c r="L30" s="239" t="s">
        <v>52</v>
      </c>
      <c r="M30" s="240"/>
      <c r="N30" s="314"/>
      <c r="O30" s="314"/>
      <c r="P30" s="314"/>
    </row>
    <row r="31" spans="1:16" ht="20" customHeight="1" x14ac:dyDescent="0.3">
      <c r="A31" s="272" t="s">
        <v>57</v>
      </c>
      <c r="B31" s="315"/>
      <c r="C31" s="273"/>
      <c r="D31" s="275"/>
      <c r="E31" s="276"/>
      <c r="F31" s="277"/>
      <c r="G31" s="375"/>
      <c r="H31" s="376"/>
      <c r="I31" s="376"/>
      <c r="J31" s="272" t="s">
        <v>57</v>
      </c>
      <c r="K31" s="273"/>
      <c r="L31" s="272" t="s">
        <v>57</v>
      </c>
      <c r="M31" s="273"/>
      <c r="N31" s="280"/>
      <c r="O31" s="280"/>
      <c r="P31" s="280"/>
    </row>
    <row r="32" spans="1:16" ht="20" customHeight="1" x14ac:dyDescent="0.3">
      <c r="A32" s="272" t="s">
        <v>57</v>
      </c>
      <c r="B32" s="315"/>
      <c r="C32" s="273"/>
      <c r="D32" s="275"/>
      <c r="E32" s="276"/>
      <c r="F32" s="277"/>
      <c r="G32" s="376"/>
      <c r="H32" s="376"/>
      <c r="I32" s="376"/>
      <c r="J32" s="272" t="s">
        <v>57</v>
      </c>
      <c r="K32" s="273"/>
      <c r="L32" s="272" t="s">
        <v>57</v>
      </c>
      <c r="M32" s="273"/>
      <c r="N32" s="280"/>
      <c r="O32" s="280"/>
      <c r="P32" s="280"/>
    </row>
    <row r="33" spans="1:20" ht="20" customHeight="1" x14ac:dyDescent="0.3">
      <c r="A33" s="272" t="s">
        <v>57</v>
      </c>
      <c r="B33" s="315"/>
      <c r="C33" s="273"/>
      <c r="D33" s="275"/>
      <c r="E33" s="276"/>
      <c r="F33" s="277"/>
      <c r="G33" s="275"/>
      <c r="H33" s="276"/>
      <c r="I33" s="277"/>
      <c r="J33" s="272" t="s">
        <v>57</v>
      </c>
      <c r="K33" s="273"/>
      <c r="L33" s="272" t="s">
        <v>57</v>
      </c>
      <c r="M33" s="273"/>
      <c r="N33" s="289"/>
      <c r="O33" s="316"/>
      <c r="P33" s="290"/>
    </row>
    <row r="34" spans="1:20" ht="20" customHeight="1" x14ac:dyDescent="0.3">
      <c r="A34" s="272" t="s">
        <v>57</v>
      </c>
      <c r="B34" s="315"/>
      <c r="C34" s="273"/>
      <c r="D34" s="275"/>
      <c r="E34" s="276"/>
      <c r="F34" s="277"/>
      <c r="G34" s="275"/>
      <c r="H34" s="276"/>
      <c r="I34" s="277"/>
      <c r="J34" s="272" t="s">
        <v>57</v>
      </c>
      <c r="K34" s="273"/>
      <c r="L34" s="272" t="s">
        <v>57</v>
      </c>
      <c r="M34" s="273"/>
      <c r="N34" s="321"/>
      <c r="O34" s="322"/>
      <c r="P34" s="323"/>
    </row>
    <row r="35" spans="1:20" ht="20.25" customHeight="1" x14ac:dyDescent="0.3">
      <c r="A35" s="377" t="s">
        <v>58</v>
      </c>
      <c r="B35" s="377"/>
      <c r="C35" s="377"/>
      <c r="D35" s="377"/>
      <c r="E35" s="377"/>
      <c r="F35" s="377"/>
      <c r="G35" s="377"/>
      <c r="H35" s="377"/>
      <c r="I35" s="377"/>
      <c r="J35" s="377"/>
      <c r="K35" s="377"/>
      <c r="L35" s="378"/>
      <c r="M35" s="378"/>
      <c r="N35" s="299">
        <f>N28+N29+N31+N32+N33+N34</f>
        <v>0</v>
      </c>
      <c r="O35" s="299"/>
      <c r="P35" s="299"/>
    </row>
    <row r="36" spans="1:20" ht="17.25" customHeight="1" x14ac:dyDescent="0.3">
      <c r="C36" s="379">
        <f>IF(AND((N28+N29+N31+N32+N33+N34-N146)&lt;2,(N28+N29+N31+N32+N33+N34-N146)&gt;-2),0,"Attention ! La somme de l'aide demandée au programme, la contribution du demandeur ou des partenaires doit égaler le coût total du projet indiqué à la section 2.")</f>
        <v>0</v>
      </c>
      <c r="D36" s="379"/>
      <c r="E36" s="379"/>
      <c r="F36" s="379"/>
      <c r="G36" s="379"/>
      <c r="H36" s="379"/>
      <c r="I36" s="379"/>
      <c r="J36" s="379"/>
      <c r="K36" s="379"/>
      <c r="L36" s="379"/>
      <c r="M36" s="379"/>
      <c r="N36" s="379"/>
      <c r="O36" s="379"/>
    </row>
    <row r="37" spans="1:20" s="35" customFormat="1" ht="20.25" customHeight="1" x14ac:dyDescent="0.35">
      <c r="A37" s="319" t="s">
        <v>385</v>
      </c>
      <c r="B37" s="319"/>
      <c r="C37" s="319"/>
      <c r="D37" s="319"/>
      <c r="E37" s="319"/>
      <c r="F37" s="319"/>
      <c r="G37" s="319"/>
      <c r="H37" s="319"/>
      <c r="I37" s="319"/>
      <c r="J37" s="319"/>
      <c r="K37" s="319"/>
      <c r="L37" s="319"/>
      <c r="M37" s="319"/>
      <c r="N37" s="319"/>
      <c r="O37" s="319"/>
      <c r="P37" s="319"/>
      <c r="R37" s="53"/>
      <c r="S37" s="53"/>
      <c r="T37" s="53"/>
    </row>
    <row r="38" spans="1:20" x14ac:dyDescent="0.3">
      <c r="A38" s="319"/>
      <c r="B38" s="319"/>
      <c r="C38" s="319"/>
      <c r="D38" s="319"/>
      <c r="E38" s="319"/>
      <c r="F38" s="319"/>
      <c r="G38" s="319"/>
      <c r="H38" s="319"/>
      <c r="I38" s="319"/>
      <c r="J38" s="319"/>
      <c r="K38" s="319"/>
      <c r="L38" s="319"/>
      <c r="M38" s="319"/>
      <c r="N38" s="319"/>
      <c r="O38" s="319"/>
      <c r="P38" s="319"/>
    </row>
    <row r="39" spans="1:20" s="37" customFormat="1" ht="25.25" customHeight="1" x14ac:dyDescent="0.3">
      <c r="A39" s="278" t="s">
        <v>59</v>
      </c>
      <c r="B39" s="278"/>
      <c r="C39" s="278"/>
      <c r="D39" s="278"/>
      <c r="E39" s="278"/>
      <c r="F39" s="278"/>
      <c r="G39" s="278"/>
      <c r="H39" s="278"/>
      <c r="I39" s="278"/>
      <c r="J39" s="278"/>
      <c r="K39" s="278"/>
      <c r="L39" s="279"/>
      <c r="M39" s="278"/>
      <c r="N39" s="278"/>
      <c r="O39" s="278"/>
      <c r="P39" s="278"/>
      <c r="R39" s="55"/>
      <c r="S39" s="55"/>
      <c r="T39" s="55"/>
    </row>
    <row r="40" spans="1:20" s="37" customFormat="1" ht="28.4" customHeight="1" x14ac:dyDescent="0.3">
      <c r="A40" s="354" t="s">
        <v>60</v>
      </c>
      <c r="B40" s="355"/>
      <c r="C40" s="347" t="s">
        <v>61</v>
      </c>
      <c r="D40" s="317" t="s">
        <v>62</v>
      </c>
      <c r="E40" s="317" t="s">
        <v>63</v>
      </c>
      <c r="F40" s="317" t="s">
        <v>64</v>
      </c>
      <c r="G40" s="317" t="s">
        <v>65</v>
      </c>
      <c r="H40" s="317" t="s">
        <v>66</v>
      </c>
      <c r="I40" s="349" t="s">
        <v>67</v>
      </c>
      <c r="J40" s="350"/>
      <c r="K40" s="351"/>
      <c r="L40" s="286" t="s">
        <v>68</v>
      </c>
      <c r="M40" s="330" t="s">
        <v>69</v>
      </c>
      <c r="N40" s="253" t="s">
        <v>70</v>
      </c>
      <c r="O40" s="359"/>
      <c r="P40" s="254"/>
      <c r="R40" s="55"/>
      <c r="S40" s="55"/>
      <c r="T40" s="55"/>
    </row>
    <row r="41" spans="1:20" s="37" customFormat="1" ht="19.5" customHeight="1" x14ac:dyDescent="0.3">
      <c r="A41" s="356"/>
      <c r="B41" s="357"/>
      <c r="C41" s="348"/>
      <c r="D41" s="318"/>
      <c r="E41" s="318"/>
      <c r="F41" s="318"/>
      <c r="G41" s="318"/>
      <c r="H41" s="318"/>
      <c r="I41" s="148" t="s">
        <v>55</v>
      </c>
      <c r="J41" s="333" t="s">
        <v>71</v>
      </c>
      <c r="K41" s="333"/>
      <c r="L41" s="287"/>
      <c r="M41" s="331"/>
      <c r="N41" s="255"/>
      <c r="O41" s="360"/>
      <c r="P41" s="256"/>
      <c r="R41" s="55"/>
      <c r="S41" s="55"/>
      <c r="T41" s="55"/>
    </row>
    <row r="42" spans="1:20" s="37" customFormat="1" ht="15" customHeight="1" x14ac:dyDescent="0.3">
      <c r="A42" s="284"/>
      <c r="B42" s="285"/>
      <c r="C42" s="153" t="s">
        <v>57</v>
      </c>
      <c r="D42" s="154"/>
      <c r="E42" s="155"/>
      <c r="F42" s="149">
        <f>D42*E42</f>
        <v>0</v>
      </c>
      <c r="G42" s="152"/>
      <c r="H42" s="156">
        <f>G42/7</f>
        <v>0</v>
      </c>
      <c r="I42" s="143"/>
      <c r="J42" s="289"/>
      <c r="K42" s="290"/>
      <c r="L42" s="143"/>
      <c r="M42" s="151">
        <f>N42-(I42+J42+L42)</f>
        <v>0</v>
      </c>
      <c r="N42" s="293">
        <f>ROUND((D42+F42)*G42,0)</f>
        <v>0</v>
      </c>
      <c r="O42" s="293"/>
      <c r="P42" s="293"/>
      <c r="Q42" s="41"/>
      <c r="R42" s="55"/>
      <c r="S42" s="55"/>
      <c r="T42" s="55"/>
    </row>
    <row r="43" spans="1:20" s="37" customFormat="1" ht="15" customHeight="1" x14ac:dyDescent="0.3">
      <c r="A43" s="284"/>
      <c r="B43" s="285"/>
      <c r="C43" s="153" t="s">
        <v>57</v>
      </c>
      <c r="D43" s="154"/>
      <c r="E43" s="155"/>
      <c r="F43" s="149">
        <f t="shared" ref="F43:F58" si="0">D43*E43</f>
        <v>0</v>
      </c>
      <c r="G43" s="152"/>
      <c r="H43" s="156">
        <f>G43/7</f>
        <v>0</v>
      </c>
      <c r="I43" s="143"/>
      <c r="J43" s="280"/>
      <c r="K43" s="280"/>
      <c r="L43" s="143"/>
      <c r="M43" s="151">
        <f t="shared" ref="M43:M69" si="1">N43-(I43+J43+L43)</f>
        <v>0</v>
      </c>
      <c r="N43" s="293">
        <f>ROUND((D43+F43)*G43,0)</f>
        <v>0</v>
      </c>
      <c r="O43" s="293"/>
      <c r="P43" s="293"/>
      <c r="Q43" s="41"/>
      <c r="R43" s="55"/>
      <c r="S43" s="55"/>
      <c r="T43" s="55"/>
    </row>
    <row r="44" spans="1:20" s="37" customFormat="1" ht="15" customHeight="1" x14ac:dyDescent="0.3">
      <c r="A44" s="284"/>
      <c r="B44" s="285"/>
      <c r="C44" s="153" t="s">
        <v>57</v>
      </c>
      <c r="D44" s="154"/>
      <c r="E44" s="155"/>
      <c r="F44" s="149">
        <f t="shared" si="0"/>
        <v>0</v>
      </c>
      <c r="G44" s="152"/>
      <c r="H44" s="156">
        <f t="shared" ref="H44:H58" si="2">G44/7</f>
        <v>0</v>
      </c>
      <c r="I44" s="143"/>
      <c r="J44" s="280"/>
      <c r="K44" s="280"/>
      <c r="L44" s="143"/>
      <c r="M44" s="151">
        <f t="shared" si="1"/>
        <v>0</v>
      </c>
      <c r="N44" s="293">
        <f t="shared" ref="N44:N58" si="3">ROUND((D44+F44)*G44,0)</f>
        <v>0</v>
      </c>
      <c r="O44" s="293"/>
      <c r="P44" s="293"/>
      <c r="Q44" s="41"/>
      <c r="R44" s="55"/>
      <c r="S44" s="55"/>
      <c r="T44" s="55"/>
    </row>
    <row r="45" spans="1:20" s="37" customFormat="1" ht="15" customHeight="1" x14ac:dyDescent="0.3">
      <c r="A45" s="284"/>
      <c r="B45" s="285"/>
      <c r="C45" s="153" t="s">
        <v>57</v>
      </c>
      <c r="D45" s="154"/>
      <c r="E45" s="155"/>
      <c r="F45" s="149">
        <f t="shared" si="0"/>
        <v>0</v>
      </c>
      <c r="G45" s="152"/>
      <c r="H45" s="156">
        <f t="shared" si="2"/>
        <v>0</v>
      </c>
      <c r="I45" s="143"/>
      <c r="J45" s="280"/>
      <c r="K45" s="280"/>
      <c r="L45" s="143"/>
      <c r="M45" s="151">
        <f t="shared" si="1"/>
        <v>0</v>
      </c>
      <c r="N45" s="293">
        <f t="shared" si="3"/>
        <v>0</v>
      </c>
      <c r="O45" s="293"/>
      <c r="P45" s="293"/>
      <c r="Q45" s="41"/>
      <c r="R45" s="55"/>
      <c r="S45" s="55"/>
      <c r="T45" s="55"/>
    </row>
    <row r="46" spans="1:20" s="37" customFormat="1" ht="15" customHeight="1" x14ac:dyDescent="0.3">
      <c r="A46" s="284"/>
      <c r="B46" s="285"/>
      <c r="C46" s="153" t="s">
        <v>57</v>
      </c>
      <c r="D46" s="154"/>
      <c r="E46" s="155"/>
      <c r="F46" s="149">
        <f t="shared" si="0"/>
        <v>0</v>
      </c>
      <c r="G46" s="152"/>
      <c r="H46" s="156">
        <f t="shared" si="2"/>
        <v>0</v>
      </c>
      <c r="I46" s="143"/>
      <c r="J46" s="280"/>
      <c r="K46" s="280"/>
      <c r="L46" s="143"/>
      <c r="M46" s="151">
        <f t="shared" si="1"/>
        <v>0</v>
      </c>
      <c r="N46" s="293">
        <f t="shared" si="3"/>
        <v>0</v>
      </c>
      <c r="O46" s="293"/>
      <c r="P46" s="293"/>
      <c r="Q46" s="41"/>
      <c r="R46" s="55"/>
      <c r="S46" s="55"/>
      <c r="T46" s="55"/>
    </row>
    <row r="47" spans="1:20" s="37" customFormat="1" ht="15" customHeight="1" x14ac:dyDescent="0.3">
      <c r="A47" s="284"/>
      <c r="B47" s="285"/>
      <c r="C47" s="153" t="s">
        <v>57</v>
      </c>
      <c r="D47" s="154"/>
      <c r="E47" s="155"/>
      <c r="F47" s="149">
        <f t="shared" si="0"/>
        <v>0</v>
      </c>
      <c r="G47" s="152"/>
      <c r="H47" s="156">
        <f t="shared" si="2"/>
        <v>0</v>
      </c>
      <c r="I47" s="143"/>
      <c r="J47" s="280"/>
      <c r="K47" s="280"/>
      <c r="L47" s="143"/>
      <c r="M47" s="151">
        <f t="shared" si="1"/>
        <v>0</v>
      </c>
      <c r="N47" s="293">
        <f t="shared" si="3"/>
        <v>0</v>
      </c>
      <c r="O47" s="293"/>
      <c r="P47" s="293"/>
      <c r="Q47" s="41"/>
      <c r="R47" s="55"/>
      <c r="S47" s="55"/>
      <c r="T47" s="55"/>
    </row>
    <row r="48" spans="1:20" s="37" customFormat="1" x14ac:dyDescent="0.3">
      <c r="A48" s="284"/>
      <c r="B48" s="285"/>
      <c r="C48" s="153" t="s">
        <v>57</v>
      </c>
      <c r="D48" s="154"/>
      <c r="E48" s="155"/>
      <c r="F48" s="149">
        <f t="shared" si="0"/>
        <v>0</v>
      </c>
      <c r="G48" s="152"/>
      <c r="H48" s="156">
        <f t="shared" si="2"/>
        <v>0</v>
      </c>
      <c r="I48" s="143"/>
      <c r="J48" s="280"/>
      <c r="K48" s="280"/>
      <c r="L48" s="143"/>
      <c r="M48" s="151">
        <f t="shared" si="1"/>
        <v>0</v>
      </c>
      <c r="N48" s="293">
        <f t="shared" si="3"/>
        <v>0</v>
      </c>
      <c r="O48" s="293"/>
      <c r="P48" s="293"/>
      <c r="Q48" s="41"/>
      <c r="R48" s="55"/>
      <c r="S48" s="55"/>
      <c r="T48" s="55"/>
    </row>
    <row r="49" spans="1:20" s="37" customFormat="1" x14ac:dyDescent="0.3">
      <c r="A49" s="284"/>
      <c r="B49" s="285"/>
      <c r="C49" s="153" t="s">
        <v>57</v>
      </c>
      <c r="D49" s="154"/>
      <c r="E49" s="155"/>
      <c r="F49" s="149">
        <f t="shared" si="0"/>
        <v>0</v>
      </c>
      <c r="G49" s="152"/>
      <c r="H49" s="156">
        <f t="shared" si="2"/>
        <v>0</v>
      </c>
      <c r="I49" s="143"/>
      <c r="J49" s="280"/>
      <c r="K49" s="280"/>
      <c r="L49" s="143"/>
      <c r="M49" s="151">
        <f t="shared" si="1"/>
        <v>0</v>
      </c>
      <c r="N49" s="293">
        <f t="shared" si="3"/>
        <v>0</v>
      </c>
      <c r="O49" s="293"/>
      <c r="P49" s="293"/>
      <c r="Q49" s="41"/>
      <c r="R49" s="55"/>
      <c r="S49" s="55"/>
      <c r="T49" s="55"/>
    </row>
    <row r="50" spans="1:20" s="37" customFormat="1" ht="13.5" customHeight="1" x14ac:dyDescent="0.3">
      <c r="A50" s="284"/>
      <c r="B50" s="285"/>
      <c r="C50" s="153" t="s">
        <v>57</v>
      </c>
      <c r="D50" s="154"/>
      <c r="E50" s="155"/>
      <c r="F50" s="149">
        <f t="shared" si="0"/>
        <v>0</v>
      </c>
      <c r="G50" s="152"/>
      <c r="H50" s="156">
        <f t="shared" si="2"/>
        <v>0</v>
      </c>
      <c r="I50" s="143"/>
      <c r="J50" s="280"/>
      <c r="K50" s="280"/>
      <c r="L50" s="143"/>
      <c r="M50" s="151">
        <f t="shared" si="1"/>
        <v>0</v>
      </c>
      <c r="N50" s="293">
        <f t="shared" si="3"/>
        <v>0</v>
      </c>
      <c r="O50" s="293"/>
      <c r="P50" s="293"/>
      <c r="Q50" s="41"/>
      <c r="R50" s="55"/>
      <c r="S50" s="55"/>
      <c r="T50" s="55"/>
    </row>
    <row r="51" spans="1:20" s="37" customFormat="1" x14ac:dyDescent="0.3">
      <c r="A51" s="284"/>
      <c r="B51" s="285"/>
      <c r="C51" s="153" t="s">
        <v>57</v>
      </c>
      <c r="D51" s="154"/>
      <c r="E51" s="155"/>
      <c r="F51" s="149">
        <f t="shared" si="0"/>
        <v>0</v>
      </c>
      <c r="G51" s="152"/>
      <c r="H51" s="156">
        <f t="shared" si="2"/>
        <v>0</v>
      </c>
      <c r="I51" s="143"/>
      <c r="J51" s="280"/>
      <c r="K51" s="280"/>
      <c r="L51" s="143"/>
      <c r="M51" s="151">
        <f t="shared" si="1"/>
        <v>0</v>
      </c>
      <c r="N51" s="293">
        <f t="shared" si="3"/>
        <v>0</v>
      </c>
      <c r="O51" s="293"/>
      <c r="P51" s="293"/>
      <c r="Q51" s="41"/>
      <c r="R51" s="55"/>
      <c r="S51" s="55"/>
      <c r="T51" s="55"/>
    </row>
    <row r="52" spans="1:20" s="37" customFormat="1" x14ac:dyDescent="0.3">
      <c r="A52" s="284"/>
      <c r="B52" s="285"/>
      <c r="C52" s="153" t="s">
        <v>57</v>
      </c>
      <c r="D52" s="154"/>
      <c r="E52" s="155"/>
      <c r="F52" s="149">
        <f t="shared" si="0"/>
        <v>0</v>
      </c>
      <c r="G52" s="152"/>
      <c r="H52" s="156">
        <f t="shared" si="2"/>
        <v>0</v>
      </c>
      <c r="I52" s="143"/>
      <c r="J52" s="280"/>
      <c r="K52" s="280"/>
      <c r="L52" s="143"/>
      <c r="M52" s="151">
        <f t="shared" si="1"/>
        <v>0</v>
      </c>
      <c r="N52" s="293">
        <f t="shared" si="3"/>
        <v>0</v>
      </c>
      <c r="O52" s="293"/>
      <c r="P52" s="293"/>
      <c r="Q52" s="41"/>
      <c r="R52" s="55"/>
      <c r="S52" s="55"/>
      <c r="T52" s="55"/>
    </row>
    <row r="53" spans="1:20" s="37" customFormat="1" x14ac:dyDescent="0.3">
      <c r="A53" s="284"/>
      <c r="B53" s="285"/>
      <c r="C53" s="153" t="s">
        <v>57</v>
      </c>
      <c r="D53" s="154"/>
      <c r="E53" s="155"/>
      <c r="F53" s="149">
        <f t="shared" si="0"/>
        <v>0</v>
      </c>
      <c r="G53" s="152"/>
      <c r="H53" s="156">
        <f t="shared" si="2"/>
        <v>0</v>
      </c>
      <c r="I53" s="143"/>
      <c r="J53" s="280"/>
      <c r="K53" s="280"/>
      <c r="L53" s="143"/>
      <c r="M53" s="151">
        <f t="shared" si="1"/>
        <v>0</v>
      </c>
      <c r="N53" s="293">
        <f t="shared" si="3"/>
        <v>0</v>
      </c>
      <c r="O53" s="293"/>
      <c r="P53" s="293"/>
      <c r="Q53" s="41"/>
      <c r="R53" s="55"/>
      <c r="S53" s="55"/>
      <c r="T53" s="55"/>
    </row>
    <row r="54" spans="1:20" s="37" customFormat="1" x14ac:dyDescent="0.3">
      <c r="A54" s="284"/>
      <c r="B54" s="285"/>
      <c r="C54" s="153" t="s">
        <v>57</v>
      </c>
      <c r="D54" s="154"/>
      <c r="E54" s="155"/>
      <c r="F54" s="149">
        <f t="shared" si="0"/>
        <v>0</v>
      </c>
      <c r="G54" s="152"/>
      <c r="H54" s="156">
        <f t="shared" si="2"/>
        <v>0</v>
      </c>
      <c r="I54" s="143"/>
      <c r="J54" s="280"/>
      <c r="K54" s="280"/>
      <c r="L54" s="143"/>
      <c r="M54" s="151">
        <f t="shared" si="1"/>
        <v>0</v>
      </c>
      <c r="N54" s="293">
        <f t="shared" si="3"/>
        <v>0</v>
      </c>
      <c r="O54" s="293"/>
      <c r="P54" s="293"/>
      <c r="Q54" s="41"/>
      <c r="R54" s="55"/>
      <c r="S54" s="55"/>
      <c r="T54" s="55"/>
    </row>
    <row r="55" spans="1:20" s="37" customFormat="1" x14ac:dyDescent="0.3">
      <c r="A55" s="284"/>
      <c r="B55" s="285"/>
      <c r="C55" s="153" t="s">
        <v>57</v>
      </c>
      <c r="D55" s="154"/>
      <c r="E55" s="155"/>
      <c r="F55" s="149">
        <f t="shared" si="0"/>
        <v>0</v>
      </c>
      <c r="G55" s="152"/>
      <c r="H55" s="156">
        <f t="shared" si="2"/>
        <v>0</v>
      </c>
      <c r="I55" s="143"/>
      <c r="J55" s="280"/>
      <c r="K55" s="280"/>
      <c r="L55" s="143"/>
      <c r="M55" s="151">
        <f t="shared" si="1"/>
        <v>0</v>
      </c>
      <c r="N55" s="293">
        <f t="shared" si="3"/>
        <v>0</v>
      </c>
      <c r="O55" s="293"/>
      <c r="P55" s="293"/>
      <c r="Q55" s="41"/>
      <c r="R55" s="55"/>
      <c r="S55" s="55"/>
      <c r="T55" s="55"/>
    </row>
    <row r="56" spans="1:20" s="37" customFormat="1" x14ac:dyDescent="0.3">
      <c r="A56" s="284"/>
      <c r="B56" s="285"/>
      <c r="C56" s="153" t="s">
        <v>57</v>
      </c>
      <c r="D56" s="154"/>
      <c r="E56" s="155"/>
      <c r="F56" s="149">
        <f t="shared" si="0"/>
        <v>0</v>
      </c>
      <c r="G56" s="152"/>
      <c r="H56" s="156">
        <f t="shared" si="2"/>
        <v>0</v>
      </c>
      <c r="I56" s="143"/>
      <c r="J56" s="280"/>
      <c r="K56" s="280"/>
      <c r="L56" s="143"/>
      <c r="M56" s="151">
        <f t="shared" si="1"/>
        <v>0</v>
      </c>
      <c r="N56" s="293">
        <f t="shared" si="3"/>
        <v>0</v>
      </c>
      <c r="O56" s="293"/>
      <c r="P56" s="293"/>
      <c r="Q56" s="41"/>
      <c r="R56" s="55"/>
      <c r="S56" s="55"/>
      <c r="T56" s="55"/>
    </row>
    <row r="57" spans="1:20" s="37" customFormat="1" x14ac:dyDescent="0.3">
      <c r="A57" s="284"/>
      <c r="B57" s="285"/>
      <c r="C57" s="153" t="s">
        <v>57</v>
      </c>
      <c r="D57" s="154"/>
      <c r="E57" s="155"/>
      <c r="F57" s="149">
        <f t="shared" si="0"/>
        <v>0</v>
      </c>
      <c r="G57" s="152"/>
      <c r="H57" s="156">
        <f t="shared" si="2"/>
        <v>0</v>
      </c>
      <c r="I57" s="143"/>
      <c r="J57" s="280"/>
      <c r="K57" s="280"/>
      <c r="L57" s="143"/>
      <c r="M57" s="151">
        <f t="shared" si="1"/>
        <v>0</v>
      </c>
      <c r="N57" s="293">
        <f t="shared" si="3"/>
        <v>0</v>
      </c>
      <c r="O57" s="293"/>
      <c r="P57" s="293"/>
      <c r="Q57" s="41"/>
      <c r="R57" s="55"/>
      <c r="S57" s="55"/>
      <c r="T57" s="55"/>
    </row>
    <row r="58" spans="1:20" s="37" customFormat="1" ht="12.75" customHeight="1" x14ac:dyDescent="0.3">
      <c r="A58" s="284"/>
      <c r="B58" s="285"/>
      <c r="C58" s="153" t="s">
        <v>57</v>
      </c>
      <c r="D58" s="154"/>
      <c r="E58" s="155"/>
      <c r="F58" s="149">
        <f t="shared" si="0"/>
        <v>0</v>
      </c>
      <c r="G58" s="152"/>
      <c r="H58" s="156">
        <f t="shared" si="2"/>
        <v>0</v>
      </c>
      <c r="I58" s="143"/>
      <c r="J58" s="280"/>
      <c r="K58" s="280"/>
      <c r="L58" s="143"/>
      <c r="M58" s="151">
        <f t="shared" si="1"/>
        <v>0</v>
      </c>
      <c r="N58" s="293">
        <f t="shared" si="3"/>
        <v>0</v>
      </c>
      <c r="O58" s="293"/>
      <c r="P58" s="293"/>
      <c r="Q58" s="41"/>
      <c r="R58" s="55"/>
      <c r="S58" s="55"/>
      <c r="T58" s="55"/>
    </row>
    <row r="59" spans="1:20" s="37" customFormat="1" ht="25.25" customHeight="1" x14ac:dyDescent="0.3">
      <c r="A59" s="398" t="s">
        <v>74</v>
      </c>
      <c r="B59" s="399"/>
      <c r="C59" s="399"/>
      <c r="D59" s="399"/>
      <c r="E59" s="399"/>
      <c r="F59" s="399"/>
      <c r="G59" s="399"/>
      <c r="H59" s="399"/>
      <c r="I59" s="399"/>
      <c r="J59" s="399"/>
      <c r="K59" s="399"/>
      <c r="L59" s="399"/>
      <c r="M59" s="399"/>
      <c r="N59" s="399"/>
      <c r="O59" s="399"/>
      <c r="P59" s="400"/>
      <c r="R59" s="55"/>
      <c r="S59" s="55"/>
      <c r="T59" s="55"/>
    </row>
    <row r="60" spans="1:20" s="37" customFormat="1" ht="14.9" customHeight="1" x14ac:dyDescent="0.3">
      <c r="A60" s="284"/>
      <c r="B60" s="285"/>
      <c r="C60" s="153" t="s">
        <v>57</v>
      </c>
      <c r="D60" s="306">
        <v>0</v>
      </c>
      <c r="E60" s="307"/>
      <c r="F60" s="307"/>
      <c r="G60" s="307"/>
      <c r="H60" s="308"/>
      <c r="I60" s="143"/>
      <c r="J60" s="289"/>
      <c r="K60" s="290"/>
      <c r="L60" s="143"/>
      <c r="M60" s="151">
        <f t="shared" si="1"/>
        <v>0</v>
      </c>
      <c r="N60" s="280"/>
      <c r="O60" s="280"/>
      <c r="P60" s="280"/>
      <c r="R60" s="55"/>
      <c r="S60" s="55"/>
      <c r="T60" s="55"/>
    </row>
    <row r="61" spans="1:20" s="37" customFormat="1" ht="14.9" customHeight="1" x14ac:dyDescent="0.3">
      <c r="A61" s="284"/>
      <c r="B61" s="285"/>
      <c r="C61" s="153" t="s">
        <v>57</v>
      </c>
      <c r="D61" s="306"/>
      <c r="E61" s="307"/>
      <c r="F61" s="307"/>
      <c r="G61" s="307"/>
      <c r="H61" s="308"/>
      <c r="I61" s="143"/>
      <c r="J61" s="289"/>
      <c r="K61" s="290"/>
      <c r="L61" s="143"/>
      <c r="M61" s="151">
        <f t="shared" si="1"/>
        <v>0</v>
      </c>
      <c r="N61" s="280"/>
      <c r="O61" s="280"/>
      <c r="P61" s="280"/>
      <c r="R61" s="55"/>
      <c r="S61" s="55"/>
      <c r="T61" s="55"/>
    </row>
    <row r="62" spans="1:20" s="37" customFormat="1" ht="14.9" customHeight="1" x14ac:dyDescent="0.3">
      <c r="A62" s="284"/>
      <c r="B62" s="285"/>
      <c r="C62" s="153" t="s">
        <v>57</v>
      </c>
      <c r="D62" s="306"/>
      <c r="E62" s="307"/>
      <c r="F62" s="307"/>
      <c r="G62" s="307"/>
      <c r="H62" s="308"/>
      <c r="I62" s="143"/>
      <c r="J62" s="289"/>
      <c r="K62" s="290"/>
      <c r="L62" s="143"/>
      <c r="M62" s="151">
        <f t="shared" si="1"/>
        <v>0</v>
      </c>
      <c r="N62" s="280"/>
      <c r="O62" s="280"/>
      <c r="P62" s="280"/>
      <c r="R62" s="55"/>
      <c r="S62" s="55"/>
      <c r="T62" s="55"/>
    </row>
    <row r="63" spans="1:20" s="37" customFormat="1" ht="14.9" customHeight="1" x14ac:dyDescent="0.3">
      <c r="A63" s="284"/>
      <c r="B63" s="285"/>
      <c r="C63" s="153" t="s">
        <v>57</v>
      </c>
      <c r="D63" s="306"/>
      <c r="E63" s="307"/>
      <c r="F63" s="307"/>
      <c r="G63" s="307"/>
      <c r="H63" s="308"/>
      <c r="I63" s="143"/>
      <c r="J63" s="289"/>
      <c r="K63" s="290"/>
      <c r="L63" s="143"/>
      <c r="M63" s="151">
        <f t="shared" si="1"/>
        <v>0</v>
      </c>
      <c r="N63" s="280"/>
      <c r="O63" s="280"/>
      <c r="P63" s="280"/>
      <c r="R63" s="55"/>
      <c r="S63" s="55"/>
      <c r="T63" s="55"/>
    </row>
    <row r="64" spans="1:20" s="37" customFormat="1" ht="14.9" customHeight="1" x14ac:dyDescent="0.3">
      <c r="A64" s="284"/>
      <c r="B64" s="285"/>
      <c r="C64" s="153" t="s">
        <v>57</v>
      </c>
      <c r="D64" s="306"/>
      <c r="E64" s="307"/>
      <c r="F64" s="307"/>
      <c r="G64" s="307"/>
      <c r="H64" s="308"/>
      <c r="I64" s="143"/>
      <c r="J64" s="289"/>
      <c r="K64" s="290"/>
      <c r="L64" s="143"/>
      <c r="M64" s="151">
        <f t="shared" si="1"/>
        <v>0</v>
      </c>
      <c r="N64" s="280"/>
      <c r="O64" s="280"/>
      <c r="P64" s="280"/>
      <c r="R64" s="55"/>
      <c r="S64" s="55"/>
      <c r="T64" s="55"/>
    </row>
    <row r="65" spans="1:20" s="37" customFormat="1" ht="14.9" customHeight="1" x14ac:dyDescent="0.3">
      <c r="A65" s="284"/>
      <c r="B65" s="285"/>
      <c r="C65" s="153" t="s">
        <v>57</v>
      </c>
      <c r="D65" s="306"/>
      <c r="E65" s="307"/>
      <c r="F65" s="307"/>
      <c r="G65" s="307"/>
      <c r="H65" s="308"/>
      <c r="I65" s="143"/>
      <c r="J65" s="289"/>
      <c r="K65" s="290"/>
      <c r="L65" s="143"/>
      <c r="M65" s="151">
        <f t="shared" si="1"/>
        <v>0</v>
      </c>
      <c r="N65" s="280"/>
      <c r="O65" s="280"/>
      <c r="P65" s="280"/>
      <c r="R65" s="55"/>
      <c r="S65" s="55"/>
      <c r="T65" s="55"/>
    </row>
    <row r="66" spans="1:20" s="37" customFormat="1" ht="14.9" customHeight="1" x14ac:dyDescent="0.3">
      <c r="A66" s="284"/>
      <c r="B66" s="285"/>
      <c r="C66" s="153" t="s">
        <v>57</v>
      </c>
      <c r="D66" s="306"/>
      <c r="E66" s="307"/>
      <c r="F66" s="307"/>
      <c r="G66" s="307"/>
      <c r="H66" s="308"/>
      <c r="I66" s="143"/>
      <c r="J66" s="289"/>
      <c r="K66" s="290"/>
      <c r="L66" s="143"/>
      <c r="M66" s="151">
        <f t="shared" si="1"/>
        <v>0</v>
      </c>
      <c r="N66" s="280"/>
      <c r="O66" s="280"/>
      <c r="P66" s="280"/>
      <c r="R66" s="55"/>
      <c r="S66" s="55"/>
      <c r="T66" s="55"/>
    </row>
    <row r="67" spans="1:20" s="37" customFormat="1" ht="14.9" customHeight="1" x14ac:dyDescent="0.3">
      <c r="A67" s="284"/>
      <c r="B67" s="285"/>
      <c r="C67" s="153" t="s">
        <v>57</v>
      </c>
      <c r="D67" s="306"/>
      <c r="E67" s="307"/>
      <c r="F67" s="307"/>
      <c r="G67" s="307"/>
      <c r="H67" s="308"/>
      <c r="I67" s="143"/>
      <c r="J67" s="289"/>
      <c r="K67" s="290"/>
      <c r="L67" s="143"/>
      <c r="M67" s="151">
        <f t="shared" si="1"/>
        <v>0</v>
      </c>
      <c r="N67" s="280"/>
      <c r="O67" s="280"/>
      <c r="P67" s="280"/>
      <c r="R67" s="55"/>
      <c r="S67" s="55"/>
      <c r="T67" s="55"/>
    </row>
    <row r="68" spans="1:20" s="37" customFormat="1" ht="14.9" customHeight="1" x14ac:dyDescent="0.3">
      <c r="A68" s="284"/>
      <c r="B68" s="285"/>
      <c r="C68" s="153" t="s">
        <v>57</v>
      </c>
      <c r="D68" s="306"/>
      <c r="E68" s="307">
        <v>0</v>
      </c>
      <c r="F68" s="307"/>
      <c r="G68" s="307"/>
      <c r="H68" s="308">
        <v>0</v>
      </c>
      <c r="I68" s="143"/>
      <c r="J68" s="289"/>
      <c r="K68" s="290"/>
      <c r="L68" s="143"/>
      <c r="M68" s="151">
        <f t="shared" si="1"/>
        <v>0</v>
      </c>
      <c r="N68" s="280"/>
      <c r="O68" s="280"/>
      <c r="P68" s="280"/>
      <c r="R68" s="55"/>
      <c r="S68" s="55"/>
      <c r="T68" s="55"/>
    </row>
    <row r="69" spans="1:20" s="37" customFormat="1" ht="14.9" customHeight="1" x14ac:dyDescent="0.3">
      <c r="A69" s="284"/>
      <c r="B69" s="285"/>
      <c r="C69" s="153" t="s">
        <v>57</v>
      </c>
      <c r="D69" s="306"/>
      <c r="E69" s="307">
        <v>0</v>
      </c>
      <c r="F69" s="307"/>
      <c r="G69" s="307"/>
      <c r="H69" s="308">
        <v>0</v>
      </c>
      <c r="I69" s="143"/>
      <c r="J69" s="289"/>
      <c r="K69" s="290"/>
      <c r="L69" s="143"/>
      <c r="M69" s="151">
        <f t="shared" si="1"/>
        <v>0</v>
      </c>
      <c r="N69" s="280"/>
      <c r="O69" s="280"/>
      <c r="P69" s="280"/>
      <c r="R69" s="55"/>
      <c r="S69" s="55"/>
      <c r="T69" s="55"/>
    </row>
    <row r="70" spans="1:20" s="37" customFormat="1" x14ac:dyDescent="0.3">
      <c r="A70" s="311" t="s">
        <v>75</v>
      </c>
      <c r="B70" s="312"/>
      <c r="C70" s="312"/>
      <c r="D70" s="312"/>
      <c r="E70" s="312"/>
      <c r="F70" s="312"/>
      <c r="G70" s="312"/>
      <c r="H70" s="313"/>
      <c r="I70" s="142">
        <f>SUM(I42:I69)</f>
        <v>0</v>
      </c>
      <c r="J70" s="309">
        <f>SUM(J42:J69)</f>
        <v>0</v>
      </c>
      <c r="K70" s="310"/>
      <c r="L70" s="142">
        <f>SUM(L42:L69)</f>
        <v>0</v>
      </c>
      <c r="M70" s="142">
        <f>SUM(M42:M69)</f>
        <v>0</v>
      </c>
      <c r="N70" s="299">
        <f>SUM(N42:N69)</f>
        <v>0</v>
      </c>
      <c r="O70" s="299"/>
      <c r="P70" s="299"/>
      <c r="R70" s="55"/>
      <c r="S70" s="55"/>
      <c r="T70" s="55"/>
    </row>
    <row r="71" spans="1:20" s="37" customFormat="1" x14ac:dyDescent="0.3">
      <c r="A71" s="42"/>
      <c r="B71" s="42"/>
      <c r="C71" s="43"/>
      <c r="D71" s="43"/>
      <c r="E71" s="43"/>
      <c r="F71" s="43"/>
      <c r="G71" s="43"/>
      <c r="H71" s="43"/>
      <c r="I71" s="44"/>
      <c r="J71" s="43"/>
      <c r="K71" s="43"/>
      <c r="L71" s="43"/>
      <c r="M71" s="43"/>
      <c r="R71" s="55"/>
      <c r="S71" s="55"/>
      <c r="T71" s="55"/>
    </row>
    <row r="72" spans="1:20" s="37" customFormat="1" ht="25.25" customHeight="1" x14ac:dyDescent="0.3">
      <c r="A72" s="278" t="s">
        <v>76</v>
      </c>
      <c r="B72" s="278"/>
      <c r="C72" s="278"/>
      <c r="D72" s="278"/>
      <c r="E72" s="278"/>
      <c r="F72" s="278"/>
      <c r="G72" s="278"/>
      <c r="H72" s="278"/>
      <c r="I72" s="278"/>
      <c r="J72" s="278"/>
      <c r="K72" s="278"/>
      <c r="L72" s="279"/>
      <c r="M72" s="278"/>
      <c r="N72" s="278"/>
      <c r="O72" s="278"/>
      <c r="P72" s="278"/>
      <c r="R72" s="55"/>
      <c r="S72" s="55"/>
      <c r="T72" s="55"/>
    </row>
    <row r="73" spans="1:20" s="37" customFormat="1" ht="27.75" customHeight="1" x14ac:dyDescent="0.3">
      <c r="A73" s="335" t="s">
        <v>77</v>
      </c>
      <c r="B73" s="336"/>
      <c r="C73" s="336"/>
      <c r="D73" s="336"/>
      <c r="E73" s="336"/>
      <c r="F73" s="336"/>
      <c r="G73" s="336"/>
      <c r="H73" s="337"/>
      <c r="I73" s="349" t="s">
        <v>67</v>
      </c>
      <c r="J73" s="350"/>
      <c r="K73" s="351"/>
      <c r="L73" s="286" t="s">
        <v>68</v>
      </c>
      <c r="M73" s="330" t="s">
        <v>69</v>
      </c>
      <c r="N73" s="253" t="s">
        <v>70</v>
      </c>
      <c r="O73" s="359"/>
      <c r="P73" s="254"/>
      <c r="R73" s="55"/>
      <c r="S73" s="55"/>
      <c r="T73" s="55"/>
    </row>
    <row r="74" spans="1:20" s="37" customFormat="1" ht="18.649999999999999" customHeight="1" x14ac:dyDescent="0.3">
      <c r="A74" s="338"/>
      <c r="B74" s="339"/>
      <c r="C74" s="339"/>
      <c r="D74" s="339"/>
      <c r="E74" s="339"/>
      <c r="F74" s="339"/>
      <c r="G74" s="339"/>
      <c r="H74" s="340"/>
      <c r="I74" s="148" t="s">
        <v>55</v>
      </c>
      <c r="J74" s="333" t="s">
        <v>71</v>
      </c>
      <c r="K74" s="333"/>
      <c r="L74" s="287"/>
      <c r="M74" s="331"/>
      <c r="N74" s="255"/>
      <c r="O74" s="360"/>
      <c r="P74" s="256"/>
      <c r="R74" s="55"/>
      <c r="S74" s="55"/>
      <c r="T74" s="55"/>
    </row>
    <row r="75" spans="1:20" s="37" customFormat="1" ht="14.9" customHeight="1" x14ac:dyDescent="0.3">
      <c r="A75" s="294"/>
      <c r="B75" s="294"/>
      <c r="C75" s="294"/>
      <c r="D75" s="294"/>
      <c r="E75" s="294"/>
      <c r="F75" s="294"/>
      <c r="G75" s="294"/>
      <c r="H75" s="294"/>
      <c r="I75" s="143"/>
      <c r="J75" s="300" t="s">
        <v>78</v>
      </c>
      <c r="K75" s="301"/>
      <c r="L75" s="143"/>
      <c r="M75" s="151">
        <f>N75-(I75+L75)</f>
        <v>0</v>
      </c>
      <c r="N75" s="280"/>
      <c r="O75" s="280"/>
      <c r="P75" s="280"/>
      <c r="R75" s="55"/>
      <c r="S75" s="55"/>
      <c r="T75" s="55"/>
    </row>
    <row r="76" spans="1:20" s="37" customFormat="1" x14ac:dyDescent="0.3">
      <c r="A76" s="294"/>
      <c r="B76" s="294"/>
      <c r="C76" s="294"/>
      <c r="D76" s="294"/>
      <c r="E76" s="294"/>
      <c r="F76" s="294"/>
      <c r="G76" s="294"/>
      <c r="H76" s="294"/>
      <c r="I76" s="143"/>
      <c r="J76" s="302"/>
      <c r="K76" s="303"/>
      <c r="L76" s="143"/>
      <c r="M76" s="151">
        <f t="shared" ref="M76:M83" si="4">N76-(I76+L76)</f>
        <v>0</v>
      </c>
      <c r="N76" s="280"/>
      <c r="O76" s="280"/>
      <c r="P76" s="280"/>
      <c r="R76" s="55"/>
      <c r="S76" s="55"/>
      <c r="T76" s="55"/>
    </row>
    <row r="77" spans="1:20" s="37" customFormat="1" x14ac:dyDescent="0.3">
      <c r="A77" s="294"/>
      <c r="B77" s="294"/>
      <c r="C77" s="294"/>
      <c r="D77" s="294"/>
      <c r="E77" s="294"/>
      <c r="F77" s="294"/>
      <c r="G77" s="294"/>
      <c r="H77" s="294"/>
      <c r="I77" s="143"/>
      <c r="J77" s="302"/>
      <c r="K77" s="303"/>
      <c r="L77" s="143"/>
      <c r="M77" s="151">
        <f t="shared" si="4"/>
        <v>0</v>
      </c>
      <c r="N77" s="280"/>
      <c r="O77" s="280"/>
      <c r="P77" s="280"/>
      <c r="R77" s="55"/>
      <c r="S77" s="55"/>
      <c r="T77" s="55"/>
    </row>
    <row r="78" spans="1:20" s="37" customFormat="1" x14ac:dyDescent="0.3">
      <c r="A78" s="294"/>
      <c r="B78" s="294"/>
      <c r="C78" s="294"/>
      <c r="D78" s="294"/>
      <c r="E78" s="294"/>
      <c r="F78" s="294"/>
      <c r="G78" s="294"/>
      <c r="H78" s="294"/>
      <c r="I78" s="143"/>
      <c r="J78" s="302"/>
      <c r="K78" s="303"/>
      <c r="L78" s="143"/>
      <c r="M78" s="151">
        <f t="shared" si="4"/>
        <v>0</v>
      </c>
      <c r="N78" s="280"/>
      <c r="O78" s="280"/>
      <c r="P78" s="280"/>
      <c r="R78" s="55"/>
      <c r="S78" s="55"/>
      <c r="T78" s="55"/>
    </row>
    <row r="79" spans="1:20" s="37" customFormat="1" x14ac:dyDescent="0.3">
      <c r="A79" s="294"/>
      <c r="B79" s="294"/>
      <c r="C79" s="294"/>
      <c r="D79" s="294"/>
      <c r="E79" s="294"/>
      <c r="F79" s="294"/>
      <c r="G79" s="294"/>
      <c r="H79" s="294"/>
      <c r="I79" s="143"/>
      <c r="J79" s="302"/>
      <c r="K79" s="303"/>
      <c r="L79" s="143"/>
      <c r="M79" s="151">
        <f t="shared" si="4"/>
        <v>0</v>
      </c>
      <c r="N79" s="280"/>
      <c r="O79" s="280"/>
      <c r="P79" s="280"/>
      <c r="R79" s="55"/>
      <c r="S79" s="55"/>
      <c r="T79" s="55"/>
    </row>
    <row r="80" spans="1:20" s="37" customFormat="1" x14ac:dyDescent="0.3">
      <c r="A80" s="294"/>
      <c r="B80" s="294"/>
      <c r="C80" s="294"/>
      <c r="D80" s="294"/>
      <c r="E80" s="294"/>
      <c r="F80" s="294"/>
      <c r="G80" s="294"/>
      <c r="H80" s="294"/>
      <c r="I80" s="143"/>
      <c r="J80" s="302"/>
      <c r="K80" s="303"/>
      <c r="L80" s="143"/>
      <c r="M80" s="151">
        <f t="shared" si="4"/>
        <v>0</v>
      </c>
      <c r="N80" s="280"/>
      <c r="O80" s="280"/>
      <c r="P80" s="280"/>
      <c r="R80" s="55"/>
      <c r="S80" s="55"/>
      <c r="T80" s="55"/>
    </row>
    <row r="81" spans="1:20" s="37" customFormat="1" x14ac:dyDescent="0.3">
      <c r="A81" s="294"/>
      <c r="B81" s="294"/>
      <c r="C81" s="294"/>
      <c r="D81" s="294"/>
      <c r="E81" s="294"/>
      <c r="F81" s="294"/>
      <c r="G81" s="294"/>
      <c r="H81" s="294"/>
      <c r="I81" s="143"/>
      <c r="J81" s="302"/>
      <c r="K81" s="303"/>
      <c r="L81" s="143"/>
      <c r="M81" s="151">
        <f t="shared" si="4"/>
        <v>0</v>
      </c>
      <c r="N81" s="280"/>
      <c r="O81" s="280"/>
      <c r="P81" s="280"/>
      <c r="R81" s="55"/>
      <c r="S81" s="55"/>
      <c r="T81" s="55"/>
    </row>
    <row r="82" spans="1:20" s="37" customFormat="1" x14ac:dyDescent="0.3">
      <c r="A82" s="294"/>
      <c r="B82" s="294"/>
      <c r="C82" s="294"/>
      <c r="D82" s="294"/>
      <c r="E82" s="294"/>
      <c r="F82" s="294"/>
      <c r="G82" s="294"/>
      <c r="H82" s="294"/>
      <c r="I82" s="143"/>
      <c r="J82" s="302"/>
      <c r="K82" s="303"/>
      <c r="L82" s="143"/>
      <c r="M82" s="151">
        <f t="shared" si="4"/>
        <v>0</v>
      </c>
      <c r="N82" s="280"/>
      <c r="O82" s="280"/>
      <c r="P82" s="280"/>
      <c r="R82" s="55"/>
      <c r="S82" s="55"/>
      <c r="T82" s="55"/>
    </row>
    <row r="83" spans="1:20" s="37" customFormat="1" x14ac:dyDescent="0.3">
      <c r="A83" s="294"/>
      <c r="B83" s="294"/>
      <c r="C83" s="294"/>
      <c r="D83" s="294"/>
      <c r="E83" s="294"/>
      <c r="F83" s="294"/>
      <c r="G83" s="294"/>
      <c r="H83" s="294"/>
      <c r="I83" s="143"/>
      <c r="J83" s="302"/>
      <c r="K83" s="303"/>
      <c r="L83" s="143"/>
      <c r="M83" s="151">
        <f t="shared" si="4"/>
        <v>0</v>
      </c>
      <c r="N83" s="280"/>
      <c r="O83" s="280"/>
      <c r="P83" s="280"/>
      <c r="R83" s="55"/>
      <c r="S83" s="55"/>
      <c r="T83" s="55"/>
    </row>
    <row r="84" spans="1:20" s="37" customFormat="1" ht="16.5" customHeight="1" x14ac:dyDescent="0.3">
      <c r="A84" s="311" t="s">
        <v>75</v>
      </c>
      <c r="B84" s="312"/>
      <c r="C84" s="312"/>
      <c r="D84" s="312"/>
      <c r="E84" s="312"/>
      <c r="F84" s="312"/>
      <c r="G84" s="312"/>
      <c r="H84" s="313"/>
      <c r="I84" s="142">
        <f>SUM(I75:I83)</f>
        <v>0</v>
      </c>
      <c r="J84" s="304"/>
      <c r="K84" s="305"/>
      <c r="L84" s="142">
        <f>SUM(L75:L83)</f>
        <v>0</v>
      </c>
      <c r="M84" s="142">
        <f>SUM(M75:M83)</f>
        <v>0</v>
      </c>
      <c r="N84" s="299">
        <f>SUM(N75:N83)</f>
        <v>0</v>
      </c>
      <c r="O84" s="299"/>
      <c r="P84" s="299"/>
      <c r="R84" s="55"/>
      <c r="S84" s="55"/>
      <c r="T84" s="55"/>
    </row>
    <row r="85" spans="1:20" x14ac:dyDescent="0.3">
      <c r="N85" s="37"/>
      <c r="O85" s="37"/>
      <c r="P85" s="37"/>
      <c r="Q85" s="37"/>
      <c r="R85" s="55"/>
      <c r="S85" s="55"/>
    </row>
    <row r="86" spans="1:20" s="37" customFormat="1" ht="25.25" customHeight="1" x14ac:dyDescent="0.3">
      <c r="A86" s="278" t="s">
        <v>79</v>
      </c>
      <c r="B86" s="278"/>
      <c r="C86" s="278"/>
      <c r="D86" s="278"/>
      <c r="E86" s="278"/>
      <c r="F86" s="278"/>
      <c r="G86" s="278"/>
      <c r="H86" s="278"/>
      <c r="I86" s="278"/>
      <c r="J86" s="278"/>
      <c r="K86" s="278"/>
      <c r="L86" s="279"/>
      <c r="M86" s="278"/>
      <c r="N86" s="278"/>
      <c r="O86" s="278"/>
      <c r="P86" s="278"/>
      <c r="R86" s="55"/>
      <c r="S86" s="55"/>
      <c r="T86" s="55"/>
    </row>
    <row r="87" spans="1:20" s="37" customFormat="1" ht="24" customHeight="1" x14ac:dyDescent="0.3">
      <c r="A87" s="361" t="s">
        <v>80</v>
      </c>
      <c r="B87" s="361"/>
      <c r="C87" s="361"/>
      <c r="D87" s="361"/>
      <c r="E87" s="361"/>
      <c r="F87" s="361"/>
      <c r="G87" s="361"/>
      <c r="H87" s="361"/>
      <c r="I87" s="349" t="s">
        <v>67</v>
      </c>
      <c r="J87" s="350"/>
      <c r="K87" s="351"/>
      <c r="L87" s="286" t="s">
        <v>68</v>
      </c>
      <c r="M87" s="330" t="s">
        <v>69</v>
      </c>
      <c r="N87" s="253" t="s">
        <v>70</v>
      </c>
      <c r="O87" s="359"/>
      <c r="P87" s="254"/>
      <c r="R87" s="55"/>
      <c r="S87" s="55"/>
      <c r="T87" s="55"/>
    </row>
    <row r="88" spans="1:20" s="37" customFormat="1" ht="24" customHeight="1" x14ac:dyDescent="0.3">
      <c r="A88" s="362" t="s">
        <v>81</v>
      </c>
      <c r="B88" s="362"/>
      <c r="C88" s="362"/>
      <c r="D88" s="362" t="s">
        <v>82</v>
      </c>
      <c r="E88" s="362"/>
      <c r="F88" s="362"/>
      <c r="G88" s="362"/>
      <c r="H88" s="362"/>
      <c r="I88" s="148" t="s">
        <v>55</v>
      </c>
      <c r="J88" s="333" t="s">
        <v>71</v>
      </c>
      <c r="K88" s="333"/>
      <c r="L88" s="287"/>
      <c r="M88" s="331"/>
      <c r="N88" s="255"/>
      <c r="O88" s="360"/>
      <c r="P88" s="256"/>
      <c r="R88" s="55"/>
      <c r="S88" s="55"/>
      <c r="T88" s="55"/>
    </row>
    <row r="89" spans="1:20" s="37" customFormat="1" ht="16.5" customHeight="1" x14ac:dyDescent="0.3">
      <c r="A89" s="332"/>
      <c r="B89" s="332"/>
      <c r="C89" s="332"/>
      <c r="D89" s="334"/>
      <c r="E89" s="334"/>
      <c r="F89" s="334"/>
      <c r="G89" s="334"/>
      <c r="H89" s="334"/>
      <c r="I89" s="143"/>
      <c r="J89" s="280"/>
      <c r="K89" s="280"/>
      <c r="L89" s="143"/>
      <c r="M89" s="151">
        <f t="shared" ref="M89:M104" si="5">N89-(I89+J89+L89)</f>
        <v>0</v>
      </c>
      <c r="N89" s="280"/>
      <c r="O89" s="280"/>
      <c r="P89" s="280"/>
      <c r="R89" s="55"/>
      <c r="S89" s="55"/>
      <c r="T89" s="55"/>
    </row>
    <row r="90" spans="1:20" s="37" customFormat="1" ht="14.25" customHeight="1" x14ac:dyDescent="0.3">
      <c r="A90" s="332"/>
      <c r="B90" s="332"/>
      <c r="C90" s="332"/>
      <c r="D90" s="332"/>
      <c r="E90" s="332"/>
      <c r="F90" s="332"/>
      <c r="G90" s="332"/>
      <c r="H90" s="332"/>
      <c r="I90" s="143"/>
      <c r="J90" s="280"/>
      <c r="K90" s="280"/>
      <c r="L90" s="143"/>
      <c r="M90" s="151">
        <f t="shared" si="5"/>
        <v>0</v>
      </c>
      <c r="N90" s="280"/>
      <c r="O90" s="280"/>
      <c r="P90" s="280"/>
      <c r="R90" s="55"/>
      <c r="S90" s="55"/>
      <c r="T90" s="55"/>
    </row>
    <row r="91" spans="1:20" s="37" customFormat="1" ht="15.75" customHeight="1" x14ac:dyDescent="0.3">
      <c r="A91" s="332"/>
      <c r="B91" s="332"/>
      <c r="C91" s="332"/>
      <c r="D91" s="332"/>
      <c r="E91" s="332"/>
      <c r="F91" s="332"/>
      <c r="G91" s="332"/>
      <c r="H91" s="332"/>
      <c r="I91" s="143"/>
      <c r="J91" s="280"/>
      <c r="K91" s="280"/>
      <c r="L91" s="143"/>
      <c r="M91" s="151">
        <f t="shared" si="5"/>
        <v>0</v>
      </c>
      <c r="N91" s="280"/>
      <c r="O91" s="280"/>
      <c r="P91" s="280"/>
      <c r="R91" s="55"/>
      <c r="S91" s="55"/>
      <c r="T91" s="55"/>
    </row>
    <row r="92" spans="1:20" s="37" customFormat="1" x14ac:dyDescent="0.3">
      <c r="A92" s="332"/>
      <c r="B92" s="332"/>
      <c r="C92" s="332"/>
      <c r="D92" s="332"/>
      <c r="E92" s="332"/>
      <c r="F92" s="332"/>
      <c r="G92" s="332"/>
      <c r="H92" s="332"/>
      <c r="I92" s="143"/>
      <c r="J92" s="280"/>
      <c r="K92" s="280"/>
      <c r="L92" s="143"/>
      <c r="M92" s="151">
        <f t="shared" si="5"/>
        <v>0</v>
      </c>
      <c r="N92" s="280"/>
      <c r="O92" s="280"/>
      <c r="P92" s="280"/>
      <c r="R92" s="55"/>
      <c r="S92" s="55"/>
      <c r="T92" s="55"/>
    </row>
    <row r="93" spans="1:20" s="37" customFormat="1" x14ac:dyDescent="0.3">
      <c r="A93" s="332"/>
      <c r="B93" s="332"/>
      <c r="C93" s="332"/>
      <c r="D93" s="332"/>
      <c r="E93" s="332"/>
      <c r="F93" s="332"/>
      <c r="G93" s="332"/>
      <c r="H93" s="332"/>
      <c r="I93" s="143"/>
      <c r="J93" s="280"/>
      <c r="K93" s="280"/>
      <c r="L93" s="143"/>
      <c r="M93" s="151">
        <f t="shared" si="5"/>
        <v>0</v>
      </c>
      <c r="N93" s="280"/>
      <c r="O93" s="280"/>
      <c r="P93" s="280"/>
      <c r="R93" s="55"/>
      <c r="S93" s="55"/>
      <c r="T93" s="55"/>
    </row>
    <row r="94" spans="1:20" s="37" customFormat="1" x14ac:dyDescent="0.3">
      <c r="A94" s="332"/>
      <c r="B94" s="332"/>
      <c r="C94" s="332"/>
      <c r="D94" s="332"/>
      <c r="E94" s="332"/>
      <c r="F94" s="332"/>
      <c r="G94" s="332"/>
      <c r="H94" s="332"/>
      <c r="I94" s="143"/>
      <c r="J94" s="280"/>
      <c r="K94" s="280"/>
      <c r="L94" s="143"/>
      <c r="M94" s="151">
        <f t="shared" si="5"/>
        <v>0</v>
      </c>
      <c r="N94" s="280"/>
      <c r="O94" s="280"/>
      <c r="P94" s="280"/>
      <c r="R94" s="55"/>
      <c r="S94" s="55"/>
      <c r="T94" s="55"/>
    </row>
    <row r="95" spans="1:20" s="37" customFormat="1" x14ac:dyDescent="0.3">
      <c r="A95" s="332"/>
      <c r="B95" s="332"/>
      <c r="C95" s="332"/>
      <c r="D95" s="332"/>
      <c r="E95" s="332"/>
      <c r="F95" s="332"/>
      <c r="G95" s="332"/>
      <c r="H95" s="332"/>
      <c r="I95" s="143"/>
      <c r="J95" s="280"/>
      <c r="K95" s="280"/>
      <c r="L95" s="143"/>
      <c r="M95" s="151">
        <f t="shared" si="5"/>
        <v>0</v>
      </c>
      <c r="N95" s="280"/>
      <c r="O95" s="280"/>
      <c r="P95" s="280"/>
      <c r="R95" s="55"/>
      <c r="S95" s="55"/>
      <c r="T95" s="55"/>
    </row>
    <row r="96" spans="1:20" s="37" customFormat="1" x14ac:dyDescent="0.3">
      <c r="A96" s="332"/>
      <c r="B96" s="332"/>
      <c r="C96" s="332"/>
      <c r="D96" s="332"/>
      <c r="E96" s="332"/>
      <c r="F96" s="332"/>
      <c r="G96" s="332"/>
      <c r="H96" s="332"/>
      <c r="I96" s="143"/>
      <c r="J96" s="280"/>
      <c r="K96" s="280"/>
      <c r="L96" s="143"/>
      <c r="M96" s="151">
        <f t="shared" si="5"/>
        <v>0</v>
      </c>
      <c r="N96" s="280"/>
      <c r="O96" s="280"/>
      <c r="P96" s="280"/>
      <c r="R96" s="55"/>
      <c r="S96" s="55"/>
      <c r="T96" s="55"/>
    </row>
    <row r="97" spans="1:20" s="37" customFormat="1" x14ac:dyDescent="0.3">
      <c r="A97" s="332"/>
      <c r="B97" s="332"/>
      <c r="C97" s="332"/>
      <c r="D97" s="332"/>
      <c r="E97" s="332"/>
      <c r="F97" s="332"/>
      <c r="G97" s="332"/>
      <c r="H97" s="332"/>
      <c r="I97" s="143"/>
      <c r="J97" s="280"/>
      <c r="K97" s="280"/>
      <c r="L97" s="143"/>
      <c r="M97" s="151">
        <f t="shared" si="5"/>
        <v>0</v>
      </c>
      <c r="N97" s="280"/>
      <c r="O97" s="280"/>
      <c r="P97" s="280"/>
      <c r="R97" s="55"/>
      <c r="S97" s="55"/>
      <c r="T97" s="55"/>
    </row>
    <row r="98" spans="1:20" s="37" customFormat="1" x14ac:dyDescent="0.3">
      <c r="A98" s="332"/>
      <c r="B98" s="332"/>
      <c r="C98" s="332"/>
      <c r="D98" s="332"/>
      <c r="E98" s="332"/>
      <c r="F98" s="332"/>
      <c r="G98" s="332"/>
      <c r="H98" s="332"/>
      <c r="I98" s="143"/>
      <c r="J98" s="280"/>
      <c r="K98" s="280"/>
      <c r="L98" s="143"/>
      <c r="M98" s="151">
        <f t="shared" si="5"/>
        <v>0</v>
      </c>
      <c r="N98" s="280"/>
      <c r="O98" s="280"/>
      <c r="P98" s="280"/>
      <c r="R98" s="55"/>
      <c r="S98" s="55"/>
      <c r="T98" s="55"/>
    </row>
    <row r="99" spans="1:20" s="37" customFormat="1" x14ac:dyDescent="0.3">
      <c r="A99" s="332"/>
      <c r="B99" s="332"/>
      <c r="C99" s="332"/>
      <c r="D99" s="332"/>
      <c r="E99" s="332"/>
      <c r="F99" s="332"/>
      <c r="G99" s="332"/>
      <c r="H99" s="332"/>
      <c r="I99" s="143"/>
      <c r="J99" s="280"/>
      <c r="K99" s="280"/>
      <c r="L99" s="143"/>
      <c r="M99" s="151">
        <f t="shared" si="5"/>
        <v>0</v>
      </c>
      <c r="N99" s="280"/>
      <c r="O99" s="280"/>
      <c r="P99" s="280"/>
      <c r="R99" s="55"/>
      <c r="S99" s="55"/>
      <c r="T99" s="55"/>
    </row>
    <row r="100" spans="1:20" s="37" customFormat="1" x14ac:dyDescent="0.3">
      <c r="A100" s="332"/>
      <c r="B100" s="332"/>
      <c r="C100" s="332"/>
      <c r="D100" s="332"/>
      <c r="E100" s="332"/>
      <c r="F100" s="332"/>
      <c r="G100" s="332"/>
      <c r="H100" s="332"/>
      <c r="I100" s="143"/>
      <c r="J100" s="280"/>
      <c r="K100" s="280"/>
      <c r="L100" s="143"/>
      <c r="M100" s="151">
        <f t="shared" si="5"/>
        <v>0</v>
      </c>
      <c r="N100" s="280"/>
      <c r="O100" s="280"/>
      <c r="P100" s="280"/>
      <c r="R100" s="55"/>
      <c r="S100" s="55"/>
      <c r="T100" s="55"/>
    </row>
    <row r="101" spans="1:20" s="37" customFormat="1" x14ac:dyDescent="0.3">
      <c r="A101" s="332"/>
      <c r="B101" s="332"/>
      <c r="C101" s="332"/>
      <c r="D101" s="332"/>
      <c r="E101" s="332"/>
      <c r="F101" s="332"/>
      <c r="G101" s="332"/>
      <c r="H101" s="332"/>
      <c r="I101" s="143"/>
      <c r="J101" s="280"/>
      <c r="K101" s="280"/>
      <c r="L101" s="143"/>
      <c r="M101" s="151">
        <f t="shared" si="5"/>
        <v>0</v>
      </c>
      <c r="N101" s="280"/>
      <c r="O101" s="280"/>
      <c r="P101" s="280"/>
      <c r="R101" s="55"/>
      <c r="S101" s="55"/>
      <c r="T101" s="55"/>
    </row>
    <row r="102" spans="1:20" s="37" customFormat="1" x14ac:dyDescent="0.3">
      <c r="A102" s="332"/>
      <c r="B102" s="332"/>
      <c r="C102" s="332"/>
      <c r="D102" s="332"/>
      <c r="E102" s="332"/>
      <c r="F102" s="332"/>
      <c r="G102" s="332"/>
      <c r="H102" s="332"/>
      <c r="I102" s="143"/>
      <c r="J102" s="280"/>
      <c r="K102" s="280"/>
      <c r="L102" s="143"/>
      <c r="M102" s="151">
        <f t="shared" si="5"/>
        <v>0</v>
      </c>
      <c r="N102" s="280"/>
      <c r="O102" s="280"/>
      <c r="P102" s="280"/>
      <c r="R102" s="55"/>
      <c r="S102" s="55"/>
      <c r="T102" s="55"/>
    </row>
    <row r="103" spans="1:20" s="37" customFormat="1" ht="14.5" x14ac:dyDescent="0.35">
      <c r="A103" s="332"/>
      <c r="B103" s="332"/>
      <c r="C103" s="332"/>
      <c r="D103" s="332"/>
      <c r="E103" s="332"/>
      <c r="F103" s="332"/>
      <c r="G103" s="332"/>
      <c r="H103" s="332"/>
      <c r="I103" s="143"/>
      <c r="J103" s="280"/>
      <c r="K103" s="280"/>
      <c r="L103" s="143"/>
      <c r="M103" s="151">
        <f t="shared" si="5"/>
        <v>0</v>
      </c>
      <c r="N103" s="280"/>
      <c r="O103" s="280"/>
      <c r="P103" s="280"/>
      <c r="R103" s="57"/>
      <c r="S103" s="55"/>
      <c r="T103" s="55"/>
    </row>
    <row r="104" spans="1:20" s="37" customFormat="1" x14ac:dyDescent="0.3">
      <c r="A104" s="332"/>
      <c r="B104" s="332"/>
      <c r="C104" s="332"/>
      <c r="D104" s="332"/>
      <c r="E104" s="332"/>
      <c r="F104" s="332"/>
      <c r="G104" s="332"/>
      <c r="H104" s="332"/>
      <c r="I104" s="143"/>
      <c r="J104" s="280"/>
      <c r="K104" s="280"/>
      <c r="L104" s="143"/>
      <c r="M104" s="151">
        <f t="shared" si="5"/>
        <v>0</v>
      </c>
      <c r="N104" s="280"/>
      <c r="O104" s="280"/>
      <c r="P104" s="280"/>
      <c r="R104" s="55"/>
      <c r="S104" s="55"/>
      <c r="T104" s="55"/>
    </row>
    <row r="105" spans="1:20" s="37" customFormat="1" ht="15" customHeight="1" x14ac:dyDescent="0.3">
      <c r="A105" s="358" t="s">
        <v>75</v>
      </c>
      <c r="B105" s="358"/>
      <c r="C105" s="358"/>
      <c r="D105" s="358"/>
      <c r="E105" s="358"/>
      <c r="F105" s="358"/>
      <c r="G105" s="358"/>
      <c r="H105" s="358"/>
      <c r="I105" s="142">
        <f>SUM(I89:I104)</f>
        <v>0</v>
      </c>
      <c r="J105" s="309">
        <f>SUM(J89:J104)</f>
        <v>0</v>
      </c>
      <c r="K105" s="310"/>
      <c r="L105" s="142">
        <f>SUM(L89:L104)</f>
        <v>0</v>
      </c>
      <c r="M105" s="142">
        <f>SUM(M89:M104)</f>
        <v>0</v>
      </c>
      <c r="N105" s="299">
        <f>SUM(N89:N104)</f>
        <v>0</v>
      </c>
      <c r="O105" s="299"/>
      <c r="P105" s="299"/>
      <c r="R105" s="55"/>
      <c r="S105" s="55"/>
      <c r="T105" s="55"/>
    </row>
    <row r="106" spans="1:20" x14ac:dyDescent="0.3">
      <c r="N106" s="37"/>
      <c r="O106" s="37"/>
      <c r="P106" s="37"/>
      <c r="Q106" s="37"/>
      <c r="R106" s="55"/>
      <c r="S106" s="55"/>
    </row>
    <row r="107" spans="1:20" s="37" customFormat="1" ht="25.25" customHeight="1" x14ac:dyDescent="0.3">
      <c r="A107" s="278" t="s">
        <v>83</v>
      </c>
      <c r="B107" s="278"/>
      <c r="C107" s="278"/>
      <c r="D107" s="278"/>
      <c r="E107" s="278"/>
      <c r="F107" s="278"/>
      <c r="G107" s="278"/>
      <c r="H107" s="278"/>
      <c r="I107" s="278"/>
      <c r="J107" s="278"/>
      <c r="K107" s="278"/>
      <c r="L107" s="279"/>
      <c r="M107" s="278"/>
      <c r="N107" s="278"/>
      <c r="O107" s="278"/>
      <c r="P107" s="278"/>
      <c r="R107" s="55"/>
      <c r="S107" s="55"/>
      <c r="T107" s="55"/>
    </row>
    <row r="108" spans="1:20" s="37" customFormat="1" ht="25.5" customHeight="1" x14ac:dyDescent="0.3">
      <c r="A108" s="361" t="s">
        <v>84</v>
      </c>
      <c r="B108" s="361"/>
      <c r="C108" s="361"/>
      <c r="D108" s="361"/>
      <c r="E108" s="361"/>
      <c r="F108" s="361"/>
      <c r="G108" s="361"/>
      <c r="H108" s="363" t="s">
        <v>85</v>
      </c>
      <c r="I108" s="349" t="s">
        <v>67</v>
      </c>
      <c r="J108" s="350"/>
      <c r="K108" s="351"/>
      <c r="L108" s="286" t="s">
        <v>68</v>
      </c>
      <c r="M108" s="330" t="s">
        <v>69</v>
      </c>
      <c r="N108" s="253" t="s">
        <v>70</v>
      </c>
      <c r="O108" s="359"/>
      <c r="P108" s="254"/>
      <c r="R108" s="55"/>
      <c r="S108" s="55"/>
      <c r="T108" s="55"/>
    </row>
    <row r="109" spans="1:20" s="37" customFormat="1" ht="24" customHeight="1" x14ac:dyDescent="0.3">
      <c r="A109" s="361"/>
      <c r="B109" s="361"/>
      <c r="C109" s="361"/>
      <c r="D109" s="361"/>
      <c r="E109" s="361"/>
      <c r="F109" s="361"/>
      <c r="G109" s="361"/>
      <c r="H109" s="364"/>
      <c r="I109" s="148" t="s">
        <v>55</v>
      </c>
      <c r="J109" s="333" t="s">
        <v>71</v>
      </c>
      <c r="K109" s="333"/>
      <c r="L109" s="287"/>
      <c r="M109" s="331"/>
      <c r="N109" s="255"/>
      <c r="O109" s="360"/>
      <c r="P109" s="256"/>
      <c r="R109" s="55"/>
      <c r="S109" s="55"/>
      <c r="T109" s="55"/>
    </row>
    <row r="110" spans="1:20" s="37" customFormat="1" ht="15" customHeight="1" x14ac:dyDescent="0.3">
      <c r="A110" s="352"/>
      <c r="B110" s="352"/>
      <c r="C110" s="352"/>
      <c r="D110" s="352"/>
      <c r="E110" s="352"/>
      <c r="F110" s="352"/>
      <c r="G110" s="352"/>
      <c r="H110" s="159"/>
      <c r="I110" s="143"/>
      <c r="J110" s="280"/>
      <c r="K110" s="280"/>
      <c r="L110" s="143"/>
      <c r="M110" s="151">
        <f t="shared" ref="M110:M125" si="6">N110-(I110+J110+L110)</f>
        <v>0</v>
      </c>
      <c r="N110" s="280"/>
      <c r="O110" s="280"/>
      <c r="P110" s="280"/>
      <c r="R110" s="55"/>
      <c r="S110" s="55"/>
      <c r="T110" s="55"/>
    </row>
    <row r="111" spans="1:20" s="37" customFormat="1" ht="15" customHeight="1" x14ac:dyDescent="0.3">
      <c r="A111" s="352"/>
      <c r="B111" s="352"/>
      <c r="C111" s="352"/>
      <c r="D111" s="352"/>
      <c r="E111" s="352"/>
      <c r="F111" s="352"/>
      <c r="G111" s="352"/>
      <c r="H111" s="159"/>
      <c r="I111" s="143"/>
      <c r="J111" s="280"/>
      <c r="K111" s="280"/>
      <c r="L111" s="143"/>
      <c r="M111" s="151">
        <f t="shared" si="6"/>
        <v>0</v>
      </c>
      <c r="N111" s="280"/>
      <c r="O111" s="280"/>
      <c r="P111" s="280"/>
      <c r="R111" s="55"/>
      <c r="S111" s="55"/>
      <c r="T111" s="55"/>
    </row>
    <row r="112" spans="1:20" s="37" customFormat="1" ht="15" customHeight="1" x14ac:dyDescent="0.3">
      <c r="A112" s="352"/>
      <c r="B112" s="352"/>
      <c r="C112" s="352"/>
      <c r="D112" s="352"/>
      <c r="E112" s="352"/>
      <c r="F112" s="352"/>
      <c r="G112" s="352"/>
      <c r="H112" s="159"/>
      <c r="I112" s="143"/>
      <c r="J112" s="280"/>
      <c r="K112" s="280"/>
      <c r="L112" s="143"/>
      <c r="M112" s="151">
        <f t="shared" si="6"/>
        <v>0</v>
      </c>
      <c r="N112" s="280"/>
      <c r="O112" s="280"/>
      <c r="P112" s="280"/>
      <c r="R112" s="55"/>
      <c r="S112" s="55"/>
      <c r="T112" s="55"/>
    </row>
    <row r="113" spans="1:20" s="37" customFormat="1" ht="15" customHeight="1" x14ac:dyDescent="0.3">
      <c r="A113" s="352"/>
      <c r="B113" s="352"/>
      <c r="C113" s="352"/>
      <c r="D113" s="352"/>
      <c r="E113" s="352"/>
      <c r="F113" s="352"/>
      <c r="G113" s="352"/>
      <c r="H113" s="159"/>
      <c r="I113" s="143"/>
      <c r="J113" s="280"/>
      <c r="K113" s="280"/>
      <c r="L113" s="143"/>
      <c r="M113" s="151">
        <f t="shared" si="6"/>
        <v>0</v>
      </c>
      <c r="N113" s="280"/>
      <c r="O113" s="280"/>
      <c r="P113" s="280"/>
      <c r="R113" s="55"/>
      <c r="S113" s="55"/>
      <c r="T113" s="55"/>
    </row>
    <row r="114" spans="1:20" s="37" customFormat="1" ht="15" customHeight="1" x14ac:dyDescent="0.3">
      <c r="A114" s="352"/>
      <c r="B114" s="352"/>
      <c r="C114" s="352"/>
      <c r="D114" s="352"/>
      <c r="E114" s="352"/>
      <c r="F114" s="352"/>
      <c r="G114" s="352"/>
      <c r="H114" s="159"/>
      <c r="I114" s="143"/>
      <c r="J114" s="280"/>
      <c r="K114" s="280"/>
      <c r="L114" s="143"/>
      <c r="M114" s="151">
        <f t="shared" si="6"/>
        <v>0</v>
      </c>
      <c r="N114" s="280"/>
      <c r="O114" s="280"/>
      <c r="P114" s="280"/>
      <c r="R114" s="55"/>
      <c r="S114" s="55"/>
      <c r="T114" s="55"/>
    </row>
    <row r="115" spans="1:20" s="37" customFormat="1" ht="15" customHeight="1" x14ac:dyDescent="0.3">
      <c r="A115" s="352"/>
      <c r="B115" s="352"/>
      <c r="C115" s="352"/>
      <c r="D115" s="352"/>
      <c r="E115" s="352"/>
      <c r="F115" s="352"/>
      <c r="G115" s="352"/>
      <c r="H115" s="159"/>
      <c r="I115" s="143"/>
      <c r="J115" s="280"/>
      <c r="K115" s="280"/>
      <c r="L115" s="143"/>
      <c r="M115" s="151">
        <f t="shared" si="6"/>
        <v>0</v>
      </c>
      <c r="N115" s="280"/>
      <c r="O115" s="280"/>
      <c r="P115" s="280"/>
      <c r="R115" s="55"/>
      <c r="S115" s="55"/>
      <c r="T115" s="55"/>
    </row>
    <row r="116" spans="1:20" s="37" customFormat="1" ht="15" customHeight="1" x14ac:dyDescent="0.3">
      <c r="A116" s="352"/>
      <c r="B116" s="352"/>
      <c r="C116" s="352"/>
      <c r="D116" s="352"/>
      <c r="E116" s="352"/>
      <c r="F116" s="352"/>
      <c r="G116" s="352"/>
      <c r="H116" s="159"/>
      <c r="I116" s="143"/>
      <c r="J116" s="280"/>
      <c r="K116" s="280"/>
      <c r="L116" s="143"/>
      <c r="M116" s="151">
        <f t="shared" si="6"/>
        <v>0</v>
      </c>
      <c r="N116" s="280"/>
      <c r="O116" s="280"/>
      <c r="P116" s="280"/>
      <c r="R116" s="55"/>
      <c r="S116" s="55"/>
      <c r="T116" s="55"/>
    </row>
    <row r="117" spans="1:20" s="37" customFormat="1" ht="15" customHeight="1" x14ac:dyDescent="0.3">
      <c r="A117" s="352"/>
      <c r="B117" s="352"/>
      <c r="C117" s="352"/>
      <c r="D117" s="352"/>
      <c r="E117" s="352"/>
      <c r="F117" s="352"/>
      <c r="G117" s="352"/>
      <c r="H117" s="159"/>
      <c r="I117" s="143"/>
      <c r="J117" s="280"/>
      <c r="K117" s="280"/>
      <c r="L117" s="143"/>
      <c r="M117" s="151">
        <f t="shared" si="6"/>
        <v>0</v>
      </c>
      <c r="N117" s="280"/>
      <c r="O117" s="280"/>
      <c r="P117" s="280"/>
      <c r="R117" s="55"/>
      <c r="S117" s="55"/>
      <c r="T117" s="55"/>
    </row>
    <row r="118" spans="1:20" s="37" customFormat="1" ht="15" customHeight="1" x14ac:dyDescent="0.3">
      <c r="A118" s="352"/>
      <c r="B118" s="352"/>
      <c r="C118" s="352"/>
      <c r="D118" s="352"/>
      <c r="E118" s="352"/>
      <c r="F118" s="352"/>
      <c r="G118" s="352"/>
      <c r="H118" s="159"/>
      <c r="I118" s="143"/>
      <c r="J118" s="280"/>
      <c r="K118" s="280"/>
      <c r="L118" s="143"/>
      <c r="M118" s="151">
        <f t="shared" si="6"/>
        <v>0</v>
      </c>
      <c r="N118" s="280"/>
      <c r="O118" s="280"/>
      <c r="P118" s="280"/>
      <c r="R118" s="55"/>
      <c r="S118" s="55"/>
      <c r="T118" s="55"/>
    </row>
    <row r="119" spans="1:20" s="37" customFormat="1" ht="15" customHeight="1" x14ac:dyDescent="0.3">
      <c r="A119" s="352"/>
      <c r="B119" s="352"/>
      <c r="C119" s="352"/>
      <c r="D119" s="352"/>
      <c r="E119" s="352"/>
      <c r="F119" s="352"/>
      <c r="G119" s="352"/>
      <c r="H119" s="159"/>
      <c r="I119" s="143"/>
      <c r="J119" s="280"/>
      <c r="K119" s="280"/>
      <c r="L119" s="143"/>
      <c r="M119" s="151">
        <f t="shared" si="6"/>
        <v>0</v>
      </c>
      <c r="N119" s="280"/>
      <c r="O119" s="280"/>
      <c r="P119" s="280"/>
      <c r="R119" s="55"/>
      <c r="S119" s="55"/>
      <c r="T119" s="55"/>
    </row>
    <row r="120" spans="1:20" s="37" customFormat="1" ht="15" customHeight="1" x14ac:dyDescent="0.3">
      <c r="A120" s="352"/>
      <c r="B120" s="352"/>
      <c r="C120" s="352"/>
      <c r="D120" s="352"/>
      <c r="E120" s="352"/>
      <c r="F120" s="352"/>
      <c r="G120" s="352"/>
      <c r="H120" s="159"/>
      <c r="I120" s="143"/>
      <c r="J120" s="280"/>
      <c r="K120" s="280"/>
      <c r="L120" s="143"/>
      <c r="M120" s="151">
        <f t="shared" si="6"/>
        <v>0</v>
      </c>
      <c r="N120" s="280"/>
      <c r="O120" s="280"/>
      <c r="P120" s="280"/>
      <c r="R120" s="55"/>
      <c r="S120" s="55"/>
      <c r="T120" s="55"/>
    </row>
    <row r="121" spans="1:20" s="37" customFormat="1" ht="15" customHeight="1" x14ac:dyDescent="0.3">
      <c r="A121" s="352"/>
      <c r="B121" s="352"/>
      <c r="C121" s="352"/>
      <c r="D121" s="352"/>
      <c r="E121" s="352"/>
      <c r="F121" s="352"/>
      <c r="G121" s="352"/>
      <c r="H121" s="159"/>
      <c r="I121" s="143"/>
      <c r="J121" s="280"/>
      <c r="K121" s="280"/>
      <c r="L121" s="143"/>
      <c r="M121" s="151">
        <f t="shared" si="6"/>
        <v>0</v>
      </c>
      <c r="N121" s="280"/>
      <c r="O121" s="280"/>
      <c r="P121" s="280"/>
      <c r="R121" s="55"/>
      <c r="S121" s="55"/>
      <c r="T121" s="55"/>
    </row>
    <row r="122" spans="1:20" s="37" customFormat="1" ht="15" customHeight="1" x14ac:dyDescent="0.3">
      <c r="A122" s="352"/>
      <c r="B122" s="352"/>
      <c r="C122" s="352"/>
      <c r="D122" s="352"/>
      <c r="E122" s="352"/>
      <c r="F122" s="352"/>
      <c r="G122" s="352"/>
      <c r="H122" s="159"/>
      <c r="I122" s="143"/>
      <c r="J122" s="280"/>
      <c r="K122" s="280"/>
      <c r="L122" s="143"/>
      <c r="M122" s="151">
        <f t="shared" si="6"/>
        <v>0</v>
      </c>
      <c r="N122" s="280"/>
      <c r="O122" s="280"/>
      <c r="P122" s="280"/>
      <c r="R122" s="55"/>
      <c r="S122" s="55"/>
      <c r="T122" s="55"/>
    </row>
    <row r="123" spans="1:20" s="37" customFormat="1" ht="15" customHeight="1" x14ac:dyDescent="0.3">
      <c r="A123" s="352"/>
      <c r="B123" s="352"/>
      <c r="C123" s="352"/>
      <c r="D123" s="352"/>
      <c r="E123" s="352"/>
      <c r="F123" s="352"/>
      <c r="G123" s="352"/>
      <c r="H123" s="159"/>
      <c r="I123" s="143"/>
      <c r="J123" s="280"/>
      <c r="K123" s="280"/>
      <c r="L123" s="143"/>
      <c r="M123" s="151">
        <f t="shared" si="6"/>
        <v>0</v>
      </c>
      <c r="N123" s="280"/>
      <c r="O123" s="280"/>
      <c r="P123" s="280"/>
      <c r="R123" s="55"/>
      <c r="S123" s="55"/>
      <c r="T123" s="55"/>
    </row>
    <row r="124" spans="1:20" s="37" customFormat="1" ht="15" customHeight="1" x14ac:dyDescent="0.3">
      <c r="A124" s="352"/>
      <c r="B124" s="352"/>
      <c r="C124" s="352"/>
      <c r="D124" s="352"/>
      <c r="E124" s="352"/>
      <c r="F124" s="352"/>
      <c r="G124" s="352"/>
      <c r="H124" s="159"/>
      <c r="I124" s="143"/>
      <c r="J124" s="280"/>
      <c r="K124" s="280"/>
      <c r="L124" s="143"/>
      <c r="M124" s="151">
        <f t="shared" si="6"/>
        <v>0</v>
      </c>
      <c r="N124" s="280"/>
      <c r="O124" s="280"/>
      <c r="P124" s="280"/>
      <c r="R124" s="55"/>
      <c r="S124" s="55"/>
      <c r="T124" s="55"/>
    </row>
    <row r="125" spans="1:20" s="37" customFormat="1" ht="15" customHeight="1" x14ac:dyDescent="0.3">
      <c r="A125" s="352"/>
      <c r="B125" s="352"/>
      <c r="C125" s="352"/>
      <c r="D125" s="352"/>
      <c r="E125" s="352"/>
      <c r="F125" s="352"/>
      <c r="G125" s="352"/>
      <c r="H125" s="159"/>
      <c r="I125" s="143"/>
      <c r="J125" s="280"/>
      <c r="K125" s="280"/>
      <c r="L125" s="143"/>
      <c r="M125" s="151">
        <f t="shared" si="6"/>
        <v>0</v>
      </c>
      <c r="N125" s="280"/>
      <c r="O125" s="280"/>
      <c r="P125" s="280"/>
      <c r="R125" s="55"/>
      <c r="S125" s="55"/>
      <c r="T125" s="55"/>
    </row>
    <row r="126" spans="1:20" s="37" customFormat="1" ht="15" customHeight="1" x14ac:dyDescent="0.3">
      <c r="A126" s="311" t="s">
        <v>75</v>
      </c>
      <c r="B126" s="312"/>
      <c r="C126" s="312"/>
      <c r="D126" s="312"/>
      <c r="E126" s="312"/>
      <c r="F126" s="312"/>
      <c r="G126" s="312"/>
      <c r="H126" s="313"/>
      <c r="I126" s="142">
        <f>SUM(I110:I125)</f>
        <v>0</v>
      </c>
      <c r="J126" s="309">
        <f>SUM(J110:J125)</f>
        <v>0</v>
      </c>
      <c r="K126" s="310"/>
      <c r="L126" s="142">
        <f>SUM(L110:L125)</f>
        <v>0</v>
      </c>
      <c r="M126" s="142">
        <f>SUM(M110:M125)</f>
        <v>0</v>
      </c>
      <c r="N126" s="299">
        <f>SUM(N110:N125)</f>
        <v>0</v>
      </c>
      <c r="O126" s="299"/>
      <c r="P126" s="299"/>
      <c r="R126" s="55"/>
      <c r="S126" s="55"/>
      <c r="T126" s="55"/>
    </row>
    <row r="127" spans="1:20" x14ac:dyDescent="0.3">
      <c r="N127" s="37"/>
      <c r="O127" s="37"/>
      <c r="P127" s="37"/>
      <c r="Q127" s="37"/>
      <c r="R127" s="55"/>
      <c r="S127" s="55"/>
    </row>
    <row r="128" spans="1:20" s="37" customFormat="1" ht="25.25" customHeight="1" x14ac:dyDescent="0.3">
      <c r="A128" s="278" t="s">
        <v>86</v>
      </c>
      <c r="B128" s="278"/>
      <c r="C128" s="278"/>
      <c r="D128" s="278"/>
      <c r="E128" s="278"/>
      <c r="F128" s="278"/>
      <c r="G128" s="278"/>
      <c r="H128" s="278"/>
      <c r="I128" s="278"/>
      <c r="J128" s="278"/>
      <c r="K128" s="278"/>
      <c r="L128" s="279"/>
      <c r="M128" s="278"/>
      <c r="N128" s="278"/>
      <c r="O128" s="278"/>
      <c r="P128" s="278"/>
      <c r="R128" s="55"/>
      <c r="S128" s="55"/>
      <c r="T128" s="55"/>
    </row>
    <row r="129" spans="1:20" s="37" customFormat="1" ht="26.25" customHeight="1" x14ac:dyDescent="0.3">
      <c r="A129" s="335" t="s">
        <v>87</v>
      </c>
      <c r="B129" s="336"/>
      <c r="C129" s="336"/>
      <c r="D129" s="336"/>
      <c r="E129" s="336"/>
      <c r="F129" s="336"/>
      <c r="G129" s="336"/>
      <c r="H129" s="336"/>
      <c r="I129" s="349" t="s">
        <v>67</v>
      </c>
      <c r="J129" s="350"/>
      <c r="K129" s="351"/>
      <c r="L129" s="286" t="s">
        <v>68</v>
      </c>
      <c r="M129" s="330" t="s">
        <v>69</v>
      </c>
      <c r="N129" s="253" t="s">
        <v>70</v>
      </c>
      <c r="O129" s="359"/>
      <c r="P129" s="254"/>
      <c r="R129" s="55"/>
      <c r="S129" s="55"/>
      <c r="T129" s="55"/>
    </row>
    <row r="130" spans="1:20" s="37" customFormat="1" ht="19.5" customHeight="1" x14ac:dyDescent="0.3">
      <c r="A130" s="338"/>
      <c r="B130" s="339"/>
      <c r="C130" s="339"/>
      <c r="D130" s="339"/>
      <c r="E130" s="339"/>
      <c r="F130" s="339"/>
      <c r="G130" s="339"/>
      <c r="H130" s="339"/>
      <c r="I130" s="148" t="s">
        <v>55</v>
      </c>
      <c r="J130" s="333" t="s">
        <v>71</v>
      </c>
      <c r="K130" s="333"/>
      <c r="L130" s="287"/>
      <c r="M130" s="331"/>
      <c r="N130" s="255"/>
      <c r="O130" s="360"/>
      <c r="P130" s="256"/>
      <c r="R130" s="55"/>
      <c r="S130" s="55"/>
      <c r="T130" s="55"/>
    </row>
    <row r="131" spans="1:20" s="37" customFormat="1" ht="15" customHeight="1" x14ac:dyDescent="0.3">
      <c r="A131" s="294"/>
      <c r="B131" s="294"/>
      <c r="C131" s="294"/>
      <c r="D131" s="294"/>
      <c r="E131" s="294"/>
      <c r="F131" s="294"/>
      <c r="G131" s="294"/>
      <c r="H131" s="294"/>
      <c r="I131" s="143"/>
      <c r="J131" s="280"/>
      <c r="K131" s="280"/>
      <c r="L131" s="143"/>
      <c r="M131" s="151">
        <f t="shared" ref="M131:M143" si="7">N131-(I131+J131+L131)</f>
        <v>0</v>
      </c>
      <c r="N131" s="280"/>
      <c r="O131" s="280"/>
      <c r="P131" s="280"/>
      <c r="R131" s="55"/>
      <c r="S131" s="55"/>
      <c r="T131" s="55"/>
    </row>
    <row r="132" spans="1:20" s="37" customFormat="1" ht="15" customHeight="1" x14ac:dyDescent="0.3">
      <c r="A132" s="294"/>
      <c r="B132" s="294"/>
      <c r="C132" s="294"/>
      <c r="D132" s="294"/>
      <c r="E132" s="294"/>
      <c r="F132" s="294"/>
      <c r="G132" s="294"/>
      <c r="H132" s="294"/>
      <c r="I132" s="143"/>
      <c r="J132" s="280"/>
      <c r="K132" s="280"/>
      <c r="L132" s="143"/>
      <c r="M132" s="151">
        <f t="shared" si="7"/>
        <v>0</v>
      </c>
      <c r="N132" s="280"/>
      <c r="O132" s="280"/>
      <c r="P132" s="280"/>
      <c r="R132" s="55"/>
      <c r="S132" s="55"/>
      <c r="T132" s="55"/>
    </row>
    <row r="133" spans="1:20" s="37" customFormat="1" ht="15" customHeight="1" x14ac:dyDescent="0.3">
      <c r="A133" s="294"/>
      <c r="B133" s="294"/>
      <c r="C133" s="294"/>
      <c r="D133" s="294"/>
      <c r="E133" s="294"/>
      <c r="F133" s="294"/>
      <c r="G133" s="294"/>
      <c r="H133" s="294"/>
      <c r="I133" s="143"/>
      <c r="J133" s="280"/>
      <c r="K133" s="280"/>
      <c r="L133" s="143"/>
      <c r="M133" s="151">
        <f t="shared" si="7"/>
        <v>0</v>
      </c>
      <c r="N133" s="280"/>
      <c r="O133" s="280"/>
      <c r="P133" s="280"/>
      <c r="R133" s="55"/>
      <c r="S133" s="55"/>
      <c r="T133" s="55"/>
    </row>
    <row r="134" spans="1:20" s="37" customFormat="1" ht="15" customHeight="1" x14ac:dyDescent="0.3">
      <c r="A134" s="294"/>
      <c r="B134" s="294"/>
      <c r="C134" s="294"/>
      <c r="D134" s="294"/>
      <c r="E134" s="294"/>
      <c r="F134" s="294"/>
      <c r="G134" s="294"/>
      <c r="H134" s="294"/>
      <c r="I134" s="143"/>
      <c r="J134" s="280"/>
      <c r="K134" s="280"/>
      <c r="L134" s="143"/>
      <c r="M134" s="151">
        <f t="shared" si="7"/>
        <v>0</v>
      </c>
      <c r="N134" s="280"/>
      <c r="O134" s="280"/>
      <c r="P134" s="280"/>
      <c r="R134" s="55"/>
      <c r="S134" s="55"/>
      <c r="T134" s="55"/>
    </row>
    <row r="135" spans="1:20" s="37" customFormat="1" ht="15" customHeight="1" x14ac:dyDescent="0.3">
      <c r="A135" s="294"/>
      <c r="B135" s="294"/>
      <c r="C135" s="294"/>
      <c r="D135" s="294"/>
      <c r="E135" s="294"/>
      <c r="F135" s="294"/>
      <c r="G135" s="294"/>
      <c r="H135" s="294"/>
      <c r="I135" s="143"/>
      <c r="J135" s="280"/>
      <c r="K135" s="280"/>
      <c r="L135" s="143"/>
      <c r="M135" s="151">
        <f t="shared" si="7"/>
        <v>0</v>
      </c>
      <c r="N135" s="280"/>
      <c r="O135" s="280"/>
      <c r="P135" s="280"/>
      <c r="R135" s="55"/>
      <c r="S135" s="55"/>
      <c r="T135" s="55"/>
    </row>
    <row r="136" spans="1:20" s="37" customFormat="1" ht="15" customHeight="1" x14ac:dyDescent="0.3">
      <c r="A136" s="294"/>
      <c r="B136" s="294"/>
      <c r="C136" s="294"/>
      <c r="D136" s="294"/>
      <c r="E136" s="294"/>
      <c r="F136" s="294"/>
      <c r="G136" s="294"/>
      <c r="H136" s="294"/>
      <c r="I136" s="143"/>
      <c r="J136" s="280"/>
      <c r="K136" s="280"/>
      <c r="L136" s="143"/>
      <c r="M136" s="151">
        <f t="shared" si="7"/>
        <v>0</v>
      </c>
      <c r="N136" s="280"/>
      <c r="O136" s="280"/>
      <c r="P136" s="280"/>
      <c r="R136" s="55"/>
      <c r="S136" s="55"/>
      <c r="T136" s="55"/>
    </row>
    <row r="137" spans="1:20" s="37" customFormat="1" ht="15" customHeight="1" x14ac:dyDescent="0.3">
      <c r="A137" s="294"/>
      <c r="B137" s="294"/>
      <c r="C137" s="294"/>
      <c r="D137" s="294"/>
      <c r="E137" s="294"/>
      <c r="F137" s="294"/>
      <c r="G137" s="294"/>
      <c r="H137" s="294"/>
      <c r="I137" s="143"/>
      <c r="J137" s="280"/>
      <c r="K137" s="280"/>
      <c r="L137" s="143"/>
      <c r="M137" s="151">
        <f t="shared" si="7"/>
        <v>0</v>
      </c>
      <c r="N137" s="280"/>
      <c r="O137" s="280"/>
      <c r="P137" s="280"/>
      <c r="R137" s="55"/>
      <c r="S137" s="55"/>
      <c r="T137" s="55"/>
    </row>
    <row r="138" spans="1:20" s="37" customFormat="1" ht="15" customHeight="1" x14ac:dyDescent="0.3">
      <c r="A138" s="294"/>
      <c r="B138" s="294"/>
      <c r="C138" s="294"/>
      <c r="D138" s="294"/>
      <c r="E138" s="294"/>
      <c r="F138" s="294"/>
      <c r="G138" s="294"/>
      <c r="H138" s="294"/>
      <c r="I138" s="143"/>
      <c r="J138" s="280"/>
      <c r="K138" s="280"/>
      <c r="L138" s="143"/>
      <c r="M138" s="151">
        <f t="shared" si="7"/>
        <v>0</v>
      </c>
      <c r="N138" s="280"/>
      <c r="O138" s="280"/>
      <c r="P138" s="280"/>
      <c r="R138" s="55"/>
      <c r="S138" s="55"/>
      <c r="T138" s="55"/>
    </row>
    <row r="139" spans="1:20" s="37" customFormat="1" ht="15" customHeight="1" x14ac:dyDescent="0.3">
      <c r="A139" s="294"/>
      <c r="B139" s="294"/>
      <c r="C139" s="294"/>
      <c r="D139" s="294"/>
      <c r="E139" s="294"/>
      <c r="F139" s="294"/>
      <c r="G139" s="294"/>
      <c r="H139" s="294"/>
      <c r="I139" s="143"/>
      <c r="J139" s="280"/>
      <c r="K139" s="280"/>
      <c r="L139" s="143"/>
      <c r="M139" s="151">
        <f t="shared" si="7"/>
        <v>0</v>
      </c>
      <c r="N139" s="280"/>
      <c r="O139" s="280"/>
      <c r="P139" s="280"/>
      <c r="R139" s="55"/>
      <c r="S139" s="55"/>
      <c r="T139" s="55"/>
    </row>
    <row r="140" spans="1:20" s="37" customFormat="1" ht="15" customHeight="1" x14ac:dyDescent="0.3">
      <c r="A140" s="294"/>
      <c r="B140" s="294"/>
      <c r="C140" s="294"/>
      <c r="D140" s="294"/>
      <c r="E140" s="294"/>
      <c r="F140" s="294"/>
      <c r="G140" s="294"/>
      <c r="H140" s="294"/>
      <c r="I140" s="143"/>
      <c r="J140" s="280"/>
      <c r="K140" s="280"/>
      <c r="L140" s="143"/>
      <c r="M140" s="151">
        <f t="shared" si="7"/>
        <v>0</v>
      </c>
      <c r="N140" s="280"/>
      <c r="O140" s="280"/>
      <c r="P140" s="280"/>
      <c r="R140" s="55"/>
      <c r="S140" s="55"/>
      <c r="T140" s="55"/>
    </row>
    <row r="141" spans="1:20" s="37" customFormat="1" ht="15" customHeight="1" x14ac:dyDescent="0.3">
      <c r="A141" s="294"/>
      <c r="B141" s="294"/>
      <c r="C141" s="294"/>
      <c r="D141" s="294"/>
      <c r="E141" s="294"/>
      <c r="F141" s="294"/>
      <c r="G141" s="294"/>
      <c r="H141" s="294"/>
      <c r="I141" s="143"/>
      <c r="J141" s="280"/>
      <c r="K141" s="280"/>
      <c r="L141" s="143"/>
      <c r="M141" s="151">
        <f t="shared" si="7"/>
        <v>0</v>
      </c>
      <c r="N141" s="280"/>
      <c r="O141" s="280"/>
      <c r="P141" s="280"/>
      <c r="R141" s="55"/>
      <c r="S141" s="55"/>
      <c r="T141" s="55"/>
    </row>
    <row r="142" spans="1:20" s="37" customFormat="1" ht="15" customHeight="1" x14ac:dyDescent="0.3">
      <c r="A142" s="294"/>
      <c r="B142" s="294"/>
      <c r="C142" s="294"/>
      <c r="D142" s="294"/>
      <c r="E142" s="294"/>
      <c r="F142" s="294"/>
      <c r="G142" s="294"/>
      <c r="H142" s="294"/>
      <c r="I142" s="143"/>
      <c r="J142" s="280"/>
      <c r="K142" s="280"/>
      <c r="L142" s="143"/>
      <c r="M142" s="151">
        <f t="shared" si="7"/>
        <v>0</v>
      </c>
      <c r="N142" s="280"/>
      <c r="O142" s="280"/>
      <c r="P142" s="280"/>
      <c r="R142" s="55"/>
      <c r="S142" s="55"/>
      <c r="T142" s="55"/>
    </row>
    <row r="143" spans="1:20" s="37" customFormat="1" ht="15" customHeight="1" x14ac:dyDescent="0.3">
      <c r="A143" s="294"/>
      <c r="B143" s="294"/>
      <c r="C143" s="294"/>
      <c r="D143" s="294"/>
      <c r="E143" s="294"/>
      <c r="F143" s="294"/>
      <c r="G143" s="294"/>
      <c r="H143" s="294"/>
      <c r="I143" s="143"/>
      <c r="J143" s="280"/>
      <c r="K143" s="280"/>
      <c r="L143" s="143"/>
      <c r="M143" s="151">
        <f t="shared" si="7"/>
        <v>0</v>
      </c>
      <c r="N143" s="280"/>
      <c r="O143" s="280"/>
      <c r="P143" s="280"/>
      <c r="R143" s="55"/>
      <c r="S143" s="55"/>
      <c r="T143" s="55"/>
    </row>
    <row r="144" spans="1:20" s="37" customFormat="1" ht="15" customHeight="1" x14ac:dyDescent="0.3">
      <c r="A144" s="311" t="s">
        <v>75</v>
      </c>
      <c r="B144" s="312"/>
      <c r="C144" s="312"/>
      <c r="D144" s="312"/>
      <c r="E144" s="312"/>
      <c r="F144" s="312"/>
      <c r="G144" s="312"/>
      <c r="H144" s="313"/>
      <c r="I144" s="142">
        <f>SUM(I131:I143)</f>
        <v>0</v>
      </c>
      <c r="J144" s="309">
        <f>SUM(J131:J143)</f>
        <v>0</v>
      </c>
      <c r="K144" s="310"/>
      <c r="L144" s="142">
        <f>SUM(L131:L143)</f>
        <v>0</v>
      </c>
      <c r="M144" s="142">
        <f>SUM(M131:M143)</f>
        <v>0</v>
      </c>
      <c r="N144" s="299">
        <f>SUM(N131:N143)</f>
        <v>0</v>
      </c>
      <c r="O144" s="299"/>
      <c r="P144" s="299"/>
      <c r="R144" s="55"/>
      <c r="S144" s="55"/>
      <c r="T144" s="55"/>
    </row>
    <row r="145" spans="1:26" ht="24" customHeight="1" x14ac:dyDescent="0.3">
      <c r="N145" s="37"/>
      <c r="O145" s="37"/>
      <c r="P145" s="37"/>
      <c r="Q145" s="37"/>
      <c r="R145" s="55"/>
      <c r="S145" s="55"/>
    </row>
    <row r="146" spans="1:26" s="37" customFormat="1" ht="16.5" customHeight="1" x14ac:dyDescent="0.3">
      <c r="A146" s="311" t="s">
        <v>88</v>
      </c>
      <c r="B146" s="312"/>
      <c r="C146" s="312"/>
      <c r="D146" s="312"/>
      <c r="E146" s="312"/>
      <c r="F146" s="312"/>
      <c r="G146" s="312"/>
      <c r="H146" s="313"/>
      <c r="I146" s="142">
        <f>I70+I84+I105+I126+I144</f>
        <v>0</v>
      </c>
      <c r="J146" s="309">
        <f>J70+J105+J126+J144</f>
        <v>0</v>
      </c>
      <c r="K146" s="310"/>
      <c r="L146" s="142">
        <f>L70++L84+L105+L126+L144</f>
        <v>0</v>
      </c>
      <c r="M146" s="142">
        <f>M70+M84+M105+M126+M144</f>
        <v>0</v>
      </c>
      <c r="N146" s="299">
        <f>N70+N84+N105+N126+N144</f>
        <v>0</v>
      </c>
      <c r="O146" s="299"/>
      <c r="P146" s="299"/>
      <c r="R146" s="55"/>
      <c r="S146" s="55"/>
      <c r="T146" s="55"/>
    </row>
    <row r="147" spans="1:26" s="37" customFormat="1" ht="16.5" customHeight="1" x14ac:dyDescent="0.3">
      <c r="A147" s="381" t="str">
        <f>IF($B$7="(À sélectionner)","",IF(AND(Source!$A$172&gt;7,L147&gt;0,(L147+M147)&gt;0.75),"Minimum de contribution du demandeur ou des partenaires non atteint   ",IF(AND(Source!$A$172&gt;7,L147=0,(I147+J147)&lt;0.3),"Minimum de contribution du demandeur ou des partenaires non atteint   ","")))</f>
        <v/>
      </c>
      <c r="B147" s="382"/>
      <c r="C147" s="382"/>
      <c r="D147" s="382"/>
      <c r="E147" s="382"/>
      <c r="F147" s="382"/>
      <c r="G147" s="382"/>
      <c r="H147" s="383"/>
      <c r="I147" s="157">
        <f>IFERROR(I146/N146,0)</f>
        <v>0</v>
      </c>
      <c r="J147" s="384">
        <f>IFERROR(J146/N146,0)</f>
        <v>0</v>
      </c>
      <c r="K147" s="385"/>
      <c r="L147" s="157">
        <f>IFERROR(L146/N146,0)</f>
        <v>0</v>
      </c>
      <c r="M147" s="157">
        <f>IFERROR(M146/N146,0)</f>
        <v>0</v>
      </c>
      <c r="N147" s="380">
        <f>I147+J147+L147+M147</f>
        <v>0</v>
      </c>
      <c r="O147" s="380"/>
      <c r="P147" s="380"/>
      <c r="Q147" s="50"/>
      <c r="R147" s="58"/>
      <c r="S147" s="58"/>
      <c r="T147" s="58"/>
    </row>
    <row r="148" spans="1:26" customFormat="1" ht="28.4" customHeight="1" x14ac:dyDescent="0.35">
      <c r="I148" s="268"/>
      <c r="J148" s="268"/>
      <c r="K148" s="268"/>
      <c r="M148" s="392" t="s">
        <v>89</v>
      </c>
      <c r="N148" s="392"/>
      <c r="O148" s="392"/>
      <c r="P148" s="392"/>
      <c r="R148" s="59"/>
      <c r="S148" s="59"/>
      <c r="T148" s="59"/>
    </row>
    <row r="149" spans="1:26" customFormat="1" ht="25.25" customHeight="1" x14ac:dyDescent="0.35">
      <c r="A149" s="278" t="s">
        <v>90</v>
      </c>
      <c r="B149" s="278"/>
      <c r="C149" s="278"/>
      <c r="D149" s="278"/>
      <c r="E149" s="278"/>
      <c r="F149" s="278"/>
      <c r="G149" s="278"/>
      <c r="H149" s="278"/>
      <c r="I149" s="278"/>
      <c r="J149" s="278"/>
      <c r="K149" s="278"/>
      <c r="L149" s="279"/>
      <c r="M149" s="278"/>
      <c r="N149" s="278"/>
      <c r="O149" s="278"/>
      <c r="P149" s="278"/>
      <c r="R149" s="59"/>
      <c r="S149" s="59"/>
      <c r="T149" s="59"/>
    </row>
    <row r="150" spans="1:26" customFormat="1" ht="26.25" customHeight="1" thickBot="1" x14ac:dyDescent="0.4">
      <c r="A150" s="405" t="s">
        <v>91</v>
      </c>
      <c r="B150" s="405"/>
      <c r="C150" s="405"/>
      <c r="D150" s="405"/>
      <c r="E150" s="405"/>
      <c r="F150" s="405"/>
      <c r="G150" s="405"/>
      <c r="H150" s="406"/>
      <c r="I150" s="401" t="s">
        <v>386</v>
      </c>
      <c r="J150" s="402"/>
      <c r="K150" s="402"/>
      <c r="L150" s="402"/>
      <c r="M150" s="402"/>
      <c r="N150" s="260" t="s">
        <v>70</v>
      </c>
      <c r="O150" s="261"/>
      <c r="P150" s="262"/>
      <c r="Q150" s="60"/>
      <c r="R150" s="59"/>
      <c r="S150" s="61"/>
      <c r="T150" s="59"/>
    </row>
    <row r="151" spans="1:26" s="49" customFormat="1" ht="19.5" customHeight="1" thickBot="1" x14ac:dyDescent="0.35">
      <c r="A151" s="407"/>
      <c r="B151" s="407"/>
      <c r="C151" s="407"/>
      <c r="D151" s="407"/>
      <c r="E151" s="407"/>
      <c r="F151" s="407"/>
      <c r="G151" s="407"/>
      <c r="H151" s="408"/>
      <c r="I151" s="403"/>
      <c r="J151" s="404"/>
      <c r="K151" s="404"/>
      <c r="L151" s="404"/>
      <c r="M151" s="404"/>
      <c r="N151" s="269">
        <f>ROUNDDOWN(IF(I6-M146&lt;0,0,IF(I5-M147&lt;0,0,MIN(Source!A221,Source!A222,Source!A223,Source!A220))),0)</f>
        <v>0</v>
      </c>
      <c r="O151" s="270"/>
      <c r="P151" s="271"/>
      <c r="Q151" s="52"/>
      <c r="R151" s="62"/>
      <c r="S151" s="61"/>
      <c r="T151" s="58"/>
      <c r="U151" s="14"/>
      <c r="V151" s="14"/>
      <c r="W151" s="14"/>
      <c r="X151" s="14"/>
      <c r="Y151" s="14"/>
      <c r="Z151" s="14"/>
    </row>
    <row r="152" spans="1:26" s="37" customFormat="1" ht="21" customHeight="1" x14ac:dyDescent="0.3">
      <c r="A152" s="409"/>
      <c r="B152" s="409"/>
      <c r="C152" s="409"/>
      <c r="D152" s="409"/>
      <c r="E152" s="409"/>
      <c r="F152" s="409"/>
      <c r="G152" s="409"/>
      <c r="H152" s="410"/>
      <c r="I152" s="403"/>
      <c r="J152" s="404"/>
      <c r="K152" s="404"/>
      <c r="L152" s="404"/>
      <c r="M152" s="404"/>
      <c r="N152" s="388"/>
      <c r="O152" s="389"/>
      <c r="P152" s="390"/>
      <c r="Q152" s="63"/>
      <c r="R152" s="58"/>
      <c r="S152" s="61"/>
      <c r="T152" s="64"/>
      <c r="U152" s="14"/>
    </row>
    <row r="153" spans="1:26" s="37" customFormat="1" ht="21" customHeight="1" x14ac:dyDescent="0.3">
      <c r="A153" s="393" t="s">
        <v>75</v>
      </c>
      <c r="B153" s="394"/>
      <c r="C153" s="394"/>
      <c r="D153" s="394"/>
      <c r="E153" s="394"/>
      <c r="F153" s="394"/>
      <c r="G153" s="394"/>
      <c r="H153" s="394"/>
      <c r="I153" s="394"/>
      <c r="J153" s="394"/>
      <c r="K153" s="394"/>
      <c r="L153" s="394"/>
      <c r="M153" s="395"/>
      <c r="N153" s="299">
        <f>SUM(N152:P152)</f>
        <v>0</v>
      </c>
      <c r="O153" s="299"/>
      <c r="P153" s="299"/>
      <c r="Q153" s="63"/>
      <c r="R153" s="55"/>
      <c r="S153" s="55"/>
      <c r="T153" s="55"/>
    </row>
    <row r="154" spans="1:26" customFormat="1" ht="15" customHeight="1" x14ac:dyDescent="0.35">
      <c r="M154" s="391" t="s">
        <v>93</v>
      </c>
      <c r="N154" s="391"/>
      <c r="O154" s="391"/>
      <c r="P154" s="391"/>
      <c r="Q154" s="60"/>
      <c r="R154" s="55"/>
      <c r="S154" s="65"/>
      <c r="T154" s="55"/>
      <c r="U154" s="37"/>
    </row>
    <row r="155" spans="1:26" s="37" customFormat="1" ht="26.25" customHeight="1" x14ac:dyDescent="0.35">
      <c r="A155" s="393" t="s">
        <v>94</v>
      </c>
      <c r="B155" s="394"/>
      <c r="C155" s="394"/>
      <c r="D155" s="394"/>
      <c r="E155" s="394"/>
      <c r="F155" s="394"/>
      <c r="G155" s="394"/>
      <c r="H155" s="395"/>
      <c r="I155" s="142">
        <f>I146</f>
        <v>0</v>
      </c>
      <c r="J155" s="309">
        <f>J146</f>
        <v>0</v>
      </c>
      <c r="K155" s="310"/>
      <c r="L155" s="142">
        <f>L146</f>
        <v>0</v>
      </c>
      <c r="M155" s="142">
        <f>N153+M146</f>
        <v>0</v>
      </c>
      <c r="N155" s="299">
        <f>N153+N146</f>
        <v>0</v>
      </c>
      <c r="O155" s="299"/>
      <c r="P155" s="299"/>
      <c r="Q155" s="63"/>
      <c r="R155" s="59"/>
      <c r="S155" s="66"/>
      <c r="T155" s="59"/>
      <c r="U155"/>
    </row>
    <row r="156" spans="1:26" s="37" customFormat="1" ht="26.25" customHeight="1" x14ac:dyDescent="0.3">
      <c r="A156" s="381" t="str">
        <f>IF($B$7="(À sélectionner)","",IF(AND(Source!$A$172&gt;7,L156&gt;0,(L156+M156)&gt;0.75),"Minimum de contribution du demandeur ou des partenaires non atteint   ",IF(AND(Source!$A$172&gt;7,L156=0,(I156+J156)&lt;0.3),"Minimum de contribution du demandeur ou des partenaires non atteint   ","")))</f>
        <v/>
      </c>
      <c r="B156" s="382"/>
      <c r="C156" s="382"/>
      <c r="D156" s="382"/>
      <c r="E156" s="382"/>
      <c r="F156" s="382"/>
      <c r="G156" s="382"/>
      <c r="H156" s="383"/>
      <c r="I156" s="157">
        <f>IFERROR(I155/N155,0)</f>
        <v>0</v>
      </c>
      <c r="J156" s="384">
        <f>IFERROR(J155/N155,0)</f>
        <v>0</v>
      </c>
      <c r="K156" s="385"/>
      <c r="L156" s="157">
        <f>IFERROR(L155/N155,0)</f>
        <v>0</v>
      </c>
      <c r="M156" s="157">
        <f>IFERROR(M155/N155,0)</f>
        <v>0</v>
      </c>
      <c r="N156" s="380">
        <f>IFERROR(N155/N155,0)</f>
        <v>0</v>
      </c>
      <c r="O156" s="380"/>
      <c r="P156" s="380"/>
      <c r="Q156" s="63"/>
      <c r="R156" s="67"/>
      <c r="S156" s="68"/>
      <c r="T156" s="69"/>
    </row>
    <row r="157" spans="1:26" s="37" customFormat="1" ht="32.15" customHeight="1" x14ac:dyDescent="0.3">
      <c r="A157" s="51"/>
      <c r="B157" s="51"/>
      <c r="C157" s="51"/>
      <c r="D157" s="51"/>
      <c r="E157" s="51"/>
      <c r="F157" s="51"/>
      <c r="G157" s="51"/>
      <c r="H157" s="51"/>
      <c r="I157" s="386"/>
      <c r="J157" s="386"/>
      <c r="K157" s="386"/>
      <c r="L157" s="110"/>
      <c r="M157" s="387" t="str">
        <f>IF(M158-1&gt;I6,"Aide demandée au programme trop élevée",IF(M146&lt;I8,"Aide demandée au programme insuffisante",""))</f>
        <v/>
      </c>
      <c r="N157" s="387"/>
      <c r="O157" s="387"/>
      <c r="P157" s="387"/>
      <c r="R157" s="67"/>
      <c r="S157" s="61"/>
      <c r="T157" s="55"/>
    </row>
    <row r="158" spans="1:26" s="45" customFormat="1" ht="26.9" customHeight="1" x14ac:dyDescent="0.3">
      <c r="I158" s="263" t="s">
        <v>95</v>
      </c>
      <c r="J158" s="264"/>
      <c r="K158" s="264"/>
      <c r="L158" s="265"/>
      <c r="M158" s="158">
        <f>M155</f>
        <v>0</v>
      </c>
      <c r="N158" s="266"/>
      <c r="O158" s="267"/>
      <c r="P158" s="267"/>
      <c r="R158" s="55"/>
      <c r="S158" s="70"/>
      <c r="T158" s="55"/>
      <c r="U158" s="37"/>
    </row>
    <row r="159" spans="1:26" s="45" customFormat="1" ht="26.15" customHeight="1" x14ac:dyDescent="0.25">
      <c r="I159" s="263" t="s">
        <v>96</v>
      </c>
      <c r="J159" s="264"/>
      <c r="K159" s="264"/>
      <c r="L159" s="265"/>
      <c r="M159" s="158">
        <f>I146+J146</f>
        <v>0</v>
      </c>
      <c r="N159" s="266"/>
      <c r="O159" s="267"/>
      <c r="P159" s="267"/>
      <c r="R159" s="71"/>
      <c r="S159" s="72"/>
      <c r="T159" s="72"/>
      <c r="U159" s="73"/>
    </row>
    <row r="160" spans="1:26" ht="25.4" customHeight="1" x14ac:dyDescent="0.3">
      <c r="A160" s="45"/>
      <c r="B160" s="45"/>
      <c r="C160" s="45"/>
      <c r="D160" s="45"/>
      <c r="E160" s="45"/>
      <c r="F160" s="45"/>
      <c r="G160" s="45"/>
      <c r="H160" s="45"/>
      <c r="I160" s="263" t="s">
        <v>97</v>
      </c>
      <c r="J160" s="264"/>
      <c r="K160" s="264"/>
      <c r="L160" s="265"/>
      <c r="M160" s="158">
        <f>L146</f>
        <v>0</v>
      </c>
      <c r="N160" s="266"/>
      <c r="O160" s="267"/>
      <c r="P160" s="267"/>
      <c r="R160" s="71"/>
      <c r="S160" s="74"/>
      <c r="T160" s="74"/>
      <c r="U160" s="75"/>
    </row>
    <row r="161" spans="1:19" ht="27.65" customHeight="1" x14ac:dyDescent="0.3">
      <c r="A161" s="45"/>
      <c r="B161" s="45"/>
      <c r="C161" s="45"/>
      <c r="D161" s="45"/>
      <c r="E161" s="45"/>
      <c r="F161" s="45"/>
      <c r="G161" s="45"/>
      <c r="H161" s="45"/>
      <c r="I161" s="263" t="s">
        <v>98</v>
      </c>
      <c r="J161" s="264"/>
      <c r="K161" s="264"/>
      <c r="L161" s="265"/>
      <c r="M161" s="158">
        <f>SUM(M158:M160)</f>
        <v>0</v>
      </c>
      <c r="N161" s="266"/>
      <c r="O161" s="267"/>
      <c r="P161" s="267"/>
      <c r="S161" s="76"/>
    </row>
    <row r="162" spans="1:19" x14ac:dyDescent="0.3">
      <c r="A162" s="45"/>
      <c r="B162" s="45"/>
      <c r="C162" s="45"/>
      <c r="D162" s="45"/>
      <c r="E162" s="45"/>
      <c r="F162" s="45"/>
      <c r="G162" s="45"/>
      <c r="H162" s="45"/>
      <c r="I162" s="45"/>
      <c r="J162" s="45"/>
      <c r="K162" s="45"/>
      <c r="L162" s="45"/>
      <c r="M162" s="45"/>
      <c r="N162" s="45"/>
      <c r="O162" s="45"/>
      <c r="P162" s="45"/>
      <c r="S162" s="77"/>
    </row>
    <row r="163" spans="1:19" x14ac:dyDescent="0.3">
      <c r="A163" s="45"/>
      <c r="B163" s="45"/>
      <c r="C163" s="45"/>
      <c r="D163" s="45"/>
      <c r="E163" s="45"/>
      <c r="F163" s="45"/>
      <c r="G163" s="45"/>
      <c r="H163" s="45"/>
      <c r="I163" s="45"/>
      <c r="J163" s="45"/>
      <c r="K163" s="45"/>
      <c r="L163" s="45"/>
      <c r="M163" s="45"/>
      <c r="N163" s="45"/>
      <c r="O163" s="45"/>
      <c r="P163" s="45"/>
    </row>
    <row r="164" spans="1:19" x14ac:dyDescent="0.3">
      <c r="I164" s="45"/>
      <c r="J164" s="45"/>
      <c r="K164" s="45"/>
      <c r="L164" s="45"/>
      <c r="M164" s="45"/>
    </row>
  </sheetData>
  <sheetProtection algorithmName="SHA-512" hashValue="jIH4ac25GCCIsRCOEFU2AGIbVhaop6amx/TisXkkUfzSkTGiKv2ORKwxzbEBmZ/a56XsO7a5EyKfcjxiYipJIA==" saltValue="oTY7LZ6Iuz9WAxFm6Jj1lg==" spinCount="100000" sheet="1" formatRows="0"/>
  <protectedRanges>
    <protectedRange sqref="B5:E6 B3:E3 F4 F6:F7" name="Plage7_2_1"/>
  </protectedRanges>
  <dataConsolidate/>
  <mergeCells count="455">
    <mergeCell ref="A153:M153"/>
    <mergeCell ref="I150:M152"/>
    <mergeCell ref="A150:H152"/>
    <mergeCell ref="N25:P25"/>
    <mergeCell ref="N26:P26"/>
    <mergeCell ref="N27:P27"/>
    <mergeCell ref="R13:T13"/>
    <mergeCell ref="D19:M19"/>
    <mergeCell ref="D21:M21"/>
    <mergeCell ref="D22:M22"/>
    <mergeCell ref="D23:M23"/>
    <mergeCell ref="D24:M24"/>
    <mergeCell ref="D25:M25"/>
    <mergeCell ref="D26:M26"/>
    <mergeCell ref="D27:M27"/>
    <mergeCell ref="K17:M17"/>
    <mergeCell ref="D17:J17"/>
    <mergeCell ref="N119:P119"/>
    <mergeCell ref="A128:P128"/>
    <mergeCell ref="J116:K116"/>
    <mergeCell ref="N113:P113"/>
    <mergeCell ref="J114:K114"/>
    <mergeCell ref="N111:P111"/>
    <mergeCell ref="N123:P123"/>
    <mergeCell ref="A155:H155"/>
    <mergeCell ref="J155:K155"/>
    <mergeCell ref="N155:P155"/>
    <mergeCell ref="N28:P28"/>
    <mergeCell ref="G33:I33"/>
    <mergeCell ref="A15:P16"/>
    <mergeCell ref="J57:K57"/>
    <mergeCell ref="J58:K58"/>
    <mergeCell ref="N47:P47"/>
    <mergeCell ref="I40:K40"/>
    <mergeCell ref="J41:K41"/>
    <mergeCell ref="N40:P41"/>
    <mergeCell ref="M40:M41"/>
    <mergeCell ref="H40:H41"/>
    <mergeCell ref="G40:G41"/>
    <mergeCell ref="E40:E41"/>
    <mergeCell ref="A59:P59"/>
    <mergeCell ref="D60:H60"/>
    <mergeCell ref="A113:G113"/>
    <mergeCell ref="A147:H147"/>
    <mergeCell ref="A137:H137"/>
    <mergeCell ref="J133:K133"/>
    <mergeCell ref="D91:H91"/>
    <mergeCell ref="A92:C92"/>
    <mergeCell ref="I157:K157"/>
    <mergeCell ref="M157:P157"/>
    <mergeCell ref="N152:P152"/>
    <mergeCell ref="N153:P153"/>
    <mergeCell ref="M154:P154"/>
    <mergeCell ref="I87:K87"/>
    <mergeCell ref="J141:K141"/>
    <mergeCell ref="J142:K142"/>
    <mergeCell ref="J138:K138"/>
    <mergeCell ref="J139:K139"/>
    <mergeCell ref="J96:K96"/>
    <mergeCell ref="N105:P105"/>
    <mergeCell ref="J140:K140"/>
    <mergeCell ref="N116:P116"/>
    <mergeCell ref="M129:M130"/>
    <mergeCell ref="N121:P121"/>
    <mergeCell ref="J147:K147"/>
    <mergeCell ref="I108:K108"/>
    <mergeCell ref="N131:P131"/>
    <mergeCell ref="N146:P146"/>
    <mergeCell ref="M148:P148"/>
    <mergeCell ref="N144:P144"/>
    <mergeCell ref="N143:P143"/>
    <mergeCell ref="J132:K132"/>
    <mergeCell ref="N158:P158"/>
    <mergeCell ref="C36:O36"/>
    <mergeCell ref="A86:P86"/>
    <mergeCell ref="A58:B58"/>
    <mergeCell ref="A60:B60"/>
    <mergeCell ref="J68:K68"/>
    <mergeCell ref="J69:K69"/>
    <mergeCell ref="N67:P67"/>
    <mergeCell ref="N93:P93"/>
    <mergeCell ref="A83:H83"/>
    <mergeCell ref="N73:P74"/>
    <mergeCell ref="A79:H79"/>
    <mergeCell ref="A80:H80"/>
    <mergeCell ref="A81:H81"/>
    <mergeCell ref="N147:P147"/>
    <mergeCell ref="N112:P112"/>
    <mergeCell ref="N137:P137"/>
    <mergeCell ref="N140:P140"/>
    <mergeCell ref="A156:H156"/>
    <mergeCell ref="J156:K156"/>
    <mergeCell ref="N156:P156"/>
    <mergeCell ref="J115:K115"/>
    <mergeCell ref="D90:H90"/>
    <mergeCell ref="A91:C91"/>
    <mergeCell ref="A1:P1"/>
    <mergeCell ref="A72:P72"/>
    <mergeCell ref="J33:K33"/>
    <mergeCell ref="A56:B56"/>
    <mergeCell ref="A57:B57"/>
    <mergeCell ref="A69:B69"/>
    <mergeCell ref="A24:C24"/>
    <mergeCell ref="A25:C25"/>
    <mergeCell ref="A26:C26"/>
    <mergeCell ref="A27:C27"/>
    <mergeCell ref="B6:E6"/>
    <mergeCell ref="B7:E7"/>
    <mergeCell ref="G5:H5"/>
    <mergeCell ref="N48:P48"/>
    <mergeCell ref="N50:P50"/>
    <mergeCell ref="N51:P51"/>
    <mergeCell ref="A29:M29"/>
    <mergeCell ref="J34:K34"/>
    <mergeCell ref="G31:I31"/>
    <mergeCell ref="G32:I32"/>
    <mergeCell ref="A35:M35"/>
    <mergeCell ref="N35:P35"/>
    <mergeCell ref="J46:K46"/>
    <mergeCell ref="J47:K47"/>
    <mergeCell ref="J136:K136"/>
    <mergeCell ref="N136:P136"/>
    <mergeCell ref="A122:G122"/>
    <mergeCell ref="A123:G123"/>
    <mergeCell ref="J122:K122"/>
    <mergeCell ref="N122:P122"/>
    <mergeCell ref="N125:P125"/>
    <mergeCell ref="N134:P134"/>
    <mergeCell ref="J135:K135"/>
    <mergeCell ref="N135:P135"/>
    <mergeCell ref="N133:P133"/>
    <mergeCell ref="J123:K123"/>
    <mergeCell ref="N126:P126"/>
    <mergeCell ref="A129:H130"/>
    <mergeCell ref="A131:H131"/>
    <mergeCell ref="J121:K121"/>
    <mergeCell ref="A114:G114"/>
    <mergeCell ref="J113:K113"/>
    <mergeCell ref="A112:G112"/>
    <mergeCell ref="J93:K93"/>
    <mergeCell ref="J120:K120"/>
    <mergeCell ref="N120:P120"/>
    <mergeCell ref="A121:G121"/>
    <mergeCell ref="N118:P118"/>
    <mergeCell ref="D98:H98"/>
    <mergeCell ref="A96:C96"/>
    <mergeCell ref="J101:K101"/>
    <mergeCell ref="J117:K117"/>
    <mergeCell ref="A117:G117"/>
    <mergeCell ref="H108:H109"/>
    <mergeCell ref="A103:C103"/>
    <mergeCell ref="D101:H101"/>
    <mergeCell ref="J109:K109"/>
    <mergeCell ref="N110:P110"/>
    <mergeCell ref="N108:P109"/>
    <mergeCell ref="J110:K110"/>
    <mergeCell ref="J102:K102"/>
    <mergeCell ref="A108:G109"/>
    <mergeCell ref="D104:H104"/>
    <mergeCell ref="N141:P141"/>
    <mergeCell ref="N142:P142"/>
    <mergeCell ref="N138:P138"/>
    <mergeCell ref="N139:P139"/>
    <mergeCell ref="N132:P132"/>
    <mergeCell ref="J111:K111"/>
    <mergeCell ref="M87:M88"/>
    <mergeCell ref="N91:P91"/>
    <mergeCell ref="J92:K92"/>
    <mergeCell ref="N92:P92"/>
    <mergeCell ref="J104:K104"/>
    <mergeCell ref="N104:P104"/>
    <mergeCell ref="N129:P130"/>
    <mergeCell ref="I129:K129"/>
    <mergeCell ref="J130:K130"/>
    <mergeCell ref="J124:K124"/>
    <mergeCell ref="N124:P124"/>
    <mergeCell ref="J125:K125"/>
    <mergeCell ref="J137:K137"/>
    <mergeCell ref="N103:P103"/>
    <mergeCell ref="N101:P101"/>
    <mergeCell ref="N98:P98"/>
    <mergeCell ref="J100:K100"/>
    <mergeCell ref="J131:K131"/>
    <mergeCell ref="N117:P117"/>
    <mergeCell ref="A116:G116"/>
    <mergeCell ref="A107:P107"/>
    <mergeCell ref="M108:M109"/>
    <mergeCell ref="A105:H105"/>
    <mergeCell ref="J105:K105"/>
    <mergeCell ref="N87:P88"/>
    <mergeCell ref="N84:P84"/>
    <mergeCell ref="A87:H87"/>
    <mergeCell ref="D88:H88"/>
    <mergeCell ref="A88:C88"/>
    <mergeCell ref="A89:C89"/>
    <mergeCell ref="N114:P114"/>
    <mergeCell ref="A110:G110"/>
    <mergeCell ref="J103:K103"/>
    <mergeCell ref="A104:C104"/>
    <mergeCell ref="N99:P99"/>
    <mergeCell ref="J98:K98"/>
    <mergeCell ref="N94:P94"/>
    <mergeCell ref="J89:K89"/>
    <mergeCell ref="D96:H96"/>
    <mergeCell ref="A115:G115"/>
    <mergeCell ref="N115:P115"/>
    <mergeCell ref="J91:K91"/>
    <mergeCell ref="J112:K112"/>
    <mergeCell ref="D95:H95"/>
    <mergeCell ref="A97:C97"/>
    <mergeCell ref="N100:P100"/>
    <mergeCell ref="A99:C99"/>
    <mergeCell ref="D100:H100"/>
    <mergeCell ref="D92:H92"/>
    <mergeCell ref="A93:C93"/>
    <mergeCell ref="D93:H93"/>
    <mergeCell ref="A94:C94"/>
    <mergeCell ref="D94:H94"/>
    <mergeCell ref="A95:C95"/>
    <mergeCell ref="D99:H99"/>
    <mergeCell ref="J97:K97"/>
    <mergeCell ref="A98:C98"/>
    <mergeCell ref="N96:P96"/>
    <mergeCell ref="N95:P95"/>
    <mergeCell ref="A100:C100"/>
    <mergeCell ref="J94:K94"/>
    <mergeCell ref="N102:P102"/>
    <mergeCell ref="L108:L109"/>
    <mergeCell ref="D103:H103"/>
    <mergeCell ref="A111:G111"/>
    <mergeCell ref="A101:C101"/>
    <mergeCell ref="A2:P2"/>
    <mergeCell ref="D33:F33"/>
    <mergeCell ref="D34:F34"/>
    <mergeCell ref="D32:F32"/>
    <mergeCell ref="F40:F41"/>
    <mergeCell ref="N54:P54"/>
    <mergeCell ref="J32:K32"/>
    <mergeCell ref="N32:P32"/>
    <mergeCell ref="J42:K42"/>
    <mergeCell ref="A21:C21"/>
    <mergeCell ref="A22:C22"/>
    <mergeCell ref="A23:C23"/>
    <mergeCell ref="A20:C20"/>
    <mergeCell ref="A33:C33"/>
    <mergeCell ref="J45:K45"/>
    <mergeCell ref="J44:K44"/>
    <mergeCell ref="N52:P52"/>
    <mergeCell ref="A53:B53"/>
    <mergeCell ref="G3:H3"/>
    <mergeCell ref="A3:A4"/>
    <mergeCell ref="A40:B41"/>
    <mergeCell ref="J50:K50"/>
    <mergeCell ref="A30:C30"/>
    <mergeCell ref="G30:I30"/>
    <mergeCell ref="A146:H146"/>
    <mergeCell ref="J146:K146"/>
    <mergeCell ref="A141:H141"/>
    <mergeCell ref="A142:H142"/>
    <mergeCell ref="A143:H143"/>
    <mergeCell ref="A144:H144"/>
    <mergeCell ref="J144:K144"/>
    <mergeCell ref="A118:G118"/>
    <mergeCell ref="A119:G119"/>
    <mergeCell ref="A120:G120"/>
    <mergeCell ref="A124:G124"/>
    <mergeCell ref="A125:G125"/>
    <mergeCell ref="J143:K143"/>
    <mergeCell ref="J118:K118"/>
    <mergeCell ref="J119:K119"/>
    <mergeCell ref="A140:H140"/>
    <mergeCell ref="A133:H133"/>
    <mergeCell ref="A134:H134"/>
    <mergeCell ref="A135:H135"/>
    <mergeCell ref="A136:H136"/>
    <mergeCell ref="A126:H126"/>
    <mergeCell ref="J126:K126"/>
    <mergeCell ref="J134:K134"/>
    <mergeCell ref="A138:H138"/>
    <mergeCell ref="A139:H139"/>
    <mergeCell ref="A39:P39"/>
    <mergeCell ref="N42:P42"/>
    <mergeCell ref="N17:P17"/>
    <mergeCell ref="N19:P19"/>
    <mergeCell ref="A17:C17"/>
    <mergeCell ref="G8:H8"/>
    <mergeCell ref="A50:B50"/>
    <mergeCell ref="D30:F30"/>
    <mergeCell ref="D31:F31"/>
    <mergeCell ref="N44:P44"/>
    <mergeCell ref="N45:P45"/>
    <mergeCell ref="N46:P46"/>
    <mergeCell ref="C40:C41"/>
    <mergeCell ref="J43:K43"/>
    <mergeCell ref="A34:C34"/>
    <mergeCell ref="J95:K95"/>
    <mergeCell ref="J61:K61"/>
    <mergeCell ref="J62:K62"/>
    <mergeCell ref="I73:K73"/>
    <mergeCell ref="D97:H97"/>
    <mergeCell ref="A82:H82"/>
    <mergeCell ref="J90:K90"/>
    <mergeCell ref="A132:H132"/>
    <mergeCell ref="N97:P97"/>
    <mergeCell ref="M73:M74"/>
    <mergeCell ref="A84:H84"/>
    <mergeCell ref="J99:K99"/>
    <mergeCell ref="A102:C102"/>
    <mergeCell ref="D102:H102"/>
    <mergeCell ref="J74:K74"/>
    <mergeCell ref="A77:H77"/>
    <mergeCell ref="N79:P79"/>
    <mergeCell ref="N80:P80"/>
    <mergeCell ref="L87:L88"/>
    <mergeCell ref="D89:H89"/>
    <mergeCell ref="A90:C90"/>
    <mergeCell ref="N81:P81"/>
    <mergeCell ref="J88:K88"/>
    <mergeCell ref="N83:P83"/>
    <mergeCell ref="A73:H74"/>
    <mergeCell ref="A78:H78"/>
    <mergeCell ref="N90:P90"/>
    <mergeCell ref="A13:E13"/>
    <mergeCell ref="A14:E14"/>
    <mergeCell ref="N34:P34"/>
    <mergeCell ref="N43:P43"/>
    <mergeCell ref="J51:K51"/>
    <mergeCell ref="A62:B62"/>
    <mergeCell ref="D66:H66"/>
    <mergeCell ref="N60:P60"/>
    <mergeCell ref="N61:P61"/>
    <mergeCell ref="N62:P62"/>
    <mergeCell ref="N56:P56"/>
    <mergeCell ref="N57:P57"/>
    <mergeCell ref="J54:K54"/>
    <mergeCell ref="N53:P53"/>
    <mergeCell ref="J63:K63"/>
    <mergeCell ref="L33:M33"/>
    <mergeCell ref="L34:M34"/>
    <mergeCell ref="K13:P13"/>
    <mergeCell ref="N66:P66"/>
    <mergeCell ref="N18:P18"/>
    <mergeCell ref="N23:P23"/>
    <mergeCell ref="N24:P24"/>
    <mergeCell ref="A64:B64"/>
    <mergeCell ref="D65:H65"/>
    <mergeCell ref="J30:K30"/>
    <mergeCell ref="J48:K48"/>
    <mergeCell ref="J49:K49"/>
    <mergeCell ref="N30:P30"/>
    <mergeCell ref="A31:C31"/>
    <mergeCell ref="N33:P33"/>
    <mergeCell ref="D40:D41"/>
    <mergeCell ref="A63:B63"/>
    <mergeCell ref="A32:C32"/>
    <mergeCell ref="A37:P38"/>
    <mergeCell ref="N58:P58"/>
    <mergeCell ref="N63:P63"/>
    <mergeCell ref="A61:B61"/>
    <mergeCell ref="D61:H61"/>
    <mergeCell ref="A51:B51"/>
    <mergeCell ref="A54:B54"/>
    <mergeCell ref="A55:B55"/>
    <mergeCell ref="J52:K52"/>
    <mergeCell ref="J53:K53"/>
    <mergeCell ref="A52:B52"/>
    <mergeCell ref="J56:K56"/>
    <mergeCell ref="D62:H62"/>
    <mergeCell ref="D63:H63"/>
    <mergeCell ref="N65:P65"/>
    <mergeCell ref="N78:P78"/>
    <mergeCell ref="N70:P70"/>
    <mergeCell ref="A65:B65"/>
    <mergeCell ref="J64:K64"/>
    <mergeCell ref="J65:K65"/>
    <mergeCell ref="J75:K84"/>
    <mergeCell ref="N77:P77"/>
    <mergeCell ref="D67:H67"/>
    <mergeCell ref="A66:B66"/>
    <mergeCell ref="L73:L74"/>
    <mergeCell ref="A68:B68"/>
    <mergeCell ref="A76:H76"/>
    <mergeCell ref="N75:P75"/>
    <mergeCell ref="N76:P76"/>
    <mergeCell ref="D69:H69"/>
    <mergeCell ref="D64:H64"/>
    <mergeCell ref="D68:H68"/>
    <mergeCell ref="A67:B67"/>
    <mergeCell ref="J70:K70"/>
    <mergeCell ref="A70:H70"/>
    <mergeCell ref="N69:P69"/>
    <mergeCell ref="N64:P64"/>
    <mergeCell ref="R6:R11"/>
    <mergeCell ref="J66:K66"/>
    <mergeCell ref="J67:K67"/>
    <mergeCell ref="J60:K60"/>
    <mergeCell ref="N68:P68"/>
    <mergeCell ref="A28:M28"/>
    <mergeCell ref="N49:P49"/>
    <mergeCell ref="N82:P82"/>
    <mergeCell ref="A49:B49"/>
    <mergeCell ref="A42:B42"/>
    <mergeCell ref="A45:B45"/>
    <mergeCell ref="A44:B44"/>
    <mergeCell ref="A46:B46"/>
    <mergeCell ref="A47:B47"/>
    <mergeCell ref="A43:B43"/>
    <mergeCell ref="A75:H75"/>
    <mergeCell ref="N55:P55"/>
    <mergeCell ref="A18:C19"/>
    <mergeCell ref="D18:M18"/>
    <mergeCell ref="N20:P20"/>
    <mergeCell ref="N21:P21"/>
    <mergeCell ref="N22:P22"/>
    <mergeCell ref="L40:L41"/>
    <mergeCell ref="N31:P31"/>
    <mergeCell ref="N150:P150"/>
    <mergeCell ref="I161:L161"/>
    <mergeCell ref="I160:L160"/>
    <mergeCell ref="N159:P159"/>
    <mergeCell ref="N160:P160"/>
    <mergeCell ref="N161:P161"/>
    <mergeCell ref="I148:K148"/>
    <mergeCell ref="K12:L12"/>
    <mergeCell ref="K11:L11"/>
    <mergeCell ref="N151:P151"/>
    <mergeCell ref="J31:K31"/>
    <mergeCell ref="N29:P29"/>
    <mergeCell ref="G34:I34"/>
    <mergeCell ref="A149:P149"/>
    <mergeCell ref="N89:P89"/>
    <mergeCell ref="J55:K55"/>
    <mergeCell ref="D20:M20"/>
    <mergeCell ref="A48:B48"/>
    <mergeCell ref="L129:L130"/>
    <mergeCell ref="I158:L158"/>
    <mergeCell ref="I159:L159"/>
    <mergeCell ref="L30:M30"/>
    <mergeCell ref="L31:M31"/>
    <mergeCell ref="L32:M32"/>
    <mergeCell ref="K3:P3"/>
    <mergeCell ref="G6:H6"/>
    <mergeCell ref="G7:H7"/>
    <mergeCell ref="N11:N12"/>
    <mergeCell ref="K8:L8"/>
    <mergeCell ref="K7:L7"/>
    <mergeCell ref="K6:L6"/>
    <mergeCell ref="M9:M10"/>
    <mergeCell ref="B3:E4"/>
    <mergeCell ref="B5:E5"/>
    <mergeCell ref="K5:L5"/>
    <mergeCell ref="K4:L4"/>
    <mergeCell ref="K9:L10"/>
    <mergeCell ref="B8:E8"/>
    <mergeCell ref="G4:H4"/>
  </mergeCells>
  <phoneticPr fontId="13" type="noConversion"/>
  <conditionalFormatting sqref="I146:K146">
    <cfRule type="expression" dxfId="109" priority="1">
      <formula>$I$146+$J$146&lt;&gt;$N$28</formula>
    </cfRule>
  </conditionalFormatting>
  <conditionalFormatting sqref="K9">
    <cfRule type="expression" dxfId="108" priority="20">
      <formula>M9&gt;0.9</formula>
    </cfRule>
  </conditionalFormatting>
  <conditionalFormatting sqref="L146">
    <cfRule type="expression" dxfId="107" priority="3">
      <formula>$L$146&lt;&gt;$N$31+$N$32+$N$33+$N$34</formula>
    </cfRule>
  </conditionalFormatting>
  <conditionalFormatting sqref="M5">
    <cfRule type="expression" dxfId="106" priority="16">
      <formula>$M$5&gt;$I$6</formula>
    </cfRule>
  </conditionalFormatting>
  <conditionalFormatting sqref="M9:M10">
    <cfRule type="cellIs" dxfId="105" priority="18" operator="greaterThan">
      <formula>$I$7</formula>
    </cfRule>
  </conditionalFormatting>
  <conditionalFormatting sqref="M42:M58">
    <cfRule type="cellIs" dxfId="104" priority="23" operator="lessThan">
      <formula>-1</formula>
    </cfRule>
  </conditionalFormatting>
  <conditionalFormatting sqref="M60:M69">
    <cfRule type="cellIs" dxfId="103" priority="8" operator="lessThan">
      <formula>-1</formula>
    </cfRule>
  </conditionalFormatting>
  <conditionalFormatting sqref="M75:M83">
    <cfRule type="cellIs" dxfId="102" priority="7" operator="lessThan">
      <formula>-1</formula>
    </cfRule>
  </conditionalFormatting>
  <conditionalFormatting sqref="M89:M104">
    <cfRule type="cellIs" dxfId="101" priority="6" operator="lessThan">
      <formula>-1</formula>
    </cfRule>
  </conditionalFormatting>
  <conditionalFormatting sqref="M110:M125">
    <cfRule type="cellIs" dxfId="100" priority="5" operator="lessThan">
      <formula>-1</formula>
    </cfRule>
  </conditionalFormatting>
  <conditionalFormatting sqref="M131:M143">
    <cfRule type="cellIs" dxfId="99" priority="4" operator="lessThan">
      <formula>-1</formula>
    </cfRule>
  </conditionalFormatting>
  <conditionalFormatting sqref="M146">
    <cfRule type="expression" dxfId="98" priority="11" stopIfTrue="1">
      <formula>$M$146&gt;I6</formula>
    </cfRule>
  </conditionalFormatting>
  <conditionalFormatting sqref="M147:M148">
    <cfRule type="expression" dxfId="97" priority="15">
      <formula>$M$147&gt;$I$5</formula>
    </cfRule>
  </conditionalFormatting>
  <conditionalFormatting sqref="M156">
    <cfRule type="expression" dxfId="96" priority="9">
      <formula>$M$156&gt;$I$5</formula>
    </cfRule>
    <cfRule type="expression" dxfId="95" priority="12">
      <formula>$M$147&gt;$I$5</formula>
    </cfRule>
  </conditionalFormatting>
  <conditionalFormatting sqref="N152:P152 M154">
    <cfRule type="expression" dxfId="94" priority="10">
      <formula>$N$153&gt;$N$151</formula>
    </cfRule>
  </conditionalFormatting>
  <conditionalFormatting sqref="O5">
    <cfRule type="expression" dxfId="93" priority="57">
      <formula>$O$5&gt;$I$5</formula>
    </cfRule>
  </conditionalFormatting>
  <conditionalFormatting sqref="O12">
    <cfRule type="expression" dxfId="92" priority="17">
      <formula>$M$9&gt;90%</formula>
    </cfRule>
  </conditionalFormatting>
  <hyperlinks>
    <hyperlink ref="H108" location="Barèmes!A1" display="Taux " xr:uid="{D7485266-4296-4594-939D-1C74EF632A5F}"/>
    <hyperlink ref="H108:H109" location="'Informations importantes'!C30" display="Taux " xr:uid="{98622B4E-1570-4C1D-9D07-0305522A5C2B}"/>
  </hyperlinks>
  <pageMargins left="0.25" right="0.25" top="0.75" bottom="0.75" header="0.3" footer="0.3"/>
  <pageSetup paperSize="120" scale="80" fitToHeight="0" orientation="landscape" horizontalDpi="1200" verticalDpi="1200" r:id="rId1"/>
  <ignoredErrors>
    <ignoredError sqref="M5 H42:H58 I70 I84 O84:P84 I105 I126 M144 N146 I146 M12 M84 F42:F58 O42:P42 M146 M8 M105 M70 M126 K126 K70 K105 K144" unlockedFormula="1"/>
  </ignoredError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530CD2-3CAF-420A-9E0A-F2A6FBFBFB0B}">
          <x14:formula1>
            <xm:f>Source!$A$16:$A$18</xm:f>
          </x14:formula1>
          <xm:sqref>AC20:AC27 K71:L71 L31:L34</xm:sqref>
        </x14:dataValidation>
        <x14:dataValidation type="list" allowBlank="1" showInputMessage="1" showErrorMessage="1" xr:uid="{FF9357E3-344E-4DC4-B515-6628A56FDCA7}">
          <x14:formula1>
            <xm:f>Source!$A$107:$A$109</xm:f>
          </x14:formula1>
          <xm:sqref>AA20:AA27 J31:J34</xm:sqref>
        </x14:dataValidation>
        <x14:dataValidation type="list" allowBlank="1" showInputMessage="1" showErrorMessage="1" xr:uid="{01C55C09-1DCB-48BD-9869-BCC31682DCB2}">
          <x14:formula1>
            <xm:f>Source!$A$40:$A$50</xm:f>
          </x14:formula1>
          <xm:sqref>J71</xm:sqref>
        </x14:dataValidation>
        <x14:dataValidation type="list" allowBlank="1" showInputMessage="1" showErrorMessage="1" xr:uid="{6A959C89-FB7F-47F4-BEB8-EAE789DE697E}">
          <x14:formula1>
            <xm:f>Source!$A$101:$A$104</xm:f>
          </x14:formula1>
          <xm:sqref>A31:C34</xm:sqref>
        </x14:dataValidation>
        <x14:dataValidation type="list" allowBlank="1" showInputMessage="1" showErrorMessage="1" xr:uid="{C160DAED-46B7-4787-9B37-0384DC77429C}">
          <x14:formula1>
            <xm:f>Source!$A$69:$A$73</xm:f>
          </x14:formula1>
          <xm:sqref>B7:E7</xm:sqref>
        </x14:dataValidation>
        <x14:dataValidation type="list" allowBlank="1" showInputMessage="1" showErrorMessage="1" xr:uid="{E681ED4D-602A-4F7E-914B-3BB665FDCED8}">
          <x14:formula1>
            <xm:f>Source!$A$21:$A$37</xm:f>
          </x14:formula1>
          <xm:sqref>C71 C42:C58</xm:sqref>
        </x14:dataValidation>
        <x14:dataValidation type="list" allowBlank="1" showInputMessage="1" showErrorMessage="1" xr:uid="{58CF29E9-BB02-45F2-8403-743339ACBED9}">
          <x14:formula1>
            <xm:f>Source!$E$53:$E$55</xm:f>
          </x14:formula1>
          <xm:sqref>I3</xm:sqref>
        </x14:dataValidation>
        <x14:dataValidation type="list" allowBlank="1" showInputMessage="1" showErrorMessage="1" xr:uid="{802EC397-6162-4239-886D-F489C56BD856}">
          <x14:formula1>
            <xm:f>Source!$B$24:$B$29</xm:f>
          </x14:formula1>
          <xm:sqref>C60:C69</xm:sqref>
        </x14:dataValidation>
        <x14:dataValidation type="list" allowBlank="1" showInputMessage="1" showErrorMessage="1" xr:uid="{25D281F9-9B59-444E-9BC4-55BFF7FA004C}">
          <x14:formula1>
            <xm:f>Source!$A$84:$A$89</xm:f>
          </x14:formula1>
          <xm:sqref>B6:E6</xm:sqref>
        </x14:dataValidation>
        <x14:dataValidation type="list" allowBlank="1" showInputMessage="1" showErrorMessage="1" xr:uid="{9A7D6F6E-07D8-44A3-80B4-BA79B7AAD34F}">
          <x14:formula1>
            <xm:f>IF(AND(Source!$A172&gt;7,Source!$A172&lt;12),Source!$A129,Source!$A$118:$A$129)</xm:f>
          </x14:formula1>
          <xm:sqref>B8:E8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DD6A2-85B8-405B-8ED8-67AB0DBAC5FB}">
  <sheetPr codeName="Feuil13"/>
  <dimension ref="A1:I250"/>
  <sheetViews>
    <sheetView showZeros="0" topLeftCell="A209" workbookViewId="0">
      <selection activeCell="A222" sqref="A222"/>
    </sheetView>
  </sheetViews>
  <sheetFormatPr baseColWidth="10" defaultColWidth="11.453125" defaultRowHeight="14.5" x14ac:dyDescent="0.35"/>
  <cols>
    <col min="1" max="1" width="198.453125" customWidth="1"/>
    <col min="2" max="2" width="22.90625" customWidth="1"/>
    <col min="3" max="3" width="15.54296875" customWidth="1"/>
    <col min="4" max="4" width="13.54296875" customWidth="1"/>
    <col min="5" max="5" width="16" bestFit="1" customWidth="1"/>
    <col min="6" max="6" width="14.453125" customWidth="1"/>
    <col min="7" max="7" width="12.54296875" customWidth="1"/>
    <col min="8" max="8" width="13.54296875" customWidth="1"/>
    <col min="9" max="9" width="13" customWidth="1"/>
  </cols>
  <sheetData>
    <row r="1" spans="1:1" x14ac:dyDescent="0.35">
      <c r="A1" t="s">
        <v>170</v>
      </c>
    </row>
    <row r="2" spans="1:1" x14ac:dyDescent="0.35">
      <c r="A2" t="s">
        <v>171</v>
      </c>
    </row>
    <row r="3" spans="1:1" x14ac:dyDescent="0.35">
      <c r="A3" t="s">
        <v>172</v>
      </c>
    </row>
    <row r="4" spans="1:1" x14ac:dyDescent="0.35">
      <c r="A4" t="s">
        <v>173</v>
      </c>
    </row>
    <row r="6" spans="1:1" x14ac:dyDescent="0.35">
      <c r="A6" s="2" t="s">
        <v>174</v>
      </c>
    </row>
    <row r="7" spans="1:1" x14ac:dyDescent="0.35">
      <c r="A7" s="2" t="s">
        <v>175</v>
      </c>
    </row>
    <row r="8" spans="1:1" x14ac:dyDescent="0.35">
      <c r="A8" s="2" t="s">
        <v>176</v>
      </c>
    </row>
    <row r="11" spans="1:1" x14ac:dyDescent="0.35">
      <c r="A11" s="2" t="s">
        <v>177</v>
      </c>
    </row>
    <row r="12" spans="1:1" x14ac:dyDescent="0.35">
      <c r="A12" s="2" t="s">
        <v>171</v>
      </c>
    </row>
    <row r="13" spans="1:1" x14ac:dyDescent="0.35">
      <c r="A13" s="2" t="s">
        <v>172</v>
      </c>
    </row>
    <row r="15" spans="1:1" x14ac:dyDescent="0.35">
      <c r="A15" s="2" t="s">
        <v>178</v>
      </c>
    </row>
    <row r="16" spans="1:1" x14ac:dyDescent="0.35">
      <c r="A16" s="2" t="s">
        <v>57</v>
      </c>
    </row>
    <row r="17" spans="1:2" x14ac:dyDescent="0.35">
      <c r="A17" s="2" t="s">
        <v>55</v>
      </c>
    </row>
    <row r="18" spans="1:2" x14ac:dyDescent="0.35">
      <c r="A18" s="2" t="s">
        <v>71</v>
      </c>
    </row>
    <row r="20" spans="1:2" x14ac:dyDescent="0.35">
      <c r="A20" s="2" t="s">
        <v>179</v>
      </c>
      <c r="B20" s="2" t="s">
        <v>180</v>
      </c>
    </row>
    <row r="21" spans="1:2" x14ac:dyDescent="0.35">
      <c r="A21" s="2" t="s">
        <v>57</v>
      </c>
      <c r="B21" s="2"/>
    </row>
    <row r="22" spans="1:2" x14ac:dyDescent="0.35">
      <c r="A22" s="2" t="s">
        <v>181</v>
      </c>
      <c r="B22" s="2"/>
    </row>
    <row r="23" spans="1:2" x14ac:dyDescent="0.35">
      <c r="A23" s="2" t="s">
        <v>182</v>
      </c>
      <c r="B23" s="2"/>
    </row>
    <row r="24" spans="1:2" x14ac:dyDescent="0.35">
      <c r="A24" s="2" t="s">
        <v>73</v>
      </c>
      <c r="B24" s="2" t="s">
        <v>57</v>
      </c>
    </row>
    <row r="25" spans="1:2" x14ac:dyDescent="0.35">
      <c r="A25" s="2" t="s">
        <v>183</v>
      </c>
      <c r="B25" s="2" t="s">
        <v>183</v>
      </c>
    </row>
    <row r="26" spans="1:2" ht="16.5" x14ac:dyDescent="0.35">
      <c r="A26" s="2" t="s">
        <v>184</v>
      </c>
      <c r="B26" s="2" t="s">
        <v>184</v>
      </c>
    </row>
    <row r="27" spans="1:2" ht="16.5" x14ac:dyDescent="0.35">
      <c r="A27" s="2" t="s">
        <v>185</v>
      </c>
      <c r="B27" s="2" t="s">
        <v>185</v>
      </c>
    </row>
    <row r="28" spans="1:2" x14ac:dyDescent="0.35">
      <c r="A28" s="2" t="s">
        <v>186</v>
      </c>
      <c r="B28" s="2" t="s">
        <v>186</v>
      </c>
    </row>
    <row r="29" spans="1:2" x14ac:dyDescent="0.35">
      <c r="A29" s="2" t="s">
        <v>187</v>
      </c>
      <c r="B29" s="2" t="s">
        <v>187</v>
      </c>
    </row>
    <row r="30" spans="1:2" x14ac:dyDescent="0.35">
      <c r="A30" s="2" t="s">
        <v>188</v>
      </c>
      <c r="B30" s="2"/>
    </row>
    <row r="31" spans="1:2" x14ac:dyDescent="0.35">
      <c r="A31" s="2" t="s">
        <v>189</v>
      </c>
      <c r="B31" s="2"/>
    </row>
    <row r="32" spans="1:2" x14ac:dyDescent="0.35">
      <c r="A32" s="2" t="s">
        <v>190</v>
      </c>
      <c r="B32" s="2"/>
    </row>
    <row r="33" spans="1:2" x14ac:dyDescent="0.35">
      <c r="A33" s="2" t="s">
        <v>191</v>
      </c>
      <c r="B33" s="2"/>
    </row>
    <row r="34" spans="1:2" x14ac:dyDescent="0.35">
      <c r="A34" s="2" t="s">
        <v>72</v>
      </c>
      <c r="B34" s="2"/>
    </row>
    <row r="35" spans="1:2" x14ac:dyDescent="0.35">
      <c r="A35" s="2" t="s">
        <v>192</v>
      </c>
      <c r="B35" s="2"/>
    </row>
    <row r="36" spans="1:2" x14ac:dyDescent="0.35">
      <c r="A36" s="2" t="s">
        <v>193</v>
      </c>
      <c r="B36" s="2"/>
    </row>
    <row r="37" spans="1:2" x14ac:dyDescent="0.35">
      <c r="A37" s="2" t="s">
        <v>56</v>
      </c>
      <c r="B37" s="2"/>
    </row>
    <row r="39" spans="1:2" x14ac:dyDescent="0.35">
      <c r="A39" s="2" t="s">
        <v>194</v>
      </c>
      <c r="B39" s="2" t="s">
        <v>180</v>
      </c>
    </row>
    <row r="40" spans="1:2" x14ac:dyDescent="0.35">
      <c r="A40" s="2" t="s">
        <v>57</v>
      </c>
      <c r="B40" s="2"/>
    </row>
    <row r="41" spans="1:2" x14ac:dyDescent="0.35">
      <c r="A41" s="2" t="s">
        <v>195</v>
      </c>
      <c r="B41" s="2"/>
    </row>
    <row r="42" spans="1:2" x14ac:dyDescent="0.35">
      <c r="A42" s="2" t="s">
        <v>16</v>
      </c>
      <c r="B42" s="2"/>
    </row>
    <row r="43" spans="1:2" x14ac:dyDescent="0.35">
      <c r="A43" s="23">
        <f>'Plan de financement'!D20</f>
        <v>0</v>
      </c>
      <c r="B43" s="2" t="s">
        <v>196</v>
      </c>
    </row>
    <row r="44" spans="1:2" x14ac:dyDescent="0.35">
      <c r="A44" s="23">
        <f>'Plan de financement'!D21</f>
        <v>0</v>
      </c>
      <c r="B44" s="2" t="s">
        <v>197</v>
      </c>
    </row>
    <row r="45" spans="1:2" x14ac:dyDescent="0.35">
      <c r="A45" s="24">
        <f>'Plan de financement'!D22</f>
        <v>0</v>
      </c>
      <c r="B45" s="2" t="s">
        <v>198</v>
      </c>
    </row>
    <row r="46" spans="1:2" x14ac:dyDescent="0.35">
      <c r="A46" s="24">
        <f>'Plan de financement'!D23</f>
        <v>0</v>
      </c>
      <c r="B46" s="2" t="s">
        <v>199</v>
      </c>
    </row>
    <row r="47" spans="1:2" x14ac:dyDescent="0.35">
      <c r="A47" s="24">
        <f>'Plan de financement'!D24</f>
        <v>0</v>
      </c>
      <c r="B47" s="2" t="s">
        <v>200</v>
      </c>
    </row>
    <row r="48" spans="1:2" x14ac:dyDescent="0.35">
      <c r="A48" s="24">
        <f>'Plan de financement'!D25</f>
        <v>0</v>
      </c>
      <c r="B48" s="2" t="s">
        <v>201</v>
      </c>
    </row>
    <row r="49" spans="1:5" x14ac:dyDescent="0.35">
      <c r="A49" s="24">
        <f>'Plan de financement'!D26</f>
        <v>0</v>
      </c>
      <c r="B49" s="2" t="s">
        <v>202</v>
      </c>
    </row>
    <row r="50" spans="1:5" x14ac:dyDescent="0.35">
      <c r="A50" s="24">
        <f>'Plan de financement'!D27</f>
        <v>0</v>
      </c>
      <c r="B50" s="2" t="s">
        <v>203</v>
      </c>
    </row>
    <row r="51" spans="1:5" x14ac:dyDescent="0.35">
      <c r="A51" s="2"/>
    </row>
    <row r="52" spans="1:5" x14ac:dyDescent="0.35">
      <c r="A52" s="2" t="s">
        <v>204</v>
      </c>
      <c r="B52" s="2" t="s">
        <v>180</v>
      </c>
    </row>
    <row r="53" spans="1:5" x14ac:dyDescent="0.35">
      <c r="A53" s="2" t="s">
        <v>57</v>
      </c>
      <c r="B53" s="2"/>
      <c r="E53" t="str" cm="1">
        <f t="array" ref="E53:E55">IF(B7=Source!A69,"(À sélectionner)",IF(B7=Source!A70,Source!H70:H73,IF(B7=Source!A72,Source!H72,IF(B7=Source!A73,Source!H72,IF(B7=Source!A71,Source!H70:H72,IF(B7=Source!A74,Source!H70:H72,IF(B7=Source!A76,Source!H70:H74,IF(B7=Source!A81,Source!H70,Source!H70:H71))))))))</f>
        <v>(À sélectionner)</v>
      </c>
    </row>
    <row r="54" spans="1:5" x14ac:dyDescent="0.35">
      <c r="A54" s="2" t="s">
        <v>195</v>
      </c>
      <c r="B54" s="2"/>
      <c r="E54" t="str">
        <v>1 an</v>
      </c>
    </row>
    <row r="55" spans="1:5" x14ac:dyDescent="0.35">
      <c r="A55" s="2" t="s">
        <v>16</v>
      </c>
      <c r="B55" s="2"/>
      <c r="E55" t="str">
        <v>2 ans</v>
      </c>
    </row>
    <row r="56" spans="1:5" x14ac:dyDescent="0.35">
      <c r="A56" s="23" t="e">
        <f>#REF!</f>
        <v>#REF!</v>
      </c>
      <c r="B56" s="2" t="s">
        <v>196</v>
      </c>
    </row>
    <row r="57" spans="1:5" x14ac:dyDescent="0.35">
      <c r="A57" s="23">
        <f>'Plan de financement'!D32</f>
        <v>0</v>
      </c>
      <c r="B57" s="2" t="s">
        <v>197</v>
      </c>
    </row>
    <row r="58" spans="1:5" x14ac:dyDescent="0.35">
      <c r="A58" s="24">
        <f>'Plan de financement'!D33</f>
        <v>0</v>
      </c>
      <c r="B58" s="2" t="s">
        <v>198</v>
      </c>
    </row>
    <row r="59" spans="1:5" x14ac:dyDescent="0.35">
      <c r="A59" s="24">
        <f>'Plan de financement'!D34</f>
        <v>0</v>
      </c>
      <c r="B59" s="2" t="s">
        <v>199</v>
      </c>
    </row>
    <row r="60" spans="1:5" x14ac:dyDescent="0.35">
      <c r="A60" s="24">
        <f>'Plan de financement'!D35</f>
        <v>0</v>
      </c>
      <c r="B60" s="2" t="s">
        <v>200</v>
      </c>
    </row>
    <row r="61" spans="1:5" x14ac:dyDescent="0.35">
      <c r="A61" s="24">
        <f>'Plan de financement'!C36</f>
        <v>0</v>
      </c>
      <c r="B61" s="2" t="s">
        <v>201</v>
      </c>
    </row>
    <row r="62" spans="1:5" x14ac:dyDescent="0.35">
      <c r="A62" s="24">
        <f>'Plan de financement'!D37</f>
        <v>0</v>
      </c>
      <c r="B62" s="2" t="s">
        <v>202</v>
      </c>
    </row>
    <row r="63" spans="1:5" x14ac:dyDescent="0.35">
      <c r="A63" s="24">
        <f>'Plan de financement'!D38</f>
        <v>0</v>
      </c>
      <c r="B63" s="2" t="s">
        <v>203</v>
      </c>
    </row>
    <row r="64" spans="1:5" x14ac:dyDescent="0.35">
      <c r="A64" s="2"/>
    </row>
    <row r="65" spans="1:9" x14ac:dyDescent="0.35">
      <c r="A65" s="2"/>
    </row>
    <row r="66" spans="1:9" x14ac:dyDescent="0.35">
      <c r="A66" s="2"/>
    </row>
    <row r="67" spans="1:9" x14ac:dyDescent="0.35">
      <c r="D67" t="s">
        <v>205</v>
      </c>
      <c r="E67" t="s">
        <v>206</v>
      </c>
      <c r="F67" t="s">
        <v>207</v>
      </c>
      <c r="G67" t="s">
        <v>208</v>
      </c>
      <c r="H67" t="s">
        <v>209</v>
      </c>
      <c r="I67" t="s">
        <v>210</v>
      </c>
    </row>
    <row r="68" spans="1:9" x14ac:dyDescent="0.35">
      <c r="A68" s="2" t="s">
        <v>211</v>
      </c>
      <c r="B68" s="2" t="s">
        <v>212</v>
      </c>
      <c r="C68" s="2" t="s">
        <v>213</v>
      </c>
      <c r="D68" s="2" t="s">
        <v>11</v>
      </c>
      <c r="E68" s="2" t="s">
        <v>214</v>
      </c>
      <c r="F68" s="2" t="s">
        <v>215</v>
      </c>
      <c r="G68" s="2" t="s">
        <v>216</v>
      </c>
      <c r="H68" s="2" t="s">
        <v>217</v>
      </c>
      <c r="I68" s="2" t="s">
        <v>218</v>
      </c>
    </row>
    <row r="69" spans="1:9" x14ac:dyDescent="0.35">
      <c r="A69" s="2" t="s">
        <v>57</v>
      </c>
      <c r="B69">
        <v>0</v>
      </c>
      <c r="C69" s="2"/>
      <c r="D69" s="2" t="s">
        <v>205</v>
      </c>
      <c r="E69" s="2" t="s">
        <v>219</v>
      </c>
      <c r="F69" s="2" t="s">
        <v>220</v>
      </c>
      <c r="G69" s="2" t="s">
        <v>208</v>
      </c>
      <c r="H69" s="2" t="s">
        <v>209</v>
      </c>
      <c r="I69" s="2" t="s">
        <v>221</v>
      </c>
    </row>
    <row r="70" spans="1:9" x14ac:dyDescent="0.35">
      <c r="A70" s="2" t="s">
        <v>222</v>
      </c>
      <c r="B70">
        <v>8</v>
      </c>
      <c r="C70" s="2" t="s">
        <v>214</v>
      </c>
      <c r="D70" s="2" t="s">
        <v>57</v>
      </c>
      <c r="E70" s="2" t="s">
        <v>57</v>
      </c>
      <c r="F70" s="2" t="s">
        <v>57</v>
      </c>
      <c r="G70" s="2" t="s">
        <v>57</v>
      </c>
      <c r="H70" s="2" t="s">
        <v>57</v>
      </c>
      <c r="I70" s="2" t="s">
        <v>57</v>
      </c>
    </row>
    <row r="71" spans="1:9" x14ac:dyDescent="0.35">
      <c r="A71" s="2" t="s">
        <v>223</v>
      </c>
      <c r="B71">
        <v>9</v>
      </c>
      <c r="C71" s="2" t="s">
        <v>214</v>
      </c>
      <c r="D71" s="2" t="s">
        <v>11</v>
      </c>
      <c r="E71" s="2" t="s">
        <v>11</v>
      </c>
      <c r="F71" s="2" t="s">
        <v>11</v>
      </c>
      <c r="G71" s="2" t="s">
        <v>224</v>
      </c>
      <c r="H71" s="2" t="s">
        <v>11</v>
      </c>
      <c r="I71" s="2" t="s">
        <v>218</v>
      </c>
    </row>
    <row r="72" spans="1:9" x14ac:dyDescent="0.35">
      <c r="A72" s="2" t="s">
        <v>225</v>
      </c>
      <c r="B72">
        <v>10</v>
      </c>
      <c r="C72" s="2" t="s">
        <v>214</v>
      </c>
      <c r="D72" s="2"/>
      <c r="E72" s="2" t="s">
        <v>224</v>
      </c>
      <c r="F72" s="2" t="s">
        <v>224</v>
      </c>
      <c r="G72" s="2" t="s">
        <v>218</v>
      </c>
      <c r="H72" s="2" t="s">
        <v>224</v>
      </c>
      <c r="I72" s="2"/>
    </row>
    <row r="73" spans="1:9" x14ac:dyDescent="0.35">
      <c r="A73" s="2" t="s">
        <v>226</v>
      </c>
      <c r="B73" s="2">
        <v>11</v>
      </c>
      <c r="C73" s="2" t="s">
        <v>214</v>
      </c>
      <c r="D73" s="2"/>
      <c r="E73" s="2"/>
      <c r="F73" s="2" t="s">
        <v>218</v>
      </c>
      <c r="G73" s="2" t="s">
        <v>227</v>
      </c>
      <c r="H73" s="2" t="s">
        <v>218</v>
      </c>
      <c r="I73" s="2"/>
    </row>
    <row r="74" spans="1:9" x14ac:dyDescent="0.35">
      <c r="A74" s="2"/>
      <c r="C74" s="2"/>
      <c r="D74" s="2"/>
      <c r="E74" s="2"/>
      <c r="F74" s="2"/>
      <c r="G74" s="2"/>
      <c r="H74" s="2" t="s">
        <v>227</v>
      </c>
      <c r="I74" s="2"/>
    </row>
    <row r="75" spans="1:9" x14ac:dyDescent="0.35">
      <c r="A75" s="2"/>
      <c r="C75" s="2"/>
      <c r="D75" s="2"/>
      <c r="E75" s="2"/>
      <c r="F75" s="2"/>
      <c r="G75" s="2"/>
      <c r="H75" s="2" t="s">
        <v>227</v>
      </c>
      <c r="I75" s="2"/>
    </row>
    <row r="76" spans="1:9" x14ac:dyDescent="0.35">
      <c r="A76" s="2"/>
      <c r="C76" s="2"/>
      <c r="D76" s="2"/>
      <c r="E76" s="2"/>
      <c r="F76" s="2"/>
      <c r="G76" s="2"/>
      <c r="H76" s="2" t="s">
        <v>228</v>
      </c>
      <c r="I76" s="2"/>
    </row>
    <row r="77" spans="1:9" x14ac:dyDescent="0.35">
      <c r="A77" s="2"/>
      <c r="C77" s="2"/>
      <c r="D77" s="2"/>
      <c r="E77" s="1"/>
      <c r="F77" s="2"/>
      <c r="G77" s="2"/>
      <c r="H77" s="2"/>
      <c r="I77" s="2"/>
    </row>
    <row r="78" spans="1:9" x14ac:dyDescent="0.35">
      <c r="A78" s="2"/>
      <c r="C78" s="2"/>
      <c r="D78" s="2"/>
      <c r="E78" s="2"/>
      <c r="F78" s="2"/>
      <c r="G78" s="2"/>
      <c r="H78" s="2"/>
      <c r="I78" s="2"/>
    </row>
    <row r="79" spans="1:9" x14ac:dyDescent="0.35">
      <c r="A79" s="2"/>
      <c r="C79" s="2"/>
      <c r="D79" s="2"/>
      <c r="E79" s="2"/>
      <c r="F79" s="2"/>
      <c r="G79" s="2"/>
      <c r="H79" s="2"/>
      <c r="I79" s="2"/>
    </row>
    <row r="80" spans="1:9" x14ac:dyDescent="0.35">
      <c r="A80" s="2"/>
      <c r="B80" s="2"/>
      <c r="C80" s="2"/>
      <c r="D80" s="2"/>
      <c r="E80" s="2"/>
      <c r="F80" s="2"/>
      <c r="G80" s="2"/>
      <c r="H80" s="2"/>
      <c r="I80" s="2"/>
    </row>
    <row r="81" spans="1:6" x14ac:dyDescent="0.35">
      <c r="A81" s="2"/>
    </row>
    <row r="83" spans="1:6" x14ac:dyDescent="0.35">
      <c r="A83" s="2" t="s">
        <v>229</v>
      </c>
      <c r="B83" s="2" t="s">
        <v>230</v>
      </c>
      <c r="C83" s="25" t="s">
        <v>231</v>
      </c>
      <c r="D83" s="2" t="s">
        <v>232</v>
      </c>
      <c r="E83" s="2" t="s">
        <v>233</v>
      </c>
      <c r="F83" s="2" t="s">
        <v>234</v>
      </c>
    </row>
    <row r="84" spans="1:6" x14ac:dyDescent="0.35">
      <c r="A84" s="2" t="s">
        <v>57</v>
      </c>
      <c r="B84" s="2" t="s">
        <v>235</v>
      </c>
      <c r="C84" s="2"/>
      <c r="D84" s="2"/>
      <c r="E84" s="2"/>
      <c r="F84" s="2"/>
    </row>
    <row r="85" spans="1:6" x14ac:dyDescent="0.35">
      <c r="A85" s="2" t="s">
        <v>236</v>
      </c>
      <c r="B85" s="2" t="s">
        <v>237</v>
      </c>
      <c r="C85" s="2" t="s">
        <v>171</v>
      </c>
      <c r="D85" s="2" t="s">
        <v>172</v>
      </c>
      <c r="E85" s="2" t="s">
        <v>171</v>
      </c>
      <c r="F85" s="2" t="s">
        <v>171</v>
      </c>
    </row>
    <row r="86" spans="1:6" x14ac:dyDescent="0.35">
      <c r="A86" s="2" t="s">
        <v>238</v>
      </c>
      <c r="B86" s="2" t="s">
        <v>239</v>
      </c>
      <c r="C86" s="2" t="s">
        <v>171</v>
      </c>
      <c r="D86" s="2" t="s">
        <v>172</v>
      </c>
      <c r="E86" s="2" t="s">
        <v>171</v>
      </c>
      <c r="F86" s="2" t="s">
        <v>171</v>
      </c>
    </row>
    <row r="87" spans="1:6" x14ac:dyDescent="0.35">
      <c r="A87" s="2" t="s">
        <v>21</v>
      </c>
      <c r="B87" s="2" t="s">
        <v>240</v>
      </c>
      <c r="C87" s="2" t="s">
        <v>171</v>
      </c>
      <c r="D87" s="2" t="s">
        <v>172</v>
      </c>
      <c r="E87" s="2" t="s">
        <v>172</v>
      </c>
      <c r="F87" s="2" t="s">
        <v>171</v>
      </c>
    </row>
    <row r="88" spans="1:6" x14ac:dyDescent="0.35">
      <c r="A88" s="2" t="s">
        <v>241</v>
      </c>
      <c r="B88" s="2" t="s">
        <v>242</v>
      </c>
      <c r="C88" s="2" t="s">
        <v>171</v>
      </c>
      <c r="D88" s="2" t="s">
        <v>172</v>
      </c>
      <c r="E88" s="2" t="s">
        <v>172</v>
      </c>
      <c r="F88" s="2" t="s">
        <v>171</v>
      </c>
    </row>
    <row r="89" spans="1:6" x14ac:dyDescent="0.35">
      <c r="A89" s="2" t="s">
        <v>243</v>
      </c>
      <c r="B89" s="2" t="s">
        <v>244</v>
      </c>
      <c r="C89" s="2" t="s">
        <v>172</v>
      </c>
      <c r="D89" s="2" t="s">
        <v>172</v>
      </c>
      <c r="E89" s="2" t="s">
        <v>172</v>
      </c>
      <c r="F89" s="2" t="s">
        <v>171</v>
      </c>
    </row>
    <row r="90" spans="1:6" x14ac:dyDescent="0.35">
      <c r="A90" s="2" t="s">
        <v>245</v>
      </c>
      <c r="B90" s="2" t="s">
        <v>246</v>
      </c>
      <c r="C90" s="2" t="s">
        <v>172</v>
      </c>
      <c r="D90" s="2" t="s">
        <v>171</v>
      </c>
      <c r="E90" s="2" t="s">
        <v>172</v>
      </c>
      <c r="F90" s="2" t="s">
        <v>172</v>
      </c>
    </row>
    <row r="91" spans="1:6" x14ac:dyDescent="0.35">
      <c r="A91" s="2" t="s">
        <v>247</v>
      </c>
      <c r="B91" s="2" t="s">
        <v>248</v>
      </c>
      <c r="C91" s="2" t="s">
        <v>172</v>
      </c>
      <c r="D91" s="2" t="s">
        <v>171</v>
      </c>
      <c r="E91" s="2" t="s">
        <v>172</v>
      </c>
      <c r="F91" s="2" t="s">
        <v>172</v>
      </c>
    </row>
    <row r="93" spans="1:6" x14ac:dyDescent="0.35">
      <c r="A93" s="4" t="s">
        <v>249</v>
      </c>
    </row>
    <row r="94" spans="1:6" x14ac:dyDescent="0.35">
      <c r="A94" s="19">
        <v>0.6</v>
      </c>
    </row>
    <row r="95" spans="1:6" x14ac:dyDescent="0.35">
      <c r="A95" s="20">
        <v>0.7</v>
      </c>
    </row>
    <row r="96" spans="1:6" x14ac:dyDescent="0.35">
      <c r="A96" s="19">
        <v>0.8</v>
      </c>
    </row>
    <row r="97" spans="1:1" x14ac:dyDescent="0.35">
      <c r="A97" s="20">
        <v>0.9</v>
      </c>
    </row>
    <row r="98" spans="1:1" x14ac:dyDescent="0.35">
      <c r="A98" s="7">
        <v>0.65</v>
      </c>
    </row>
    <row r="99" spans="1:1" x14ac:dyDescent="0.35">
      <c r="A99" s="6"/>
    </row>
    <row r="100" spans="1:1" x14ac:dyDescent="0.35">
      <c r="A100" s="4" t="s">
        <v>250</v>
      </c>
    </row>
    <row r="101" spans="1:1" x14ac:dyDescent="0.35">
      <c r="A101" s="15" t="s">
        <v>57</v>
      </c>
    </row>
    <row r="102" spans="1:1" x14ac:dyDescent="0.35">
      <c r="A102" s="9" t="s">
        <v>251</v>
      </c>
    </row>
    <row r="103" spans="1:1" x14ac:dyDescent="0.35">
      <c r="A103" s="8" t="s">
        <v>53</v>
      </c>
    </row>
    <row r="104" spans="1:1" x14ac:dyDescent="0.35">
      <c r="A104" s="9" t="s">
        <v>56</v>
      </c>
    </row>
    <row r="105" spans="1:1" x14ac:dyDescent="0.35">
      <c r="A105" s="6"/>
    </row>
    <row r="106" spans="1:1" x14ac:dyDescent="0.35">
      <c r="A106" s="4" t="s">
        <v>252</v>
      </c>
    </row>
    <row r="107" spans="1:1" x14ac:dyDescent="0.35">
      <c r="A107" s="15" t="s">
        <v>57</v>
      </c>
    </row>
    <row r="108" spans="1:1" x14ac:dyDescent="0.35">
      <c r="A108" s="8" t="s">
        <v>253</v>
      </c>
    </row>
    <row r="109" spans="1:1" x14ac:dyDescent="0.35">
      <c r="A109" s="15" t="s">
        <v>54</v>
      </c>
    </row>
    <row r="111" spans="1:1" x14ac:dyDescent="0.35">
      <c r="A111" s="4" t="s">
        <v>254</v>
      </c>
    </row>
    <row r="112" spans="1:1" x14ac:dyDescent="0.35">
      <c r="A112" s="15" t="s">
        <v>57</v>
      </c>
    </row>
    <row r="113" spans="1:1" x14ac:dyDescent="0.35">
      <c r="A113" s="8" t="s">
        <v>134</v>
      </c>
    </row>
    <row r="114" spans="1:1" x14ac:dyDescent="0.35">
      <c r="A114" s="15" t="s">
        <v>255</v>
      </c>
    </row>
    <row r="115" spans="1:1" x14ac:dyDescent="0.35">
      <c r="A115" s="15">
        <v>0</v>
      </c>
    </row>
    <row r="117" spans="1:1" s="5" customFormat="1" ht="13" x14ac:dyDescent="0.3">
      <c r="A117" s="4" t="s">
        <v>256</v>
      </c>
    </row>
    <row r="118" spans="1:1" x14ac:dyDescent="0.35">
      <c r="A118" s="8" t="s">
        <v>57</v>
      </c>
    </row>
    <row r="119" spans="1:1" x14ac:dyDescent="0.35">
      <c r="A119" s="15" t="s">
        <v>257</v>
      </c>
    </row>
    <row r="120" spans="1:1" x14ac:dyDescent="0.35">
      <c r="A120" s="8" t="s">
        <v>258</v>
      </c>
    </row>
    <row r="121" spans="1:1" x14ac:dyDescent="0.35">
      <c r="A121" s="26" t="s">
        <v>259</v>
      </c>
    </row>
    <row r="122" spans="1:1" x14ac:dyDescent="0.35">
      <c r="A122" s="8" t="s">
        <v>260</v>
      </c>
    </row>
    <row r="123" spans="1:1" x14ac:dyDescent="0.35">
      <c r="A123" s="9" t="s">
        <v>261</v>
      </c>
    </row>
    <row r="124" spans="1:1" x14ac:dyDescent="0.35">
      <c r="A124" s="8" t="s">
        <v>262</v>
      </c>
    </row>
    <row r="125" spans="1:1" x14ac:dyDescent="0.35">
      <c r="A125" s="9" t="s">
        <v>263</v>
      </c>
    </row>
    <row r="126" spans="1:1" x14ac:dyDescent="0.35">
      <c r="A126" s="8" t="s">
        <v>264</v>
      </c>
    </row>
    <row r="127" spans="1:1" x14ac:dyDescent="0.35">
      <c r="A127" s="9" t="s">
        <v>265</v>
      </c>
    </row>
    <row r="128" spans="1:1" x14ac:dyDescent="0.35">
      <c r="A128" s="8" t="s">
        <v>266</v>
      </c>
    </row>
    <row r="129" spans="1:8" x14ac:dyDescent="0.35">
      <c r="A129" s="9" t="s">
        <v>27</v>
      </c>
    </row>
    <row r="130" spans="1:8" x14ac:dyDescent="0.35">
      <c r="A130" s="2"/>
    </row>
    <row r="131" spans="1:8" s="5" customFormat="1" ht="13" x14ac:dyDescent="0.3">
      <c r="A131" s="4" t="s">
        <v>149</v>
      </c>
    </row>
    <row r="132" spans="1:8" x14ac:dyDescent="0.35">
      <c r="A132" s="8" t="s">
        <v>57</v>
      </c>
    </row>
    <row r="133" spans="1:8" x14ac:dyDescent="0.35">
      <c r="A133" s="9" t="s">
        <v>11</v>
      </c>
    </row>
    <row r="134" spans="1:8" x14ac:dyDescent="0.35">
      <c r="A134" s="8" t="s">
        <v>224</v>
      </c>
    </row>
    <row r="135" spans="1:8" x14ac:dyDescent="0.35">
      <c r="A135" s="9" t="s">
        <v>218</v>
      </c>
    </row>
    <row r="136" spans="1:8" x14ac:dyDescent="0.35">
      <c r="A136" s="8" t="s">
        <v>227</v>
      </c>
    </row>
    <row r="137" spans="1:8" x14ac:dyDescent="0.35">
      <c r="A137" s="2" t="s">
        <v>228</v>
      </c>
    </row>
    <row r="138" spans="1:8" x14ac:dyDescent="0.35">
      <c r="A138" s="2"/>
    </row>
    <row r="139" spans="1:8" x14ac:dyDescent="0.35">
      <c r="A139" s="2" t="e" cm="1" vm="1">
        <f t="array" aca="1" ref="A139" ca="1">IF(AND(Source!$A172&gt;7,Source!$A172&lt;12),Source!$A129,Source!$A$118:$A$129)</f>
        <v>#VALUE!</v>
      </c>
    </row>
    <row r="140" spans="1:8" x14ac:dyDescent="0.35">
      <c r="A140" s="4" t="s">
        <v>267</v>
      </c>
      <c r="B140" s="4" t="s">
        <v>268</v>
      </c>
      <c r="C140" s="4" t="s">
        <v>269</v>
      </c>
      <c r="D140" s="4" t="s">
        <v>270</v>
      </c>
      <c r="E140" s="4" t="s">
        <v>271</v>
      </c>
      <c r="F140" s="4" t="s">
        <v>272</v>
      </c>
      <c r="G140" s="31" t="s">
        <v>273</v>
      </c>
      <c r="H140" s="4" t="s">
        <v>274</v>
      </c>
    </row>
    <row r="141" spans="1:8" x14ac:dyDescent="0.35">
      <c r="A141" s="8" t="s">
        <v>57</v>
      </c>
      <c r="B141" s="12">
        <v>0</v>
      </c>
      <c r="C141" s="12">
        <v>0</v>
      </c>
      <c r="D141" s="12">
        <v>0</v>
      </c>
      <c r="E141" s="12"/>
    </row>
    <row r="142" spans="1:8" x14ac:dyDescent="0.35">
      <c r="A142" s="9" t="s">
        <v>275</v>
      </c>
      <c r="B142" s="13">
        <v>120000</v>
      </c>
      <c r="C142" s="13">
        <f>B142*0.27</f>
        <v>32400.000000000004</v>
      </c>
      <c r="D142" s="13">
        <f>B142+C142</f>
        <v>152400</v>
      </c>
      <c r="E142" s="13">
        <v>25000</v>
      </c>
      <c r="F142" s="32">
        <v>17000</v>
      </c>
      <c r="G142" s="32">
        <v>2550</v>
      </c>
      <c r="H142" s="33">
        <v>4000</v>
      </c>
    </row>
    <row r="143" spans="1:8" x14ac:dyDescent="0.35">
      <c r="A143" s="9" t="s">
        <v>276</v>
      </c>
      <c r="B143" s="13">
        <v>175000</v>
      </c>
      <c r="C143" s="13">
        <f t="shared" ref="C143:C144" si="0">B143*0.27</f>
        <v>47250</v>
      </c>
      <c r="D143" s="13">
        <f t="shared" ref="D143:D144" si="1">B143+C143</f>
        <v>222250</v>
      </c>
      <c r="E143" s="13">
        <v>25000</v>
      </c>
      <c r="F143" s="32">
        <v>17000</v>
      </c>
      <c r="G143" s="32">
        <v>2550</v>
      </c>
      <c r="H143" s="33">
        <v>4000</v>
      </c>
    </row>
    <row r="144" spans="1:8" x14ac:dyDescent="0.35">
      <c r="A144" s="9" t="s">
        <v>277</v>
      </c>
      <c r="B144" s="13">
        <v>200000</v>
      </c>
      <c r="C144" s="13">
        <f t="shared" si="0"/>
        <v>54000</v>
      </c>
      <c r="D144" s="13">
        <f t="shared" si="1"/>
        <v>254000</v>
      </c>
      <c r="E144" s="13">
        <v>25000</v>
      </c>
      <c r="F144" s="32">
        <v>17000</v>
      </c>
      <c r="G144" s="32">
        <v>2550</v>
      </c>
      <c r="H144" s="33">
        <v>4000</v>
      </c>
    </row>
    <row r="145" spans="1:8" x14ac:dyDescent="0.35">
      <c r="A145" s="8" t="s">
        <v>278</v>
      </c>
      <c r="B145" s="12">
        <v>120000</v>
      </c>
      <c r="C145" s="12">
        <f>B145*0.15</f>
        <v>18000</v>
      </c>
      <c r="D145" s="12">
        <f>B145+C145</f>
        <v>138000</v>
      </c>
      <c r="E145" s="12">
        <v>25000</v>
      </c>
      <c r="F145" s="32">
        <v>17000</v>
      </c>
      <c r="G145" s="32">
        <v>2550</v>
      </c>
      <c r="H145" s="33">
        <v>4000</v>
      </c>
    </row>
    <row r="146" spans="1:8" x14ac:dyDescent="0.35">
      <c r="A146" s="8" t="s">
        <v>279</v>
      </c>
      <c r="B146" s="12">
        <v>175000</v>
      </c>
      <c r="C146" s="12">
        <f t="shared" ref="C146:C147" si="2">B146*0.15</f>
        <v>26250</v>
      </c>
      <c r="D146" s="12">
        <f t="shared" ref="D146:D147" si="3">B146+C146</f>
        <v>201250</v>
      </c>
      <c r="E146" s="12">
        <v>25000</v>
      </c>
      <c r="F146" s="32">
        <v>17000</v>
      </c>
      <c r="G146" s="32">
        <v>2550</v>
      </c>
      <c r="H146" s="33">
        <v>4000</v>
      </c>
    </row>
    <row r="147" spans="1:8" x14ac:dyDescent="0.35">
      <c r="A147" s="8" t="s">
        <v>280</v>
      </c>
      <c r="B147" s="12">
        <v>200000</v>
      </c>
      <c r="C147" s="12">
        <f t="shared" si="2"/>
        <v>30000</v>
      </c>
      <c r="D147" s="12">
        <f t="shared" si="3"/>
        <v>230000</v>
      </c>
      <c r="E147" s="12">
        <v>25000</v>
      </c>
      <c r="F147" s="32">
        <v>17000</v>
      </c>
      <c r="G147" s="32">
        <v>2550</v>
      </c>
      <c r="H147" s="33">
        <v>4000</v>
      </c>
    </row>
    <row r="148" spans="1:8" x14ac:dyDescent="0.35">
      <c r="A148" s="9" t="s">
        <v>281</v>
      </c>
      <c r="B148" s="13">
        <v>45000</v>
      </c>
      <c r="C148" s="13">
        <f>B148*0.27</f>
        <v>12150</v>
      </c>
      <c r="D148" s="13">
        <f>B148+C148</f>
        <v>57150</v>
      </c>
      <c r="E148" s="13">
        <v>25000</v>
      </c>
      <c r="F148" s="32">
        <v>17000</v>
      </c>
      <c r="G148" s="32">
        <v>2550</v>
      </c>
      <c r="H148" s="33">
        <v>4000</v>
      </c>
    </row>
    <row r="149" spans="1:8" x14ac:dyDescent="0.35">
      <c r="A149" s="9" t="s">
        <v>282</v>
      </c>
      <c r="B149" s="13">
        <v>90000</v>
      </c>
      <c r="C149" s="13">
        <f t="shared" ref="C149:C150" si="4">B149*0.27</f>
        <v>24300</v>
      </c>
      <c r="D149" s="13">
        <f t="shared" ref="D149:D150" si="5">B149+C149</f>
        <v>114300</v>
      </c>
      <c r="E149" s="13">
        <v>25000</v>
      </c>
      <c r="F149" s="32">
        <v>17000</v>
      </c>
      <c r="G149" s="32">
        <v>2550</v>
      </c>
      <c r="H149" s="33">
        <v>4000</v>
      </c>
    </row>
    <row r="150" spans="1:8" x14ac:dyDescent="0.35">
      <c r="A150" s="9" t="s">
        <v>283</v>
      </c>
      <c r="B150" s="13">
        <v>130000</v>
      </c>
      <c r="C150" s="13">
        <f t="shared" si="4"/>
        <v>35100</v>
      </c>
      <c r="D150" s="13">
        <f t="shared" si="5"/>
        <v>165100</v>
      </c>
      <c r="E150" s="13">
        <v>25000</v>
      </c>
      <c r="F150" s="32">
        <v>17000</v>
      </c>
      <c r="G150" s="32">
        <v>2550</v>
      </c>
      <c r="H150" s="33">
        <v>4000</v>
      </c>
    </row>
    <row r="151" spans="1:8" x14ac:dyDescent="0.35">
      <c r="A151" s="8" t="s">
        <v>284</v>
      </c>
      <c r="B151" s="12">
        <v>45000</v>
      </c>
      <c r="C151" s="12">
        <f>B151*0.15</f>
        <v>6750</v>
      </c>
      <c r="D151" s="12">
        <f>+B151+C151</f>
        <v>51750</v>
      </c>
      <c r="E151" s="12">
        <v>25000</v>
      </c>
      <c r="F151" s="32">
        <v>17000</v>
      </c>
      <c r="G151" s="32">
        <v>2550</v>
      </c>
      <c r="H151" s="33">
        <v>4000</v>
      </c>
    </row>
    <row r="152" spans="1:8" x14ac:dyDescent="0.35">
      <c r="A152" s="8" t="s">
        <v>285</v>
      </c>
      <c r="B152" s="12">
        <v>90000</v>
      </c>
      <c r="C152" s="12">
        <f t="shared" ref="C152:C153" si="6">B152*0.15</f>
        <v>13500</v>
      </c>
      <c r="D152" s="12">
        <f t="shared" ref="D152:D153" si="7">+B152+C152</f>
        <v>103500</v>
      </c>
      <c r="E152" s="12">
        <v>25000</v>
      </c>
      <c r="F152" s="32">
        <v>17000</v>
      </c>
      <c r="G152" s="32">
        <v>2550</v>
      </c>
      <c r="H152" s="33">
        <v>4000</v>
      </c>
    </row>
    <row r="153" spans="1:8" x14ac:dyDescent="0.35">
      <c r="A153" s="8" t="s">
        <v>286</v>
      </c>
      <c r="B153" s="12">
        <v>130000</v>
      </c>
      <c r="C153" s="12">
        <f t="shared" si="6"/>
        <v>19500</v>
      </c>
      <c r="D153" s="12">
        <f t="shared" si="7"/>
        <v>149500</v>
      </c>
      <c r="E153" s="12">
        <v>25000</v>
      </c>
      <c r="F153" s="32">
        <v>17000</v>
      </c>
      <c r="G153" s="32">
        <v>2550</v>
      </c>
      <c r="H153" s="33">
        <v>4000</v>
      </c>
    </row>
    <row r="154" spans="1:8" x14ac:dyDescent="0.35">
      <c r="A154" s="9" t="s">
        <v>287</v>
      </c>
      <c r="B154" s="13">
        <v>110000</v>
      </c>
      <c r="C154" s="13">
        <f>B154*0.27</f>
        <v>29700.000000000004</v>
      </c>
      <c r="D154" s="13">
        <f t="shared" ref="D154:D163" si="8">B154+C154</f>
        <v>139700</v>
      </c>
      <c r="E154" s="13">
        <v>25000</v>
      </c>
      <c r="F154" s="32"/>
      <c r="G154" s="32"/>
    </row>
    <row r="155" spans="1:8" x14ac:dyDescent="0.35">
      <c r="A155" s="9" t="s">
        <v>288</v>
      </c>
      <c r="B155" s="13">
        <v>70000</v>
      </c>
      <c r="C155" s="13">
        <f>B155*0.27</f>
        <v>18900</v>
      </c>
      <c r="D155" s="13">
        <f t="shared" si="8"/>
        <v>88900</v>
      </c>
      <c r="E155" s="13">
        <v>25000</v>
      </c>
      <c r="F155" s="32"/>
      <c r="G155" s="32"/>
    </row>
    <row r="156" spans="1:8" x14ac:dyDescent="0.35">
      <c r="A156" s="8" t="s">
        <v>289</v>
      </c>
      <c r="B156" s="12">
        <v>110000</v>
      </c>
      <c r="C156" s="12">
        <f>B156*0.15</f>
        <v>16500</v>
      </c>
      <c r="D156" s="12">
        <f t="shared" si="8"/>
        <v>126500</v>
      </c>
      <c r="E156" s="12">
        <v>25000</v>
      </c>
      <c r="F156" s="32"/>
      <c r="G156" s="32"/>
    </row>
    <row r="157" spans="1:8" x14ac:dyDescent="0.35">
      <c r="A157" s="8" t="s">
        <v>290</v>
      </c>
      <c r="B157" s="12">
        <v>70000</v>
      </c>
      <c r="C157" s="12">
        <f>B157*0.15</f>
        <v>10500</v>
      </c>
      <c r="D157" s="12">
        <f t="shared" si="8"/>
        <v>80500</v>
      </c>
      <c r="E157" s="12">
        <v>25000</v>
      </c>
      <c r="F157" s="32"/>
      <c r="G157" s="32"/>
    </row>
    <row r="158" spans="1:8" x14ac:dyDescent="0.35">
      <c r="A158" s="9" t="s">
        <v>291</v>
      </c>
      <c r="B158" s="13">
        <v>17000</v>
      </c>
      <c r="C158" s="13">
        <f>B158*0.15</f>
        <v>2550</v>
      </c>
      <c r="D158" s="13">
        <f t="shared" si="8"/>
        <v>19550</v>
      </c>
      <c r="E158" s="13">
        <v>4000</v>
      </c>
      <c r="F158" s="32"/>
      <c r="G158" s="32"/>
    </row>
    <row r="159" spans="1:8" x14ac:dyDescent="0.35">
      <c r="A159" s="8" t="s">
        <v>292</v>
      </c>
      <c r="B159" s="12">
        <f>70000*A200</f>
        <v>0</v>
      </c>
      <c r="C159" s="12">
        <v>0</v>
      </c>
      <c r="D159" s="12">
        <f>(B159+C159)*A200</f>
        <v>0</v>
      </c>
      <c r="E159" s="12">
        <v>20000</v>
      </c>
      <c r="F159" s="32"/>
      <c r="G159" s="32"/>
    </row>
    <row r="160" spans="1:8" x14ac:dyDescent="0.35">
      <c r="A160" s="8" t="s">
        <v>293</v>
      </c>
      <c r="B160" s="12">
        <f>70000*A200</f>
        <v>0</v>
      </c>
      <c r="C160" s="12">
        <v>0</v>
      </c>
      <c r="D160" s="12">
        <f>(B160+C160)*A200</f>
        <v>0</v>
      </c>
      <c r="E160" s="12">
        <v>20000</v>
      </c>
      <c r="F160" s="32"/>
      <c r="G160" s="32"/>
    </row>
    <row r="161" spans="1:7" x14ac:dyDescent="0.35">
      <c r="A161" s="9" t="s">
        <v>294</v>
      </c>
      <c r="B161" s="13">
        <v>710000</v>
      </c>
      <c r="C161" s="13">
        <f>B161*0.27</f>
        <v>191700</v>
      </c>
      <c r="D161" s="13">
        <f t="shared" si="8"/>
        <v>901700</v>
      </c>
      <c r="E161" s="13">
        <v>50000</v>
      </c>
      <c r="F161" s="32"/>
      <c r="G161" s="32"/>
    </row>
    <row r="162" spans="1:7" x14ac:dyDescent="0.35">
      <c r="A162" s="9" t="s">
        <v>295</v>
      </c>
      <c r="B162" s="13">
        <v>710000</v>
      </c>
      <c r="C162" s="13">
        <f>B162*0.15</f>
        <v>106500</v>
      </c>
      <c r="D162" s="13">
        <f t="shared" si="8"/>
        <v>816500</v>
      </c>
      <c r="E162" s="13">
        <v>50000</v>
      </c>
      <c r="F162" s="32"/>
      <c r="G162" s="32"/>
    </row>
    <row r="163" spans="1:7" x14ac:dyDescent="0.35">
      <c r="A163" s="8" t="s">
        <v>296</v>
      </c>
      <c r="B163" s="12">
        <v>50000</v>
      </c>
      <c r="C163" s="12">
        <f>B163*0.15</f>
        <v>7500</v>
      </c>
      <c r="D163" s="12">
        <f t="shared" si="8"/>
        <v>57500</v>
      </c>
      <c r="E163" s="12">
        <v>8000</v>
      </c>
      <c r="F163" s="32"/>
      <c r="G163" s="32"/>
    </row>
    <row r="164" spans="1:7" x14ac:dyDescent="0.35">
      <c r="A164" s="8" t="s">
        <v>297</v>
      </c>
      <c r="B164" s="12">
        <v>125000</v>
      </c>
      <c r="C164" s="12">
        <f>B164*0.15</f>
        <v>18750</v>
      </c>
      <c r="D164" s="12">
        <f t="shared" ref="D164:D165" si="9">B164+C164</f>
        <v>143750</v>
      </c>
      <c r="E164" s="12">
        <v>25000</v>
      </c>
      <c r="F164" s="32"/>
      <c r="G164" s="32"/>
    </row>
    <row r="165" spans="1:7" x14ac:dyDescent="0.35">
      <c r="A165" s="8" t="s">
        <v>298</v>
      </c>
      <c r="B165" s="12">
        <v>5000</v>
      </c>
      <c r="C165" s="12">
        <f>B165*0.15</f>
        <v>750</v>
      </c>
      <c r="D165" s="12">
        <f t="shared" si="9"/>
        <v>5750</v>
      </c>
      <c r="E165" s="12">
        <v>2000</v>
      </c>
      <c r="F165" s="32"/>
      <c r="G165" s="32"/>
    </row>
    <row r="166" spans="1:7" x14ac:dyDescent="0.35">
      <c r="A166" s="8"/>
      <c r="B166" s="12"/>
      <c r="C166" s="12"/>
      <c r="D166" s="12"/>
      <c r="E166" s="12"/>
      <c r="F166" s="32"/>
      <c r="G166" s="32"/>
    </row>
    <row r="167" spans="1:7" s="5" customFormat="1" ht="13" x14ac:dyDescent="0.3">
      <c r="A167" s="4" t="s">
        <v>299</v>
      </c>
    </row>
    <row r="168" spans="1:7" x14ac:dyDescent="0.35">
      <c r="A168" s="8" t="s">
        <v>134</v>
      </c>
    </row>
    <row r="169" spans="1:7" x14ac:dyDescent="0.35">
      <c r="A169" s="9" t="s">
        <v>300</v>
      </c>
    </row>
    <row r="170" spans="1:7" x14ac:dyDescent="0.35">
      <c r="A170" s="2"/>
    </row>
    <row r="171" spans="1:7" x14ac:dyDescent="0.35">
      <c r="A171" s="10" t="s">
        <v>301</v>
      </c>
    </row>
    <row r="172" spans="1:7" x14ac:dyDescent="0.35">
      <c r="A172" s="16" cm="1">
        <f t="array" ref="A172">_xlfn.IFS('Plan de financement'!B7="(À sélectionner)",0,'Plan de financement'!B7="Volet 2 — Recherche appliquée, développement expérimental et adaptation technologique - Catégorie A - Recherche appliquée ou développement expérimental",1,'Plan de financement'!B7="Volet 2 — Recherche appliquée, développement expérimental et adaptation technologique - Catégorie B - Adaptation technologique",2,'Plan de financement'!B7="Volet 2 — Recherche appliquée, développement expérimental et adaptation technologique - Catégorie C - ADLAI - Projets d'essais avec tamisage ",3,'Plan de financement'!B7="Volet 2 — Recherche appliquée, développement expérimental et adaptation technologique - Catégorie C - ADLAI - Projets d'essais sans tamisage et biopesticide",4,'Plan de financement'!B7="Volet 2 — Recherche appliquée, développement expérimental et adaptation technologique - Catégorie D - Activités de transfert de connaissances découlant d’un projet des catégories A et B",5,'Plan de financement'!B7="Volet 3 — Innovation des entreprises du secteur des pêches et de l’aquaculture commerciales (avec diffusion publique)",6,'Plan de financement'!B7="Volet 3 — Innovation des entreprises du secteur des pêches et de l’aquaculture commerciales (sans diffusion publique)",12,'Plan de financement'!B7="Volet 4 — Soutien financier aux initiatives de partenariat pour l’innovation",7,'Plan de financement'!B7="Volet 5 — Soutien au transfert de connaissances et à la diffusion - Catégorie A - Activité de communication portant sur l’innovation",8,'Plan de financement'!B7="Volet 5 — Soutien au transfert de connaissances et à la diffusion - Catégorie B - Nouveaux outils de diffusion portant sur des connaissances techniques à l’exception des outils qui concernent principalement l’agroenvironnement",9,'Plan de financement'!B7="Volet 5 — Soutien au transfert de connaissances et à la diffusion - Catégorie C - Vitrine technologique à portée sectorielle à l’exception des vitrines qui concernent principalement l’agroenvironnement",10,'Plan de financement'!B7="Volet 5 — Soutien au transfert de connaissances et à la diffusion - Catégorie D - Accueil d’experts étrangers (hors Québec)",11)</f>
        <v>0</v>
      </c>
    </row>
    <row r="173" spans="1:7" x14ac:dyDescent="0.35">
      <c r="A173" s="10" t="s">
        <v>302</v>
      </c>
    </row>
    <row r="174" spans="1:7" x14ac:dyDescent="0.35">
      <c r="A174" s="16" t="str" cm="1">
        <f t="array" ref="A174">_xlfn.IFS('Plan de financement'!B6="(À sélectionner)","CL0",'Plan de financement'!B6="Établissements de recherche (universités)","CL1",'Plan de financement'!B6="Établissements de recherche (autres demandeurs)","CL2",'Plan de financement'!B6="Établissements de transfert technologique","CL3",'Plan de financement'!B6="Associations et regroupements d’entreprises ou de producteurs","CL4",'Plan de financement'!B6="Organismes de soutien aux initiatives de recherche et d’innovation","CL5",'Plan de financement'!B6="Centres de diffusion","CL6",'Plan de financement'!B6="Entreprises de pêche, d’aquaculture commerciales et de transformation de produits aquatiques","CL7",'Plan de financement'!B6="Conseils de bande","CL8")</f>
        <v>CL0</v>
      </c>
    </row>
    <row r="175" spans="1:7" x14ac:dyDescent="0.35">
      <c r="A175" s="16"/>
    </row>
    <row r="176" spans="1:7" x14ac:dyDescent="0.35">
      <c r="A176" s="10" t="s">
        <v>303</v>
      </c>
      <c r="B176" s="10" t="s">
        <v>81</v>
      </c>
    </row>
    <row r="177" spans="1:2" x14ac:dyDescent="0.35">
      <c r="A177" s="16" t="b">
        <f>IF(OR(A172=1,A172=2,A172=3,A172=4,A172=5,A172=7),TRUE,FALSE)</f>
        <v>0</v>
      </c>
      <c r="B177" s="15" t="s">
        <v>304</v>
      </c>
    </row>
    <row r="178" spans="1:2" x14ac:dyDescent="0.35">
      <c r="A178" s="16" t="str">
        <f>IF(OR('Plan de financement'!I3="1 an",'Plan de financement'!I3="2 ans"),"1 an",'Plan de financement'!I3)</f>
        <v>(À sélectionner)</v>
      </c>
      <c r="B178" s="15" t="s">
        <v>305</v>
      </c>
    </row>
    <row r="179" spans="1:2" x14ac:dyDescent="0.35">
      <c r="A179" s="16" t="str">
        <f>'Plan de financement'!I3</f>
        <v>(À sélectionner)</v>
      </c>
      <c r="B179" s="15" t="s">
        <v>306</v>
      </c>
    </row>
    <row r="180" spans="1:2" x14ac:dyDescent="0.35">
      <c r="A180" s="16" t="b">
        <f>(IF(AND(A174="CL1",A172=1),TRUE,IF(AND(A174="CL1",A172=2),TRUE,IF(AND(A174="CL1",A172=3),TRUE,IF(AND(A174="CL1",A172=4),TRUE,IF(AND(A174="CL1",A172=5),TRUE,IF(AND(A174="CL1",A172=7),TRUE,IF(AND(A174="CL1",A172=8),TRUE,IF(AND(A174="CL1",A172=9),TRUE,IF(AND(A174="CL1",A172=10),TRUE,IF(AND(A174="CL1",A172=11),TRUE,IF(AND(A174="CL2",A172=1),TRUE,IF(AND(A174="CL2",A172=2),TRUE,IF(AND(A174="CL2",A172=3),TRUE,IF(AND(A174="CL2",A172=4),TRUE,IF(AND(A174="CL2",A172=5),TRUE,IF(AND(A174="CL2",A172=7),TRUE,IF(AND(A174="CL2",A172=8),TRUE,IF(AND(A174="CL2",A172=9),TRUE,IF(AND(A174="CL2",A172=10),TRUE,IF(AND(A174="CL2",A172=11),TRUE,IF(AND(A174="CL3",A172=2),TRUE,IF(AND(A174="CL3",A172=3),TRUE,IF(AND(A174="CL3",A172=4),TRUE,IF(AND(A174="CL3",A172=5),TRUE,IF(AND(A174="CL3",A172=8),TRUE,IF(AND(A174="CL3",A172=9),TRUE,IF(AND(A174="CL3",A172=10),TRUE,IF(AND(A174="CL3",A172=11),TRUE,IF(AND(A174="CL4",A172=2),TRUE,IF(AND(A174="CL4",A172=3),TRUE,IF(AND(A174="CL4",A172=4),TRUE,IF(AND(A174="CL4",A172=5),TRUE,IF(AND(A174="CL4",A172=8),TRUE,IF(AND(A174="CL4",A172=9),TRUE,IF(AND(A174="CL4",A172=10),TRUE,IF(AND(A174="CL4",A172=11),TRUE,IF(AND(A174="CL5",A172=7),TRUE,IF(AND(A174="CL6",A172=8),TRUE,IF(AND(A174="CL6",A172=9),TRUE,IF(AND(A174="CL6",A172=10),TRUE,IF(AND(A174="CL6",A172=11),TRUE,IF(AND(A174="CL7",A172=6),TRUE,IF(AND(A174="CL8",A172=6),TRUE,IF(AND(A174="CL8",A172=12),TRUE,IF(AND(A174="CL7",A172=12),TRUE,FALSE))))))))))))))))))))))))))))))))))))))))))))))</f>
        <v>0</v>
      </c>
      <c r="B180" s="15" t="s">
        <v>307</v>
      </c>
    </row>
    <row r="181" spans="1:2" x14ac:dyDescent="0.35">
      <c r="A181" s="16" t="b">
        <f>IF(AND(A172=1,A179="1 an"),TRUE,IF(AND(A172=1,A179="2 ans"),TRUE,IF(AND(A172=1,A179="3 ans"),TRUE,IF(AND(A172=1,A179="4 ans"),TRUE,IF(AND(A172=2,A179="1 an"),TRUE,IF(AND(A172=2,A179="2 ans"),TRUE,IF(AND(A172=2,A179="3 ans"),TRUE,IF(AND(A172=3,A179="3 ans"),TRUE,IF(AND(A172=4,A179="3 ans"),TRUE,IF(AND(A172=5,A179="1 an"),TRUE,IF(AND(A172=5,A179="2 ans"),TRUE,IF(AND(A172=5,A179="3 ans"),TRUE,IF(AND(A172=6,A179="1 an"),TRUE,IF(AND(A172=6,A179="2 ans"),TRUE,IF(AND(A172=6,A179="3 ans"),TRUE,IF(AND(A172=12,A179="1 an"),TRUE,IF(AND(A172=12,A179="2 ans"),TRUE,IF(AND(A172=12,A179="3 ans"),TRUE,IF(AND(A172=7,A179="1 an"),TRUE,IF(AND(A172=7,A179="2 ans"),TRUE,IF(AND(A172=7,A179="3 ans"),TRUE,IF(AND(A172=7,A179="4 ans"),TRUE,IF(AND(A172=7,A179="5 ans"),TRUE,IF(AND(A172=8,A179="1 an"),TRUE,IF(AND(A172=8,A179="2 ans"),TRUE,IF(AND(A172=9,A179="1 an"),TRUE,IF(AND(A172=9,A179="2 ans"),TRUE,IF(AND(A172=10,A179="1 an"),TRUE,IF(AND(A172=10,A179="2 ans"),TRUE,IF(AND(A172=11,A179="1 an"),TRUE,IF(AND(A172=11,A179="2 ans"),TRUE,FALSE)))))))))))))))))))))))))))))))</f>
        <v>0</v>
      </c>
      <c r="B181" s="15" t="s">
        <v>308</v>
      </c>
    </row>
    <row r="182" spans="1:2" x14ac:dyDescent="0.35">
      <c r="A182" s="17">
        <f>IF(AND(A172=1,A178="1 an",A180=TRUE,A181=TRUE,A186=TRUE),B142,IF(AND(A172=1,A178="3 ans",A180=TRUE,A181=TRUE,A186=TRUE),B143,IF(AND(A172=1,A178="4 ans",A180=TRUE,A181=TRUE,A186=TRUE),B144,IF(AND(A172=1,A178="1 an",A180=TRUE,A186=FALSE),B145,IF(AND(A172=1,A178="3 ans",A180=TRUE,A181=TRUE,A186=FALSE),B146,IF(AND(A172=1,A178="4 ans",A180=TRUE,A181=TRUE,A186=FALSE),B147,IF(AND(A172=2,A179="1 an",A180=TRUE,A181=TRUE,A186=TRUE),B148,IF(AND(A172=2,A179="2 ans",A180=TRUE,A181=TRUE,A186=TRUE),B149,IF(AND(A172=2,A179="3 ans",A180=TRUE,A181=TRUE,A186=TRUE),B150,IF(AND(A172=2,A179="1 an",A180=TRUE,A181=TRUE,A186=FALSE),B151,IF(AND(A172=2,A179="2 ans",A180=TRUE,A181=TRUE,A186=FALSE),B152,IF(AND(A172=2,A179="3 ans",A180=TRUE,A181=TRUE,A186=FALSE),B153,IF(AND(A172=3,A179="3 ans",A180=TRUE,A186=TRUE),B154,IF(AND(A172=4,A179="3 ans",A180=TRUE,A186=TRUE),B155,IF(AND(A172=3,A179="3 ans",A180=TRUE,A186=FALSE),B156,IF(AND(A172=4,A179="3 ans",A180=TRUE,A186=FALSE),B157,IF(AND(A172=5,A180=TRUE,A181=TRUE),B158,IF(AND(A172=6,A180=TRUE,A181=TRUE),B159,IF(AND(A172=12,A180=TRUE,A181=TRUE),B159,IF(AND(A172=7,A180=TRUE,A181=TRUE,A186=TRUE),B161,IF(AND(A172=7,A180=TRUE,A181=TRUE,A186=FALSE),B162,IF(AND(A172=8,A180=TRUE,A181=TRUE),D163,IF(AND(A172=9,A180=TRUE,A181=TRUE),D163,IF(AND(A172=10,A180=TRUE,A181=TRUE),D164,IF(AND(A172=11,A180=TRUE,A181=TRUE),D165,0)))))))))))))))))))))))))</f>
        <v>0</v>
      </c>
      <c r="B182" s="15" t="s">
        <v>309</v>
      </c>
    </row>
    <row r="183" spans="1:2" x14ac:dyDescent="0.35">
      <c r="A183" s="17">
        <f>IF(AND(A172=1,A178="1 an",A180=TRUE,A181=TRUE,A186=TRUE),E142,IF(AND(A172=1,A178="3 ans",A180=TRUE,A181=TRUE,A186=TRUE),E143,IF(AND(A172=1,A178="4 ans",A180=TRUE,A181=TRUE,A186=TRUE),E144,IF(AND(A172=1,A178="1 an",A180=TRUE,A186=FALSE),E145,IF(AND(A172=1,A178="3 ans",A180=TRUE,A181=TRUE,A186=FALSE),E146,IF(AND(A172=1,A178="4 ans",A180=TRUE,A181=TRUE,A186=FALSE),E147,IF(AND(A172=2,A179="1 an",A180=TRUE,A181=TRUE,A186=TRUE),E148,IF(AND(A172=2,A179="2 ans",A180=TRUE,A181=TRUE,A186=TRUE),E149,IF(AND(A172=2,A179="3 ans",A180=TRUE,A181=TRUE,A186=TRUE),E150,IF(AND(A172=2,A179="1 an",A180=TRUE,A181=TRUE,A186=FALSE),E151,IF(AND(A172=2,A179="2 ans",A180=TRUE,A181=TRUE,A186=FALSE),E152,IF(AND(A172=2,A179="3 ans",A180=TRUE,A181=TRUE,A186=FALSE),E153,IF(AND(A172=3,A179="3 ans",A180=TRUE,A186=TRUE),E154,IF(AND(A172=4,A179="3 ans",A180=TRUE,A186=TRUE),E155,IF(AND(A172=3,A179="3 ans",A180=TRUE,A186=FALSE),E156,IF(AND(A172=4,A179="3 ans",A180=TRUE,A186=FALSE),E157,IF(AND(A172=5,A180=TRUE,A181=TRUE),E158,IF(AND(A172=6,A180=TRUE,A181=TRUE),E159,IF(AND(A172=12,A180=TRUE,A181=TRUE),E159,IF(AND(A172=7,A180=TRUE,A181=TRUE,A186=TRUE),E161,IF(AND(A172=7,A180=TRUE,A181=TRUE,A186=FALSE),E162,IF(AND(A172=8,A180=TRUE,A181=TRUE),E163,IF(AND(A172=9,A180=TRUE,A181=TRUE),E163,IF(AND(A172=10,A180=TRUE,A181=TRUE),E164,IF(AND(A172=11,A180=TRUE,A181=TRUE),E165,0)))))))))))))))))))))))))</f>
        <v>0</v>
      </c>
      <c r="B183" s="15" t="s">
        <v>310</v>
      </c>
    </row>
    <row r="184" spans="1:2" x14ac:dyDescent="0.35">
      <c r="A184" s="15"/>
      <c r="B184" s="15"/>
    </row>
    <row r="185" spans="1:2" x14ac:dyDescent="0.35">
      <c r="A185" s="10" t="s">
        <v>311</v>
      </c>
      <c r="B185" s="15"/>
    </row>
    <row r="186" spans="1:2" x14ac:dyDescent="0.35">
      <c r="A186" s="16" t="b">
        <f>IF('Plan de financement'!B6="Établissements de recherche (universités)",TRUE,FALSE)</f>
        <v>0</v>
      </c>
      <c r="B186" s="15"/>
    </row>
    <row r="187" spans="1:2" x14ac:dyDescent="0.35">
      <c r="A187" s="15"/>
      <c r="B187" s="15"/>
    </row>
    <row r="188" spans="1:2" x14ac:dyDescent="0.35">
      <c r="A188" s="15"/>
      <c r="B188" s="15"/>
    </row>
    <row r="189" spans="1:2" x14ac:dyDescent="0.35">
      <c r="A189" s="10" t="s">
        <v>312</v>
      </c>
      <c r="B189" s="15"/>
    </row>
    <row r="190" spans="1:2" x14ac:dyDescent="0.35">
      <c r="A190" s="18" cm="1">
        <f t="array" ref="A190">_xlfn.IFS(A172=0,0,A172=1,0.8,A172=2,0.8,A172=3,0.8,A172=4,0.8,A172=5,0.8,A172=6,0.8,A172=7,0.6,A172=8,0.7,A172=9,0.7,A172=10,0.7,A172=11,0.7,A172=12,0.65)</f>
        <v>0</v>
      </c>
      <c r="B190" s="15"/>
    </row>
    <row r="191" spans="1:2" x14ac:dyDescent="0.35">
      <c r="A191" s="15"/>
      <c r="B191" s="15"/>
    </row>
    <row r="192" spans="1:2" x14ac:dyDescent="0.35">
      <c r="A192" s="10" t="s">
        <v>313</v>
      </c>
      <c r="B192" s="10" t="s">
        <v>314</v>
      </c>
    </row>
    <row r="193" spans="1:2" x14ac:dyDescent="0.35">
      <c r="A193" s="16" t="b">
        <f>IF(OR('Plan de financement'!B8="(À sélectionner)",'Plan de financement'!B8="Ne s'applique pas"),FALSE,IF(AND(A172=6,'Plan de financement'!B8&lt;&gt;A128),FALSE,IF(AND(A172=12,'Plan de financement'!B8&lt;&gt;A128),FALSE,TRUE)))</f>
        <v>0</v>
      </c>
      <c r="B193" s="15" t="s">
        <v>315</v>
      </c>
    </row>
    <row r="194" spans="1:2" x14ac:dyDescent="0.35">
      <c r="A194" s="18" cm="1">
        <f t="array" ref="A194">_xlfn.IFS(A172=0,0,A172=1,0.1,A172=2,0.1,A172=3,0.1,A172=4,0.1,A172=5,0.1,A172=6,0.1,A172=7,0.3,A172=8,0,A172=9,0,A172=10,0,A172=11,0,A172=12,0.1)</f>
        <v>0</v>
      </c>
      <c r="B194" s="15" t="s">
        <v>316</v>
      </c>
    </row>
    <row r="195" spans="1:2" x14ac:dyDescent="0.35">
      <c r="A195" s="18">
        <f>IF(A193=TRUE,A194,0)</f>
        <v>0</v>
      </c>
      <c r="B195" s="15" t="s">
        <v>317</v>
      </c>
    </row>
    <row r="196" spans="1:2" x14ac:dyDescent="0.35">
      <c r="A196" s="15"/>
      <c r="B196" s="15"/>
    </row>
    <row r="197" spans="1:2" x14ac:dyDescent="0.35">
      <c r="A197" s="10" t="s">
        <v>318</v>
      </c>
      <c r="B197" s="10" t="s">
        <v>314</v>
      </c>
    </row>
    <row r="198" spans="1:2" x14ac:dyDescent="0.35">
      <c r="A198" s="18" cm="1">
        <f t="array" ref="A198">_xlfn.IFS(A172=0,0,A172=1,0.9,A172=2,0.9,A172=3,0.9,A172=4,0.9,A172=5,0.9,A172=6,0.9,A172=7,0.9,A172=8,0.75,A172=9,0.75,A172=10,0.75,A172=11,0.75,A172=12,0.9)</f>
        <v>0</v>
      </c>
      <c r="B198" s="15" t="s">
        <v>319</v>
      </c>
    </row>
    <row r="199" spans="1:2" x14ac:dyDescent="0.35">
      <c r="A199" s="208">
        <v>0</v>
      </c>
      <c r="B199" s="15" t="s">
        <v>320</v>
      </c>
    </row>
    <row r="200" spans="1:2" x14ac:dyDescent="0.35">
      <c r="A200" s="11" t="b">
        <f>(IF(OR(A213=6,A213=12),IF(A212="1 an",1,IF(A212="2 ans",2,IF(A212="3 ans",3,1)))*1))</f>
        <v>0</v>
      </c>
      <c r="B200" s="15" t="s">
        <v>321</v>
      </c>
    </row>
    <row r="201" spans="1:2" x14ac:dyDescent="0.35">
      <c r="A201" s="10" t="s">
        <v>299</v>
      </c>
      <c r="B201" s="10" t="s">
        <v>314</v>
      </c>
    </row>
    <row r="202" spans="1:2" x14ac:dyDescent="0.35">
      <c r="A202" s="18" t="str">
        <f>IF(A186=TRUE,A169,A168)</f>
        <v>Frais d'administration</v>
      </c>
      <c r="B202" s="15" t="s">
        <v>322</v>
      </c>
    </row>
    <row r="203" spans="1:2" x14ac:dyDescent="0.35">
      <c r="A203" s="11">
        <f>IF(A174="CL0",0,A202)</f>
        <v>0</v>
      </c>
    </row>
    <row r="205" spans="1:2" x14ac:dyDescent="0.35">
      <c r="A205" s="21">
        <f>SUMIF('Plan de financement'!J42:J143,"Partenaire",'Plan de financement'!N42:N143)</f>
        <v>0</v>
      </c>
    </row>
    <row r="206" spans="1:2" x14ac:dyDescent="0.35">
      <c r="A206" s="10" t="s">
        <v>323</v>
      </c>
      <c r="B206" s="10" t="s">
        <v>314</v>
      </c>
    </row>
    <row r="207" spans="1:2" x14ac:dyDescent="0.35">
      <c r="A207" s="28">
        <f>IF(OR(A172=6,A172=12),0,IF(A172&gt;7,0,IF(A186=TRUE,27%,15%)))</f>
        <v>0.15</v>
      </c>
    </row>
    <row r="208" spans="1:2" x14ac:dyDescent="0.35">
      <c r="A208" s="28" t="str">
        <f>IF(OR(A172=6,A172=12),"",IF(A172&gt;7,"",IF(A186=TRUE,"Frais indirectes de recherche de 27,0%","Frais d'administration de 15,0%")))</f>
        <v>Frais d'administration de 15,0%</v>
      </c>
      <c r="B208" t="s">
        <v>324</v>
      </c>
    </row>
    <row r="209" spans="1:2" x14ac:dyDescent="0.35">
      <c r="A209">
        <f>'Plan de financement'!N144</f>
        <v>0</v>
      </c>
      <c r="B209" t="s">
        <v>325</v>
      </c>
    </row>
    <row r="211" spans="1:2" x14ac:dyDescent="0.35">
      <c r="A211" s="10" t="s">
        <v>326</v>
      </c>
      <c r="B211" s="10" t="s">
        <v>314</v>
      </c>
    </row>
    <row r="212" spans="1:2" x14ac:dyDescent="0.35">
      <c r="A212" s="28" t="str">
        <f>'Plan de financement'!I3</f>
        <v>(À sélectionner)</v>
      </c>
      <c r="B212" t="s">
        <v>10</v>
      </c>
    </row>
    <row r="213" spans="1:2" x14ac:dyDescent="0.35">
      <c r="A213" s="46">
        <f>A172</f>
        <v>0</v>
      </c>
      <c r="B213" t="s">
        <v>24</v>
      </c>
    </row>
    <row r="214" spans="1:2" x14ac:dyDescent="0.35">
      <c r="A214" s="7">
        <f>IF('Plan de financement'!M11&gt;50000,60%,80%)</f>
        <v>0.8</v>
      </c>
      <c r="B214" t="s">
        <v>327</v>
      </c>
    </row>
    <row r="215" spans="1:2" x14ac:dyDescent="0.35">
      <c r="A215" t="str">
        <f>'Plan de financement'!B7</f>
        <v>(À sélectionner)</v>
      </c>
      <c r="B215" t="s">
        <v>328</v>
      </c>
    </row>
    <row r="216" spans="1:2" x14ac:dyDescent="0.35">
      <c r="A216" t="e" cm="1" vm="2">
        <f t="array" aca="1" ref="A216" ca="1">IF(OR(A213=8,A213=9,A213=10,A213=11),A132:A134,IF(A213=5,A132:A133,IF(OR(A213=3,A213=4),I70:I71,IF(A213=1,G70:G73,IF(A213=7,A132:A137,A132:A135)))))</f>
        <v>#VALUE!</v>
      </c>
      <c r="B216" t="s">
        <v>329</v>
      </c>
    </row>
    <row r="217" spans="1:2" x14ac:dyDescent="0.35">
      <c r="A217" t="e" cm="1" vm="2">
        <f t="array" aca="1" ref="A217" ca="1">IF(OR(A213=8,A213=9,A213=10,A213=11),A132:A134,IF(A213=5,A132:A133,IF(OR(A213=3,A213=4),I70:I71,IF(A213=1,G70:G73,IF(A213=7,A132:A137,A132:A135)))))</f>
        <v>#VALUE!</v>
      </c>
    </row>
    <row r="220" spans="1:2" x14ac:dyDescent="0.35">
      <c r="A220" s="206">
        <f>A182-'Plan de financement'!M146</f>
        <v>0</v>
      </c>
    </row>
    <row r="221" spans="1:2" x14ac:dyDescent="0.35">
      <c r="A221" s="205">
        <f>IF(((('Plan de financement'!J146+'Plan de financement'!I146)/0.3)-'Plan de financement'!N146)&lt;0,"",('Plan de financement'!J146+'Plan de financement'!I146)/0.3)-'Plan de financement'!N146</f>
        <v>0</v>
      </c>
      <c r="B221" t="s">
        <v>338</v>
      </c>
    </row>
    <row r="222" spans="1:2" x14ac:dyDescent="0.35">
      <c r="A222" s="205">
        <f>('Plan de financement'!M146-'Plan de financement'!M84)*0.15</f>
        <v>0</v>
      </c>
      <c r="B222" t="s">
        <v>337</v>
      </c>
    </row>
    <row r="223" spans="1:2" x14ac:dyDescent="0.35">
      <c r="A223" s="205">
        <f>IF($A$213=8,$C$163,IF($A$213=9,$C$163,IF($A$213=10,C164,C165)))</f>
        <v>750</v>
      </c>
      <c r="B223" t="s">
        <v>336</v>
      </c>
    </row>
    <row r="224" spans="1:2" x14ac:dyDescent="0.35">
      <c r="A224" s="11">
        <f>IF($A$213=8,OR($A$213=9,D163),IF($A$213=10,D164,D165))</f>
        <v>5750</v>
      </c>
      <c r="B224" t="s">
        <v>330</v>
      </c>
    </row>
    <row r="225" spans="1:2" x14ac:dyDescent="0.35">
      <c r="A225" s="47" t="s">
        <v>331</v>
      </c>
      <c r="B225" s="47" t="s">
        <v>81</v>
      </c>
    </row>
    <row r="226" spans="1:2" x14ac:dyDescent="0.35">
      <c r="A226" s="11">
        <f>A172</f>
        <v>0</v>
      </c>
      <c r="B226" t="s">
        <v>24</v>
      </c>
    </row>
    <row r="227" spans="1:2" x14ac:dyDescent="0.35">
      <c r="A227" s="7" t="b">
        <f>A193</f>
        <v>0</v>
      </c>
      <c r="B227" t="s">
        <v>332</v>
      </c>
    </row>
    <row r="228" spans="1:2" x14ac:dyDescent="0.35">
      <c r="A228" s="7">
        <f>IF(A213&lt;7,20%,IF(A213=12,20%,IF(A213=7,40%,30%)))</f>
        <v>0.2</v>
      </c>
      <c r="B228" t="s">
        <v>333</v>
      </c>
    </row>
    <row r="229" spans="1:2" x14ac:dyDescent="0.35">
      <c r="A229" s="7" t="b">
        <f>IF(AND('Plan de financement'!B8=A128,A226=6),10%,IF(AND('Plan de financement'!B8=A128,A226=12),10%,IF(A213&gt;7,30%,IF(AND(A213&lt;5,A193=TRUE),10%,IF(AND(A213=7,A193=TRUE),10%)))))</f>
        <v>0</v>
      </c>
      <c r="B229" t="s">
        <v>334</v>
      </c>
    </row>
    <row r="230" spans="1:2" x14ac:dyDescent="0.35">
      <c r="A230" s="7">
        <f>MIN(A228,A229)</f>
        <v>0.2</v>
      </c>
      <c r="B230" t="s">
        <v>335</v>
      </c>
    </row>
    <row r="232" spans="1:2" x14ac:dyDescent="0.35">
      <c r="A232" s="127" t="s">
        <v>369</v>
      </c>
    </row>
    <row r="233" spans="1:2" x14ac:dyDescent="0.35">
      <c r="A233" s="11">
        <f>'Plan de financement'!N153</f>
        <v>0</v>
      </c>
      <c r="B233" t="s">
        <v>370</v>
      </c>
    </row>
    <row r="234" spans="1:2" x14ac:dyDescent="0.35">
      <c r="A234" s="128" t="e">
        <f>('Réclamation 1'!$M$122-'Réclamation 1'!$M$60)/('Plan de financement'!$M$146-'Plan de financement'!$M$84)</f>
        <v>#DIV/0!</v>
      </c>
      <c r="B234" t="s">
        <v>371</v>
      </c>
    </row>
    <row r="235" spans="1:2" x14ac:dyDescent="0.35">
      <c r="A235" s="11" t="e">
        <f>ROUNDDOWN(IF(A234&gt;1,A233,A233*A234),0)</f>
        <v>#DIV/0!</v>
      </c>
      <c r="B235" t="s">
        <v>375</v>
      </c>
    </row>
    <row r="236" spans="1:2" x14ac:dyDescent="0.35">
      <c r="A236" s="129">
        <f>'Réclamation 1'!N130</f>
        <v>0</v>
      </c>
      <c r="B236" t="s">
        <v>381</v>
      </c>
    </row>
    <row r="237" spans="1:2" x14ac:dyDescent="0.35">
      <c r="A237" s="127" t="s">
        <v>372</v>
      </c>
    </row>
    <row r="238" spans="1:2" x14ac:dyDescent="0.35">
      <c r="A238" s="11">
        <f>'Réclamation 1'!N130</f>
        <v>0</v>
      </c>
      <c r="B238" t="s">
        <v>373</v>
      </c>
    </row>
    <row r="239" spans="1:2" x14ac:dyDescent="0.35">
      <c r="A239" s="46">
        <f>A233-A236</f>
        <v>0</v>
      </c>
      <c r="B239" t="s">
        <v>376</v>
      </c>
    </row>
    <row r="240" spans="1:2" x14ac:dyDescent="0.35">
      <c r="A240" s="128" t="e">
        <f>('Réclamation 1'!$M$122-'Réclamation 1'!$M$60+'Réclamation 2'!$M$122-'Réclamation 2'!$M$60)/('Plan de financement'!$M$146-'Plan de financement'!$M$84)</f>
        <v>#DIV/0!</v>
      </c>
      <c r="B240" t="s">
        <v>374</v>
      </c>
    </row>
    <row r="241" spans="1:3" x14ac:dyDescent="0.35">
      <c r="A241" s="11" t="e">
        <f>ROUNDDOWN(IF(A240&gt;1,A239,(A233*A240)-A236),0)</f>
        <v>#DIV/0!</v>
      </c>
      <c r="B241" t="s">
        <v>375</v>
      </c>
    </row>
    <row r="242" spans="1:3" x14ac:dyDescent="0.35">
      <c r="A242" s="129">
        <f>'Réclamation 2'!N130</f>
        <v>0</v>
      </c>
      <c r="B242" t="s">
        <v>382</v>
      </c>
    </row>
    <row r="243" spans="1:3" x14ac:dyDescent="0.35">
      <c r="A243" s="127" t="s">
        <v>377</v>
      </c>
    </row>
    <row r="244" spans="1:3" x14ac:dyDescent="0.35">
      <c r="A244" s="11">
        <f>'Réclamation 1'!N130+'Réclamation 2'!N130</f>
        <v>0</v>
      </c>
      <c r="B244" t="s">
        <v>378</v>
      </c>
    </row>
    <row r="245" spans="1:3" x14ac:dyDescent="0.35">
      <c r="A245" s="46">
        <f>A233-A244</f>
        <v>0</v>
      </c>
      <c r="B245" t="s">
        <v>379</v>
      </c>
    </row>
    <row r="246" spans="1:3" x14ac:dyDescent="0.35">
      <c r="A246" s="128" t="e">
        <f>('Réclamation 1'!$M$122-'Réclamation 1'!$M$60+'Réclamation 2'!$M$122-'Réclamation 2'!$M$60+'Réclamation 3'!$M$122-'Réclamation 3'!$M$60)/('Plan de financement'!$M$146-'Plan de financement'!$M$84)</f>
        <v>#DIV/0!</v>
      </c>
      <c r="B246" t="s">
        <v>380</v>
      </c>
    </row>
    <row r="247" spans="1:3" x14ac:dyDescent="0.35">
      <c r="A247" s="129" t="e">
        <f>ROUNDDOWN(IF(A246&gt;1,A245,(A233*A246)-A244),0)</f>
        <v>#DIV/0!</v>
      </c>
      <c r="B247" t="s">
        <v>375</v>
      </c>
    </row>
    <row r="248" spans="1:3" x14ac:dyDescent="0.35">
      <c r="A248" s="11" cm="1">
        <f t="array" ref="A248:C248">'Réclamation 3'!N130:P130</f>
        <v>0</v>
      </c>
      <c r="B248">
        <v>0</v>
      </c>
      <c r="C248">
        <v>0</v>
      </c>
    </row>
    <row r="249" spans="1:3" x14ac:dyDescent="0.35">
      <c r="A249" s="127" t="s">
        <v>383</v>
      </c>
    </row>
    <row r="250" spans="1:3" x14ac:dyDescent="0.35">
      <c r="A250" s="11">
        <f>A248+A242+A236</f>
        <v>0</v>
      </c>
    </row>
  </sheetData>
  <sheetProtection algorithmName="SHA-512" hashValue="z9AKbB/1AHAJlGdl/B8qefueZHvd2c8MR0cgZ8C0hIc8tDcMoeoi65k6qWd7I7V8yMNNYYBXatZo/Ba4oPu/ng==" saltValue="s580cNjZczlr8ZrBi5ymGg==" spinCount="100000" sheet="1" objects="1" scenarios="1"/>
  <phoneticPr fontId="13" type="noConversion"/>
  <pageMargins left="0.7" right="0.7" top="0.75" bottom="0.75" header="0.3" footer="0.3"/>
  <pageSetup paperSize="5" orientation="landscape" horizontalDpi="1200" verticalDpi="1200" r:id="rId1"/>
  <tableParts count="9">
    <tablePart r:id="rId2"/>
    <tablePart r:id="rId3"/>
    <tablePart r:id="rId4"/>
    <tablePart r:id="rId5"/>
    <tablePart r:id="rId6"/>
    <tablePart r:id="rId7"/>
    <tablePart r:id="rId8"/>
    <tablePart r:id="rId9"/>
    <tablePart r:id="rId10"/>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E4330-BAC8-4730-BCC7-17BDEF79BEFE}">
  <sheetPr>
    <tabColor theme="8" tint="0.59999389629810485"/>
  </sheetPr>
  <dimension ref="A1:BM59"/>
  <sheetViews>
    <sheetView showGridLines="0" zoomScale="80" zoomScaleNormal="80" workbookViewId="0">
      <selection activeCell="B10" sqref="B10:C14"/>
    </sheetView>
  </sheetViews>
  <sheetFormatPr baseColWidth="10" defaultColWidth="11.453125" defaultRowHeight="15" customHeight="1" x14ac:dyDescent="0.35"/>
  <cols>
    <col min="1" max="1" width="5.90625" customWidth="1"/>
    <col min="2" max="2" width="9.36328125" customWidth="1"/>
    <col min="3" max="3" width="40.6328125" customWidth="1"/>
    <col min="4" max="4" width="39" customWidth="1"/>
    <col min="5" max="5" width="13.54296875" customWidth="1"/>
    <col min="6" max="65" width="3.36328125" customWidth="1"/>
  </cols>
  <sheetData>
    <row r="1" spans="1:65" ht="52.25" customHeight="1" x14ac:dyDescent="0.35">
      <c r="A1" s="454" t="s">
        <v>148</v>
      </c>
      <c r="B1" s="454"/>
      <c r="C1" s="454"/>
      <c r="D1" s="454"/>
      <c r="E1" s="454"/>
      <c r="F1" s="454"/>
      <c r="G1" s="454"/>
      <c r="H1" s="454"/>
      <c r="I1" s="454"/>
      <c r="J1" s="454"/>
      <c r="K1" s="454"/>
      <c r="L1" s="454"/>
      <c r="M1" s="454"/>
      <c r="N1" s="454"/>
      <c r="O1" s="454"/>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c r="AR1" s="454"/>
      <c r="AS1" s="454"/>
      <c r="AT1" s="454"/>
      <c r="AU1" s="454"/>
      <c r="AV1" s="454"/>
      <c r="AW1" s="454"/>
      <c r="AX1" s="454"/>
      <c r="AY1" s="454"/>
      <c r="AZ1" s="454"/>
      <c r="BA1" s="454"/>
      <c r="BB1" s="454"/>
      <c r="BC1" s="454"/>
      <c r="BD1" s="454"/>
      <c r="BE1" s="454"/>
      <c r="BF1" s="454"/>
      <c r="BG1" s="454"/>
      <c r="BH1" s="454"/>
      <c r="BI1" s="454"/>
      <c r="BJ1" s="454"/>
      <c r="BK1" s="454"/>
      <c r="BL1" s="454"/>
      <c r="BM1" s="454"/>
    </row>
    <row r="2" spans="1:65" s="48" customFormat="1" ht="15.5" x14ac:dyDescent="0.35">
      <c r="A2" s="455"/>
      <c r="B2" s="455"/>
      <c r="C2" s="455"/>
      <c r="D2" s="455"/>
      <c r="E2" s="455"/>
      <c r="F2" s="455"/>
      <c r="G2" s="455"/>
      <c r="H2" s="455"/>
      <c r="I2" s="455"/>
      <c r="J2" s="455"/>
      <c r="K2" s="455"/>
      <c r="L2" s="455"/>
      <c r="M2" s="455"/>
      <c r="N2" s="455"/>
      <c r="O2" s="455"/>
      <c r="P2" s="455"/>
      <c r="Q2" s="455"/>
      <c r="R2" s="455"/>
      <c r="S2" s="455"/>
      <c r="T2" s="455"/>
      <c r="U2" s="455"/>
      <c r="V2" s="455"/>
      <c r="W2" s="455"/>
      <c r="X2" s="455"/>
      <c r="Y2" s="455"/>
      <c r="Z2" s="455"/>
      <c r="AA2" s="455"/>
      <c r="AB2" s="455"/>
      <c r="AC2" s="455"/>
      <c r="AD2" s="455"/>
      <c r="AE2" s="455"/>
      <c r="AF2" s="455"/>
      <c r="AG2" s="455"/>
      <c r="AH2" s="455"/>
      <c r="AI2" s="455"/>
      <c r="AJ2" s="455"/>
      <c r="AK2" s="455"/>
      <c r="AL2" s="455"/>
      <c r="AM2" s="455"/>
      <c r="AN2" s="455"/>
      <c r="AO2" s="455"/>
      <c r="AP2" s="455"/>
      <c r="AQ2" s="455"/>
      <c r="AR2" s="455"/>
      <c r="AS2" s="455"/>
      <c r="AT2" s="455"/>
      <c r="AU2" s="455"/>
      <c r="AV2" s="455"/>
      <c r="AW2" s="455"/>
      <c r="AX2" s="455"/>
      <c r="AY2" s="455"/>
      <c r="AZ2" s="455"/>
      <c r="BA2" s="455"/>
      <c r="BB2" s="455"/>
      <c r="BC2" s="455"/>
      <c r="BD2" s="455"/>
      <c r="BE2" s="455"/>
      <c r="BF2" s="455"/>
      <c r="BG2" s="455"/>
      <c r="BH2" s="455"/>
      <c r="BI2" s="455"/>
      <c r="BJ2" s="455"/>
      <c r="BK2" s="455"/>
      <c r="BL2" s="455"/>
      <c r="BM2" s="455"/>
    </row>
    <row r="3" spans="1:65" ht="35" customHeight="1" x14ac:dyDescent="0.35">
      <c r="A3" s="452" t="s">
        <v>9</v>
      </c>
      <c r="B3" s="452"/>
      <c r="C3" s="453">
        <f>'Plan de financement'!B3</f>
        <v>0</v>
      </c>
      <c r="D3" s="453"/>
      <c r="E3" s="453"/>
      <c r="L3" s="345" t="s">
        <v>24</v>
      </c>
      <c r="M3" s="345"/>
      <c r="N3" s="345"/>
      <c r="O3" s="345"/>
      <c r="P3" s="345"/>
      <c r="Q3" s="345"/>
      <c r="R3" s="444" t="str">
        <f>'Plan de financement'!B7</f>
        <v>(À sélectionner)</v>
      </c>
      <c r="S3" s="444"/>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row>
    <row r="4" spans="1:65" ht="38" customHeight="1" x14ac:dyDescent="0.35">
      <c r="A4" s="452" t="s">
        <v>16</v>
      </c>
      <c r="B4" s="452"/>
      <c r="C4" s="453">
        <f>'Plan de financement'!B5</f>
        <v>0</v>
      </c>
      <c r="D4" s="453"/>
      <c r="E4" s="453"/>
      <c r="L4" s="345" t="s">
        <v>26</v>
      </c>
      <c r="M4" s="345"/>
      <c r="N4" s="345"/>
      <c r="O4" s="345"/>
      <c r="P4" s="345"/>
      <c r="Q4" s="345"/>
      <c r="R4" s="444" t="str">
        <f>'Plan de financement'!B8</f>
        <v>Ne s'applique pas</v>
      </c>
      <c r="S4" s="444"/>
      <c r="T4" s="444"/>
      <c r="U4" s="444"/>
      <c r="V4" s="444"/>
      <c r="W4" s="444"/>
      <c r="X4" s="444"/>
      <c r="Y4" s="444"/>
      <c r="Z4" s="444"/>
      <c r="AA4" s="444"/>
      <c r="AB4" s="444"/>
      <c r="AC4" s="444"/>
      <c r="AD4" s="444"/>
      <c r="AE4" s="444"/>
      <c r="AF4" s="444"/>
      <c r="AG4" s="444"/>
      <c r="AH4" s="444"/>
      <c r="AI4" s="444"/>
      <c r="AJ4" s="444"/>
      <c r="AK4" s="444"/>
      <c r="AL4" s="444"/>
      <c r="AM4" s="444"/>
      <c r="AN4" s="444"/>
      <c r="AO4" s="444"/>
      <c r="AP4" s="444"/>
      <c r="AQ4" s="444"/>
    </row>
    <row r="5" spans="1:65" ht="35" customHeight="1" x14ac:dyDescent="0.35">
      <c r="A5" s="345" t="s">
        <v>20</v>
      </c>
      <c r="B5" s="345"/>
      <c r="C5" s="444" t="str">
        <f>'Plan de financement'!B6</f>
        <v>(À sélectionner)</v>
      </c>
      <c r="D5" s="444"/>
      <c r="E5" s="444"/>
      <c r="L5" s="452" t="s">
        <v>149</v>
      </c>
      <c r="M5" s="452"/>
      <c r="N5" s="452"/>
      <c r="O5" s="452"/>
      <c r="P5" s="452"/>
      <c r="Q5" s="452"/>
      <c r="R5" s="453" t="str">
        <f>'Plan de financement'!I3</f>
        <v>(À sélectionner)</v>
      </c>
      <c r="S5" s="453"/>
      <c r="T5" s="453"/>
      <c r="U5" s="453"/>
      <c r="V5" s="453"/>
      <c r="W5" s="453"/>
      <c r="X5" s="453"/>
      <c r="Y5" s="453"/>
      <c r="Z5" s="453"/>
      <c r="AA5" s="453"/>
      <c r="AB5" s="453"/>
      <c r="AC5" s="453"/>
      <c r="AD5" s="453"/>
      <c r="AE5" s="453"/>
      <c r="AF5" s="453"/>
      <c r="AG5" s="453"/>
      <c r="AH5" s="453"/>
      <c r="AI5" s="453"/>
      <c r="AJ5" s="453"/>
      <c r="AK5" s="453"/>
      <c r="AL5" s="453"/>
      <c r="AM5" s="453"/>
      <c r="AN5" s="453"/>
      <c r="AO5" s="453"/>
      <c r="AP5" s="453"/>
      <c r="AQ5" s="453"/>
    </row>
    <row r="6" spans="1:65" ht="21" customHeight="1" x14ac:dyDescent="0.35">
      <c r="A6" s="30"/>
    </row>
    <row r="7" spans="1:65" ht="14.75" customHeight="1" x14ac:dyDescent="0.35">
      <c r="A7" s="445" t="s">
        <v>150</v>
      </c>
      <c r="B7" s="445"/>
      <c r="C7" s="445"/>
      <c r="D7" s="446" t="s">
        <v>151</v>
      </c>
      <c r="E7" s="446" t="s">
        <v>152</v>
      </c>
      <c r="F7" s="447"/>
      <c r="G7" s="447"/>
      <c r="H7" s="447"/>
      <c r="I7" s="447"/>
      <c r="J7" s="447"/>
      <c r="K7" s="447"/>
      <c r="L7" s="447"/>
      <c r="M7" s="447"/>
      <c r="N7" s="447"/>
      <c r="O7" s="447"/>
      <c r="P7" s="447"/>
      <c r="Q7" s="447"/>
      <c r="R7" s="447"/>
      <c r="S7" s="447"/>
      <c r="T7" s="447"/>
      <c r="U7" s="447"/>
      <c r="V7" s="447"/>
      <c r="W7" s="447"/>
      <c r="X7" s="447"/>
      <c r="Y7" s="447"/>
      <c r="Z7" s="447"/>
      <c r="AA7" s="447"/>
      <c r="AB7" s="447"/>
      <c r="AC7" s="447"/>
      <c r="AD7" s="447"/>
      <c r="AE7" s="447"/>
      <c r="AF7" s="447"/>
      <c r="AG7" s="447"/>
      <c r="AH7" s="447"/>
      <c r="AI7" s="447"/>
      <c r="AJ7" s="447"/>
      <c r="AK7" s="447"/>
      <c r="AL7" s="447"/>
      <c r="AM7" s="447"/>
      <c r="AN7" s="447"/>
      <c r="AO7" s="447"/>
      <c r="AP7" s="447"/>
      <c r="AQ7" s="447"/>
      <c r="AR7" s="447"/>
      <c r="AS7" s="447"/>
      <c r="AT7" s="447"/>
      <c r="AU7" s="447"/>
      <c r="AV7" s="447"/>
      <c r="AW7" s="447"/>
      <c r="AX7" s="447"/>
      <c r="AY7" s="447"/>
      <c r="AZ7" s="447"/>
      <c r="BA7" s="447"/>
      <c r="BB7" s="447"/>
      <c r="BC7" s="447"/>
      <c r="BD7" s="447"/>
      <c r="BE7" s="447"/>
      <c r="BF7" s="447"/>
      <c r="BG7" s="447"/>
      <c r="BH7" s="447"/>
      <c r="BI7" s="447"/>
      <c r="BJ7" s="447"/>
      <c r="BK7" s="447"/>
      <c r="BL7" s="447"/>
      <c r="BM7" s="448"/>
    </row>
    <row r="8" spans="1:65" ht="14.75" customHeight="1" x14ac:dyDescent="0.35">
      <c r="A8" s="445"/>
      <c r="B8" s="445"/>
      <c r="C8" s="445"/>
      <c r="D8" s="446"/>
      <c r="E8" s="446"/>
      <c r="F8" s="449" t="s">
        <v>153</v>
      </c>
      <c r="G8" s="449"/>
      <c r="H8" s="449"/>
      <c r="I8" s="449"/>
      <c r="J8" s="449"/>
      <c r="K8" s="449"/>
      <c r="L8" s="449"/>
      <c r="M8" s="449"/>
      <c r="N8" s="449"/>
      <c r="O8" s="449"/>
      <c r="P8" s="449"/>
      <c r="Q8" s="450"/>
      <c r="R8" s="451" t="s">
        <v>154</v>
      </c>
      <c r="S8" s="449"/>
      <c r="T8" s="449"/>
      <c r="U8" s="449"/>
      <c r="V8" s="449"/>
      <c r="W8" s="449"/>
      <c r="X8" s="449"/>
      <c r="Y8" s="449"/>
      <c r="Z8" s="449"/>
      <c r="AA8" s="449"/>
      <c r="AB8" s="449"/>
      <c r="AC8" s="450"/>
      <c r="AD8" s="451" t="s">
        <v>155</v>
      </c>
      <c r="AE8" s="449"/>
      <c r="AF8" s="449"/>
      <c r="AG8" s="449"/>
      <c r="AH8" s="449"/>
      <c r="AI8" s="449"/>
      <c r="AJ8" s="449"/>
      <c r="AK8" s="449"/>
      <c r="AL8" s="449"/>
      <c r="AM8" s="449"/>
      <c r="AN8" s="449"/>
      <c r="AO8" s="450"/>
      <c r="AP8" s="451" t="s">
        <v>156</v>
      </c>
      <c r="AQ8" s="449"/>
      <c r="AR8" s="449"/>
      <c r="AS8" s="449"/>
      <c r="AT8" s="449"/>
      <c r="AU8" s="449"/>
      <c r="AV8" s="449"/>
      <c r="AW8" s="449"/>
      <c r="AX8" s="449"/>
      <c r="AY8" s="449"/>
      <c r="AZ8" s="449"/>
      <c r="BA8" s="450"/>
      <c r="BB8" s="451" t="s">
        <v>157</v>
      </c>
      <c r="BC8" s="449"/>
      <c r="BD8" s="449"/>
      <c r="BE8" s="449"/>
      <c r="BF8" s="449"/>
      <c r="BG8" s="449"/>
      <c r="BH8" s="449"/>
      <c r="BI8" s="449"/>
      <c r="BJ8" s="449"/>
      <c r="BK8" s="449"/>
      <c r="BL8" s="449"/>
      <c r="BM8" s="450"/>
    </row>
    <row r="9" spans="1:65" ht="29" customHeight="1" x14ac:dyDescent="0.35">
      <c r="A9" s="445"/>
      <c r="B9" s="445"/>
      <c r="C9" s="445"/>
      <c r="D9" s="446"/>
      <c r="E9" s="446"/>
      <c r="F9" s="193" t="s">
        <v>158</v>
      </c>
      <c r="G9" s="193" t="s">
        <v>159</v>
      </c>
      <c r="H9" s="193" t="s">
        <v>160</v>
      </c>
      <c r="I9" s="193" t="s">
        <v>161</v>
      </c>
      <c r="J9" s="193" t="s">
        <v>162</v>
      </c>
      <c r="K9" s="193" t="s">
        <v>163</v>
      </c>
      <c r="L9" s="193" t="s">
        <v>164</v>
      </c>
      <c r="M9" s="193" t="s">
        <v>165</v>
      </c>
      <c r="N9" s="193" t="s">
        <v>166</v>
      </c>
      <c r="O9" s="193" t="s">
        <v>167</v>
      </c>
      <c r="P9" s="193" t="s">
        <v>168</v>
      </c>
      <c r="Q9" s="193" t="s">
        <v>169</v>
      </c>
      <c r="R9" s="203" t="s">
        <v>158</v>
      </c>
      <c r="S9" s="193" t="s">
        <v>159</v>
      </c>
      <c r="T9" s="193" t="s">
        <v>160</v>
      </c>
      <c r="U9" s="193" t="s">
        <v>161</v>
      </c>
      <c r="V9" s="193" t="s">
        <v>162</v>
      </c>
      <c r="W9" s="193" t="s">
        <v>163</v>
      </c>
      <c r="X9" s="193" t="s">
        <v>164</v>
      </c>
      <c r="Y9" s="193" t="s">
        <v>165</v>
      </c>
      <c r="Z9" s="193" t="s">
        <v>166</v>
      </c>
      <c r="AA9" s="193" t="s">
        <v>167</v>
      </c>
      <c r="AB9" s="193" t="s">
        <v>168</v>
      </c>
      <c r="AC9" s="193" t="s">
        <v>169</v>
      </c>
      <c r="AD9" s="203" t="s">
        <v>158</v>
      </c>
      <c r="AE9" s="193" t="s">
        <v>159</v>
      </c>
      <c r="AF9" s="193" t="s">
        <v>160</v>
      </c>
      <c r="AG9" s="193" t="s">
        <v>161</v>
      </c>
      <c r="AH9" s="193" t="s">
        <v>162</v>
      </c>
      <c r="AI9" s="193" t="s">
        <v>163</v>
      </c>
      <c r="AJ9" s="193" t="s">
        <v>164</v>
      </c>
      <c r="AK9" s="193" t="s">
        <v>165</v>
      </c>
      <c r="AL9" s="193" t="s">
        <v>166</v>
      </c>
      <c r="AM9" s="193" t="s">
        <v>167</v>
      </c>
      <c r="AN9" s="193" t="s">
        <v>168</v>
      </c>
      <c r="AO9" s="193" t="s">
        <v>169</v>
      </c>
      <c r="AP9" s="203" t="s">
        <v>158</v>
      </c>
      <c r="AQ9" s="193" t="s">
        <v>159</v>
      </c>
      <c r="AR9" s="193" t="s">
        <v>160</v>
      </c>
      <c r="AS9" s="193" t="s">
        <v>161</v>
      </c>
      <c r="AT9" s="193" t="s">
        <v>162</v>
      </c>
      <c r="AU9" s="193" t="s">
        <v>163</v>
      </c>
      <c r="AV9" s="193" t="s">
        <v>164</v>
      </c>
      <c r="AW9" s="193" t="s">
        <v>165</v>
      </c>
      <c r="AX9" s="193" t="s">
        <v>166</v>
      </c>
      <c r="AY9" s="193" t="s">
        <v>167</v>
      </c>
      <c r="AZ9" s="193" t="s">
        <v>168</v>
      </c>
      <c r="BA9" s="194" t="s">
        <v>169</v>
      </c>
      <c r="BB9" s="193" t="s">
        <v>158</v>
      </c>
      <c r="BC9" s="193" t="s">
        <v>159</v>
      </c>
      <c r="BD9" s="193" t="s">
        <v>160</v>
      </c>
      <c r="BE9" s="193" t="s">
        <v>161</v>
      </c>
      <c r="BF9" s="193" t="s">
        <v>162</v>
      </c>
      <c r="BG9" s="193" t="s">
        <v>163</v>
      </c>
      <c r="BH9" s="193" t="s">
        <v>164</v>
      </c>
      <c r="BI9" s="193" t="s">
        <v>165</v>
      </c>
      <c r="BJ9" s="193" t="s">
        <v>166</v>
      </c>
      <c r="BK9" s="193" t="s">
        <v>167</v>
      </c>
      <c r="BL9" s="193" t="s">
        <v>168</v>
      </c>
      <c r="BM9" s="194" t="s">
        <v>169</v>
      </c>
    </row>
    <row r="10" spans="1:65" ht="15.5" customHeight="1" x14ac:dyDescent="0.35">
      <c r="A10" s="441">
        <v>1</v>
      </c>
      <c r="B10" s="442"/>
      <c r="C10" s="442"/>
      <c r="D10" s="195"/>
      <c r="E10" s="196"/>
      <c r="F10" s="436"/>
      <c r="G10" s="420"/>
      <c r="H10" s="420"/>
      <c r="I10" s="420"/>
      <c r="J10" s="420"/>
      <c r="K10" s="420"/>
      <c r="L10" s="420"/>
      <c r="M10" s="420"/>
      <c r="N10" s="420"/>
      <c r="O10" s="420"/>
      <c r="P10" s="420"/>
      <c r="Q10" s="423"/>
      <c r="R10" s="426"/>
      <c r="S10" s="420"/>
      <c r="T10" s="420"/>
      <c r="U10" s="420"/>
      <c r="V10" s="420"/>
      <c r="W10" s="420"/>
      <c r="X10" s="420"/>
      <c r="Y10" s="420"/>
      <c r="Z10" s="420"/>
      <c r="AA10" s="420"/>
      <c r="AB10" s="420"/>
      <c r="AC10" s="423"/>
      <c r="AD10" s="426"/>
      <c r="AE10" s="420"/>
      <c r="AF10" s="420"/>
      <c r="AG10" s="420"/>
      <c r="AH10" s="420"/>
      <c r="AI10" s="420"/>
      <c r="AJ10" s="420"/>
      <c r="AK10" s="420"/>
      <c r="AL10" s="420"/>
      <c r="AM10" s="420"/>
      <c r="AN10" s="420"/>
      <c r="AO10" s="423"/>
      <c r="AP10" s="426"/>
      <c r="AQ10" s="420"/>
      <c r="AR10" s="420"/>
      <c r="AS10" s="420"/>
      <c r="AT10" s="420"/>
      <c r="AU10" s="420"/>
      <c r="AV10" s="420"/>
      <c r="AW10" s="420"/>
      <c r="AX10" s="420"/>
      <c r="AY10" s="420"/>
      <c r="AZ10" s="420"/>
      <c r="BA10" s="423"/>
      <c r="BB10" s="426"/>
      <c r="BC10" s="420"/>
      <c r="BD10" s="420"/>
      <c r="BE10" s="420"/>
      <c r="BF10" s="420"/>
      <c r="BG10" s="420"/>
      <c r="BH10" s="420"/>
      <c r="BI10" s="420"/>
      <c r="BJ10" s="420"/>
      <c r="BK10" s="420"/>
      <c r="BL10" s="420"/>
      <c r="BM10" s="429"/>
    </row>
    <row r="11" spans="1:65" ht="15.5" customHeight="1" x14ac:dyDescent="0.35">
      <c r="A11" s="441"/>
      <c r="B11" s="442"/>
      <c r="C11" s="442"/>
      <c r="D11" s="197"/>
      <c r="E11" s="198"/>
      <c r="F11" s="437"/>
      <c r="G11" s="421"/>
      <c r="H11" s="421"/>
      <c r="I11" s="421"/>
      <c r="J11" s="421"/>
      <c r="K11" s="421"/>
      <c r="L11" s="421"/>
      <c r="M11" s="421"/>
      <c r="N11" s="421"/>
      <c r="O11" s="421"/>
      <c r="P11" s="421"/>
      <c r="Q11" s="424"/>
      <c r="R11" s="427"/>
      <c r="S11" s="421"/>
      <c r="T11" s="421"/>
      <c r="U11" s="421"/>
      <c r="V11" s="421"/>
      <c r="W11" s="421"/>
      <c r="X11" s="421"/>
      <c r="Y11" s="421"/>
      <c r="Z11" s="421"/>
      <c r="AA11" s="421"/>
      <c r="AB11" s="421"/>
      <c r="AC11" s="424"/>
      <c r="AD11" s="427"/>
      <c r="AE11" s="421"/>
      <c r="AF11" s="421"/>
      <c r="AG11" s="421"/>
      <c r="AH11" s="421"/>
      <c r="AI11" s="421"/>
      <c r="AJ11" s="421"/>
      <c r="AK11" s="421"/>
      <c r="AL11" s="421"/>
      <c r="AM11" s="421"/>
      <c r="AN11" s="421"/>
      <c r="AO11" s="424"/>
      <c r="AP11" s="427"/>
      <c r="AQ11" s="421"/>
      <c r="AR11" s="421"/>
      <c r="AS11" s="421"/>
      <c r="AT11" s="421"/>
      <c r="AU11" s="421"/>
      <c r="AV11" s="421"/>
      <c r="AW11" s="421"/>
      <c r="AX11" s="421"/>
      <c r="AY11" s="421"/>
      <c r="AZ11" s="421"/>
      <c r="BA11" s="424"/>
      <c r="BB11" s="427"/>
      <c r="BC11" s="421"/>
      <c r="BD11" s="421"/>
      <c r="BE11" s="421"/>
      <c r="BF11" s="421"/>
      <c r="BG11" s="421"/>
      <c r="BH11" s="421"/>
      <c r="BI11" s="421"/>
      <c r="BJ11" s="421"/>
      <c r="BK11" s="421"/>
      <c r="BL11" s="421"/>
      <c r="BM11" s="430"/>
    </row>
    <row r="12" spans="1:65" ht="15.5" customHeight="1" x14ac:dyDescent="0.35">
      <c r="A12" s="441"/>
      <c r="B12" s="442"/>
      <c r="C12" s="442"/>
      <c r="D12" s="197"/>
      <c r="E12" s="198"/>
      <c r="F12" s="437"/>
      <c r="G12" s="421"/>
      <c r="H12" s="421"/>
      <c r="I12" s="421"/>
      <c r="J12" s="421"/>
      <c r="K12" s="421"/>
      <c r="L12" s="421"/>
      <c r="M12" s="421"/>
      <c r="N12" s="421"/>
      <c r="O12" s="421"/>
      <c r="P12" s="421"/>
      <c r="Q12" s="424"/>
      <c r="R12" s="427"/>
      <c r="S12" s="421"/>
      <c r="T12" s="421"/>
      <c r="U12" s="421"/>
      <c r="V12" s="421"/>
      <c r="W12" s="421"/>
      <c r="X12" s="421"/>
      <c r="Y12" s="421"/>
      <c r="Z12" s="421"/>
      <c r="AA12" s="421"/>
      <c r="AB12" s="421"/>
      <c r="AC12" s="424"/>
      <c r="AD12" s="427"/>
      <c r="AE12" s="421"/>
      <c r="AF12" s="421"/>
      <c r="AG12" s="421"/>
      <c r="AH12" s="421"/>
      <c r="AI12" s="421"/>
      <c r="AJ12" s="421"/>
      <c r="AK12" s="421"/>
      <c r="AL12" s="421"/>
      <c r="AM12" s="421"/>
      <c r="AN12" s="421"/>
      <c r="AO12" s="424"/>
      <c r="AP12" s="427"/>
      <c r="AQ12" s="421"/>
      <c r="AR12" s="421"/>
      <c r="AS12" s="421"/>
      <c r="AT12" s="421"/>
      <c r="AU12" s="421"/>
      <c r="AV12" s="421"/>
      <c r="AW12" s="421"/>
      <c r="AX12" s="421"/>
      <c r="AY12" s="421"/>
      <c r="AZ12" s="421"/>
      <c r="BA12" s="424"/>
      <c r="BB12" s="427"/>
      <c r="BC12" s="421"/>
      <c r="BD12" s="421"/>
      <c r="BE12" s="421"/>
      <c r="BF12" s="421"/>
      <c r="BG12" s="421"/>
      <c r="BH12" s="421"/>
      <c r="BI12" s="421"/>
      <c r="BJ12" s="421"/>
      <c r="BK12" s="421"/>
      <c r="BL12" s="421"/>
      <c r="BM12" s="430"/>
    </row>
    <row r="13" spans="1:65" ht="15.5" customHeight="1" x14ac:dyDescent="0.35">
      <c r="A13" s="441"/>
      <c r="B13" s="442"/>
      <c r="C13" s="442"/>
      <c r="D13" s="197"/>
      <c r="E13" s="198"/>
      <c r="F13" s="437"/>
      <c r="G13" s="421"/>
      <c r="H13" s="421"/>
      <c r="I13" s="421"/>
      <c r="J13" s="421"/>
      <c r="K13" s="421"/>
      <c r="L13" s="421"/>
      <c r="M13" s="421"/>
      <c r="N13" s="421"/>
      <c r="O13" s="421"/>
      <c r="P13" s="421"/>
      <c r="Q13" s="424"/>
      <c r="R13" s="427"/>
      <c r="S13" s="421"/>
      <c r="T13" s="421"/>
      <c r="U13" s="421"/>
      <c r="V13" s="421"/>
      <c r="W13" s="421"/>
      <c r="X13" s="421"/>
      <c r="Y13" s="421"/>
      <c r="Z13" s="421"/>
      <c r="AA13" s="421"/>
      <c r="AB13" s="421"/>
      <c r="AC13" s="424"/>
      <c r="AD13" s="427"/>
      <c r="AE13" s="421"/>
      <c r="AF13" s="421"/>
      <c r="AG13" s="421"/>
      <c r="AH13" s="421"/>
      <c r="AI13" s="421"/>
      <c r="AJ13" s="421"/>
      <c r="AK13" s="421"/>
      <c r="AL13" s="421"/>
      <c r="AM13" s="421"/>
      <c r="AN13" s="421"/>
      <c r="AO13" s="424"/>
      <c r="AP13" s="427"/>
      <c r="AQ13" s="421"/>
      <c r="AR13" s="421"/>
      <c r="AS13" s="421"/>
      <c r="AT13" s="421"/>
      <c r="AU13" s="421"/>
      <c r="AV13" s="421"/>
      <c r="AW13" s="421"/>
      <c r="AX13" s="421"/>
      <c r="AY13" s="421"/>
      <c r="AZ13" s="421"/>
      <c r="BA13" s="424"/>
      <c r="BB13" s="427"/>
      <c r="BC13" s="421"/>
      <c r="BD13" s="421"/>
      <c r="BE13" s="421"/>
      <c r="BF13" s="421"/>
      <c r="BG13" s="421"/>
      <c r="BH13" s="421"/>
      <c r="BI13" s="421"/>
      <c r="BJ13" s="421"/>
      <c r="BK13" s="421"/>
      <c r="BL13" s="421"/>
      <c r="BM13" s="430"/>
    </row>
    <row r="14" spans="1:65" ht="15.5" customHeight="1" x14ac:dyDescent="0.35">
      <c r="A14" s="441"/>
      <c r="B14" s="442"/>
      <c r="C14" s="442"/>
      <c r="D14" s="197"/>
      <c r="E14" s="198"/>
      <c r="F14" s="443"/>
      <c r="G14" s="432"/>
      <c r="H14" s="432"/>
      <c r="I14" s="432"/>
      <c r="J14" s="432"/>
      <c r="K14" s="432"/>
      <c r="L14" s="432"/>
      <c r="M14" s="432"/>
      <c r="N14" s="432"/>
      <c r="O14" s="432"/>
      <c r="P14" s="432"/>
      <c r="Q14" s="439"/>
      <c r="R14" s="440"/>
      <c r="S14" s="432"/>
      <c r="T14" s="432"/>
      <c r="U14" s="432"/>
      <c r="V14" s="432"/>
      <c r="W14" s="432"/>
      <c r="X14" s="432"/>
      <c r="Y14" s="432"/>
      <c r="Z14" s="432"/>
      <c r="AA14" s="432"/>
      <c r="AB14" s="432"/>
      <c r="AC14" s="439"/>
      <c r="AD14" s="440"/>
      <c r="AE14" s="432"/>
      <c r="AF14" s="432"/>
      <c r="AG14" s="432"/>
      <c r="AH14" s="432"/>
      <c r="AI14" s="432"/>
      <c r="AJ14" s="432"/>
      <c r="AK14" s="432"/>
      <c r="AL14" s="432"/>
      <c r="AM14" s="432"/>
      <c r="AN14" s="432"/>
      <c r="AO14" s="439"/>
      <c r="AP14" s="440"/>
      <c r="AQ14" s="432"/>
      <c r="AR14" s="432"/>
      <c r="AS14" s="432"/>
      <c r="AT14" s="432"/>
      <c r="AU14" s="432"/>
      <c r="AV14" s="432"/>
      <c r="AW14" s="432"/>
      <c r="AX14" s="432"/>
      <c r="AY14" s="432"/>
      <c r="AZ14" s="432"/>
      <c r="BA14" s="439"/>
      <c r="BB14" s="440"/>
      <c r="BC14" s="432"/>
      <c r="BD14" s="432"/>
      <c r="BE14" s="432"/>
      <c r="BF14" s="432"/>
      <c r="BG14" s="432"/>
      <c r="BH14" s="432"/>
      <c r="BI14" s="432"/>
      <c r="BJ14" s="432"/>
      <c r="BK14" s="432"/>
      <c r="BL14" s="432"/>
      <c r="BM14" s="433"/>
    </row>
    <row r="15" spans="1:65" ht="15.5" customHeight="1" x14ac:dyDescent="0.35">
      <c r="A15" s="441">
        <v>2</v>
      </c>
      <c r="B15" s="442"/>
      <c r="C15" s="442"/>
      <c r="D15" s="195"/>
      <c r="E15" s="196"/>
      <c r="F15" s="436"/>
      <c r="G15" s="420"/>
      <c r="H15" s="420"/>
      <c r="I15" s="420"/>
      <c r="J15" s="420"/>
      <c r="K15" s="420"/>
      <c r="L15" s="420"/>
      <c r="M15" s="420"/>
      <c r="N15" s="420"/>
      <c r="O15" s="420"/>
      <c r="P15" s="420"/>
      <c r="Q15" s="423"/>
      <c r="R15" s="426"/>
      <c r="S15" s="420"/>
      <c r="T15" s="420"/>
      <c r="U15" s="420"/>
      <c r="V15" s="420"/>
      <c r="W15" s="420"/>
      <c r="X15" s="420"/>
      <c r="Y15" s="420"/>
      <c r="Z15" s="420"/>
      <c r="AA15" s="420"/>
      <c r="AB15" s="420"/>
      <c r="AC15" s="423"/>
      <c r="AD15" s="426"/>
      <c r="AE15" s="420"/>
      <c r="AF15" s="420"/>
      <c r="AG15" s="420"/>
      <c r="AH15" s="420"/>
      <c r="AI15" s="420"/>
      <c r="AJ15" s="420"/>
      <c r="AK15" s="420"/>
      <c r="AL15" s="420"/>
      <c r="AM15" s="420"/>
      <c r="AN15" s="420"/>
      <c r="AO15" s="423"/>
      <c r="AP15" s="426"/>
      <c r="AQ15" s="420"/>
      <c r="AR15" s="420"/>
      <c r="AS15" s="420"/>
      <c r="AT15" s="420"/>
      <c r="AU15" s="420"/>
      <c r="AV15" s="420"/>
      <c r="AW15" s="420"/>
      <c r="AX15" s="420"/>
      <c r="AY15" s="420"/>
      <c r="AZ15" s="420"/>
      <c r="BA15" s="423"/>
      <c r="BB15" s="426"/>
      <c r="BC15" s="420"/>
      <c r="BD15" s="420"/>
      <c r="BE15" s="420"/>
      <c r="BF15" s="420"/>
      <c r="BG15" s="420"/>
      <c r="BH15" s="420"/>
      <c r="BI15" s="420"/>
      <c r="BJ15" s="420"/>
      <c r="BK15" s="420"/>
      <c r="BL15" s="420"/>
      <c r="BM15" s="429"/>
    </row>
    <row r="16" spans="1:65" ht="15.5" customHeight="1" x14ac:dyDescent="0.35">
      <c r="A16" s="441"/>
      <c r="B16" s="442"/>
      <c r="C16" s="442"/>
      <c r="D16" s="197"/>
      <c r="E16" s="198"/>
      <c r="F16" s="437"/>
      <c r="G16" s="421"/>
      <c r="H16" s="421"/>
      <c r="I16" s="421"/>
      <c r="J16" s="421"/>
      <c r="K16" s="421"/>
      <c r="L16" s="421"/>
      <c r="M16" s="421"/>
      <c r="N16" s="421"/>
      <c r="O16" s="421"/>
      <c r="P16" s="421"/>
      <c r="Q16" s="424"/>
      <c r="R16" s="427"/>
      <c r="S16" s="421"/>
      <c r="T16" s="421"/>
      <c r="U16" s="421"/>
      <c r="V16" s="421"/>
      <c r="W16" s="421"/>
      <c r="X16" s="421"/>
      <c r="Y16" s="421"/>
      <c r="Z16" s="421"/>
      <c r="AA16" s="421"/>
      <c r="AB16" s="421"/>
      <c r="AC16" s="424"/>
      <c r="AD16" s="427"/>
      <c r="AE16" s="421"/>
      <c r="AF16" s="421"/>
      <c r="AG16" s="421"/>
      <c r="AH16" s="421"/>
      <c r="AI16" s="421"/>
      <c r="AJ16" s="421"/>
      <c r="AK16" s="421"/>
      <c r="AL16" s="421"/>
      <c r="AM16" s="421"/>
      <c r="AN16" s="421"/>
      <c r="AO16" s="424"/>
      <c r="AP16" s="427"/>
      <c r="AQ16" s="421"/>
      <c r="AR16" s="421"/>
      <c r="AS16" s="421"/>
      <c r="AT16" s="421"/>
      <c r="AU16" s="421"/>
      <c r="AV16" s="421"/>
      <c r="AW16" s="421"/>
      <c r="AX16" s="421"/>
      <c r="AY16" s="421"/>
      <c r="AZ16" s="421"/>
      <c r="BA16" s="424"/>
      <c r="BB16" s="427"/>
      <c r="BC16" s="421"/>
      <c r="BD16" s="421"/>
      <c r="BE16" s="421"/>
      <c r="BF16" s="421"/>
      <c r="BG16" s="421"/>
      <c r="BH16" s="421"/>
      <c r="BI16" s="421"/>
      <c r="BJ16" s="421"/>
      <c r="BK16" s="421"/>
      <c r="BL16" s="421"/>
      <c r="BM16" s="430"/>
    </row>
    <row r="17" spans="1:65" ht="15.5" customHeight="1" x14ac:dyDescent="0.35">
      <c r="A17" s="441"/>
      <c r="B17" s="442"/>
      <c r="C17" s="442"/>
      <c r="D17" s="197"/>
      <c r="E17" s="198"/>
      <c r="F17" s="437"/>
      <c r="G17" s="421"/>
      <c r="H17" s="421"/>
      <c r="I17" s="421"/>
      <c r="J17" s="421"/>
      <c r="K17" s="421"/>
      <c r="L17" s="421"/>
      <c r="M17" s="421"/>
      <c r="N17" s="421"/>
      <c r="O17" s="421"/>
      <c r="P17" s="421"/>
      <c r="Q17" s="424"/>
      <c r="R17" s="427"/>
      <c r="S17" s="421"/>
      <c r="T17" s="421"/>
      <c r="U17" s="421"/>
      <c r="V17" s="421"/>
      <c r="W17" s="421"/>
      <c r="X17" s="421"/>
      <c r="Y17" s="421"/>
      <c r="Z17" s="421"/>
      <c r="AA17" s="421"/>
      <c r="AB17" s="421"/>
      <c r="AC17" s="424"/>
      <c r="AD17" s="427"/>
      <c r="AE17" s="421"/>
      <c r="AF17" s="421"/>
      <c r="AG17" s="421"/>
      <c r="AH17" s="421"/>
      <c r="AI17" s="421"/>
      <c r="AJ17" s="421"/>
      <c r="AK17" s="421"/>
      <c r="AL17" s="421"/>
      <c r="AM17" s="421"/>
      <c r="AN17" s="421"/>
      <c r="AO17" s="424"/>
      <c r="AP17" s="427"/>
      <c r="AQ17" s="421"/>
      <c r="AR17" s="421"/>
      <c r="AS17" s="421"/>
      <c r="AT17" s="421"/>
      <c r="AU17" s="421"/>
      <c r="AV17" s="421"/>
      <c r="AW17" s="421"/>
      <c r="AX17" s="421"/>
      <c r="AY17" s="421"/>
      <c r="AZ17" s="421"/>
      <c r="BA17" s="424"/>
      <c r="BB17" s="427"/>
      <c r="BC17" s="421"/>
      <c r="BD17" s="421"/>
      <c r="BE17" s="421"/>
      <c r="BF17" s="421"/>
      <c r="BG17" s="421"/>
      <c r="BH17" s="421"/>
      <c r="BI17" s="421"/>
      <c r="BJ17" s="421"/>
      <c r="BK17" s="421"/>
      <c r="BL17" s="421"/>
      <c r="BM17" s="430"/>
    </row>
    <row r="18" spans="1:65" ht="15.5" customHeight="1" x14ac:dyDescent="0.35">
      <c r="A18" s="441"/>
      <c r="B18" s="442"/>
      <c r="C18" s="442"/>
      <c r="D18" s="197"/>
      <c r="E18" s="198"/>
      <c r="F18" s="437"/>
      <c r="G18" s="421"/>
      <c r="H18" s="421"/>
      <c r="I18" s="421"/>
      <c r="J18" s="421"/>
      <c r="K18" s="421"/>
      <c r="L18" s="421"/>
      <c r="M18" s="421"/>
      <c r="N18" s="421"/>
      <c r="O18" s="421"/>
      <c r="P18" s="421"/>
      <c r="Q18" s="424"/>
      <c r="R18" s="427"/>
      <c r="S18" s="421"/>
      <c r="T18" s="421"/>
      <c r="U18" s="421"/>
      <c r="V18" s="421"/>
      <c r="W18" s="421"/>
      <c r="X18" s="421"/>
      <c r="Y18" s="421"/>
      <c r="Z18" s="421"/>
      <c r="AA18" s="421"/>
      <c r="AB18" s="421"/>
      <c r="AC18" s="424"/>
      <c r="AD18" s="427"/>
      <c r="AE18" s="421"/>
      <c r="AF18" s="421"/>
      <c r="AG18" s="421"/>
      <c r="AH18" s="421"/>
      <c r="AI18" s="421"/>
      <c r="AJ18" s="421"/>
      <c r="AK18" s="421"/>
      <c r="AL18" s="421"/>
      <c r="AM18" s="421"/>
      <c r="AN18" s="421"/>
      <c r="AO18" s="424"/>
      <c r="AP18" s="427"/>
      <c r="AQ18" s="421"/>
      <c r="AR18" s="421"/>
      <c r="AS18" s="421"/>
      <c r="AT18" s="421"/>
      <c r="AU18" s="421"/>
      <c r="AV18" s="421"/>
      <c r="AW18" s="421"/>
      <c r="AX18" s="421"/>
      <c r="AY18" s="421"/>
      <c r="AZ18" s="421"/>
      <c r="BA18" s="424"/>
      <c r="BB18" s="427"/>
      <c r="BC18" s="421"/>
      <c r="BD18" s="421"/>
      <c r="BE18" s="421"/>
      <c r="BF18" s="421"/>
      <c r="BG18" s="421"/>
      <c r="BH18" s="421"/>
      <c r="BI18" s="421"/>
      <c r="BJ18" s="421"/>
      <c r="BK18" s="421"/>
      <c r="BL18" s="421"/>
      <c r="BM18" s="430"/>
    </row>
    <row r="19" spans="1:65" ht="15.5" customHeight="1" x14ac:dyDescent="0.35">
      <c r="A19" s="441"/>
      <c r="B19" s="442"/>
      <c r="C19" s="442"/>
      <c r="D19" s="197"/>
      <c r="E19" s="198"/>
      <c r="F19" s="443"/>
      <c r="G19" s="432"/>
      <c r="H19" s="432"/>
      <c r="I19" s="432"/>
      <c r="J19" s="432"/>
      <c r="K19" s="432"/>
      <c r="L19" s="432"/>
      <c r="M19" s="432"/>
      <c r="N19" s="432"/>
      <c r="O19" s="432"/>
      <c r="P19" s="432"/>
      <c r="Q19" s="439"/>
      <c r="R19" s="440"/>
      <c r="S19" s="432"/>
      <c r="T19" s="432"/>
      <c r="U19" s="432"/>
      <c r="V19" s="432"/>
      <c r="W19" s="432"/>
      <c r="X19" s="432"/>
      <c r="Y19" s="432"/>
      <c r="Z19" s="432"/>
      <c r="AA19" s="432"/>
      <c r="AB19" s="432"/>
      <c r="AC19" s="439"/>
      <c r="AD19" s="440"/>
      <c r="AE19" s="432"/>
      <c r="AF19" s="432"/>
      <c r="AG19" s="432"/>
      <c r="AH19" s="432"/>
      <c r="AI19" s="432"/>
      <c r="AJ19" s="432"/>
      <c r="AK19" s="432"/>
      <c r="AL19" s="432"/>
      <c r="AM19" s="432"/>
      <c r="AN19" s="432"/>
      <c r="AO19" s="439"/>
      <c r="AP19" s="440"/>
      <c r="AQ19" s="432"/>
      <c r="AR19" s="432"/>
      <c r="AS19" s="432"/>
      <c r="AT19" s="432"/>
      <c r="AU19" s="432"/>
      <c r="AV19" s="432"/>
      <c r="AW19" s="432"/>
      <c r="AX19" s="432"/>
      <c r="AY19" s="432"/>
      <c r="AZ19" s="432"/>
      <c r="BA19" s="439"/>
      <c r="BB19" s="440"/>
      <c r="BC19" s="432"/>
      <c r="BD19" s="432"/>
      <c r="BE19" s="432"/>
      <c r="BF19" s="432"/>
      <c r="BG19" s="432"/>
      <c r="BH19" s="432"/>
      <c r="BI19" s="432"/>
      <c r="BJ19" s="432"/>
      <c r="BK19" s="432"/>
      <c r="BL19" s="432"/>
      <c r="BM19" s="433"/>
    </row>
    <row r="20" spans="1:65" ht="15.5" customHeight="1" x14ac:dyDescent="0.35">
      <c r="A20" s="441">
        <v>3</v>
      </c>
      <c r="B20" s="442"/>
      <c r="C20" s="442"/>
      <c r="D20" s="195"/>
      <c r="E20" s="196"/>
      <c r="F20" s="436"/>
      <c r="G20" s="420"/>
      <c r="H20" s="420"/>
      <c r="I20" s="420"/>
      <c r="J20" s="420"/>
      <c r="K20" s="420"/>
      <c r="L20" s="420"/>
      <c r="M20" s="420"/>
      <c r="N20" s="420"/>
      <c r="O20" s="420"/>
      <c r="P20" s="420"/>
      <c r="Q20" s="423"/>
      <c r="R20" s="426"/>
      <c r="S20" s="420"/>
      <c r="T20" s="420"/>
      <c r="U20" s="420"/>
      <c r="V20" s="420"/>
      <c r="W20" s="420"/>
      <c r="X20" s="420"/>
      <c r="Y20" s="420"/>
      <c r="Z20" s="420"/>
      <c r="AA20" s="420"/>
      <c r="AB20" s="420"/>
      <c r="AC20" s="423"/>
      <c r="AD20" s="426"/>
      <c r="AE20" s="420"/>
      <c r="AF20" s="420"/>
      <c r="AG20" s="420"/>
      <c r="AH20" s="420"/>
      <c r="AI20" s="420"/>
      <c r="AJ20" s="420"/>
      <c r="AK20" s="420"/>
      <c r="AL20" s="420"/>
      <c r="AM20" s="420"/>
      <c r="AN20" s="420"/>
      <c r="AO20" s="423"/>
      <c r="AP20" s="426"/>
      <c r="AQ20" s="420"/>
      <c r="AR20" s="420"/>
      <c r="AS20" s="420"/>
      <c r="AT20" s="420"/>
      <c r="AU20" s="420"/>
      <c r="AV20" s="420"/>
      <c r="AW20" s="420"/>
      <c r="AX20" s="420"/>
      <c r="AY20" s="420"/>
      <c r="AZ20" s="420"/>
      <c r="BA20" s="423"/>
      <c r="BB20" s="426"/>
      <c r="BC20" s="420"/>
      <c r="BD20" s="420"/>
      <c r="BE20" s="420"/>
      <c r="BF20" s="420"/>
      <c r="BG20" s="420"/>
      <c r="BH20" s="420"/>
      <c r="BI20" s="420"/>
      <c r="BJ20" s="420"/>
      <c r="BK20" s="420"/>
      <c r="BL20" s="420"/>
      <c r="BM20" s="429"/>
    </row>
    <row r="21" spans="1:65" ht="15.5" customHeight="1" x14ac:dyDescent="0.35">
      <c r="A21" s="441"/>
      <c r="B21" s="442"/>
      <c r="C21" s="442"/>
      <c r="D21" s="197"/>
      <c r="E21" s="198"/>
      <c r="F21" s="437"/>
      <c r="G21" s="421"/>
      <c r="H21" s="421"/>
      <c r="I21" s="421"/>
      <c r="J21" s="421"/>
      <c r="K21" s="421"/>
      <c r="L21" s="421"/>
      <c r="M21" s="421"/>
      <c r="N21" s="421"/>
      <c r="O21" s="421"/>
      <c r="P21" s="421"/>
      <c r="Q21" s="424"/>
      <c r="R21" s="427"/>
      <c r="S21" s="421"/>
      <c r="T21" s="421"/>
      <c r="U21" s="421"/>
      <c r="V21" s="421"/>
      <c r="W21" s="421"/>
      <c r="X21" s="421"/>
      <c r="Y21" s="421"/>
      <c r="Z21" s="421"/>
      <c r="AA21" s="421"/>
      <c r="AB21" s="421"/>
      <c r="AC21" s="424"/>
      <c r="AD21" s="427"/>
      <c r="AE21" s="421"/>
      <c r="AF21" s="421"/>
      <c r="AG21" s="421"/>
      <c r="AH21" s="421"/>
      <c r="AI21" s="421"/>
      <c r="AJ21" s="421"/>
      <c r="AK21" s="421"/>
      <c r="AL21" s="421"/>
      <c r="AM21" s="421"/>
      <c r="AN21" s="421"/>
      <c r="AO21" s="424"/>
      <c r="AP21" s="427"/>
      <c r="AQ21" s="421"/>
      <c r="AR21" s="421"/>
      <c r="AS21" s="421"/>
      <c r="AT21" s="421"/>
      <c r="AU21" s="421"/>
      <c r="AV21" s="421"/>
      <c r="AW21" s="421"/>
      <c r="AX21" s="421"/>
      <c r="AY21" s="421"/>
      <c r="AZ21" s="421"/>
      <c r="BA21" s="424"/>
      <c r="BB21" s="427"/>
      <c r="BC21" s="421"/>
      <c r="BD21" s="421"/>
      <c r="BE21" s="421"/>
      <c r="BF21" s="421"/>
      <c r="BG21" s="421"/>
      <c r="BH21" s="421"/>
      <c r="BI21" s="421"/>
      <c r="BJ21" s="421"/>
      <c r="BK21" s="421"/>
      <c r="BL21" s="421"/>
      <c r="BM21" s="430"/>
    </row>
    <row r="22" spans="1:65" ht="15.5" customHeight="1" x14ac:dyDescent="0.35">
      <c r="A22" s="441"/>
      <c r="B22" s="442"/>
      <c r="C22" s="442"/>
      <c r="D22" s="197"/>
      <c r="E22" s="198"/>
      <c r="F22" s="437"/>
      <c r="G22" s="421"/>
      <c r="H22" s="421"/>
      <c r="I22" s="421"/>
      <c r="J22" s="421"/>
      <c r="K22" s="421"/>
      <c r="L22" s="421"/>
      <c r="M22" s="421"/>
      <c r="N22" s="421"/>
      <c r="O22" s="421"/>
      <c r="P22" s="421"/>
      <c r="Q22" s="424"/>
      <c r="R22" s="427"/>
      <c r="S22" s="421"/>
      <c r="T22" s="421"/>
      <c r="U22" s="421"/>
      <c r="V22" s="421"/>
      <c r="W22" s="421"/>
      <c r="X22" s="421"/>
      <c r="Y22" s="421"/>
      <c r="Z22" s="421"/>
      <c r="AA22" s="421"/>
      <c r="AB22" s="421"/>
      <c r="AC22" s="424"/>
      <c r="AD22" s="427"/>
      <c r="AE22" s="421"/>
      <c r="AF22" s="421"/>
      <c r="AG22" s="421"/>
      <c r="AH22" s="421"/>
      <c r="AI22" s="421"/>
      <c r="AJ22" s="421"/>
      <c r="AK22" s="421"/>
      <c r="AL22" s="421"/>
      <c r="AM22" s="421"/>
      <c r="AN22" s="421"/>
      <c r="AO22" s="424"/>
      <c r="AP22" s="427"/>
      <c r="AQ22" s="421"/>
      <c r="AR22" s="421"/>
      <c r="AS22" s="421"/>
      <c r="AT22" s="421"/>
      <c r="AU22" s="421"/>
      <c r="AV22" s="421"/>
      <c r="AW22" s="421"/>
      <c r="AX22" s="421"/>
      <c r="AY22" s="421"/>
      <c r="AZ22" s="421"/>
      <c r="BA22" s="424"/>
      <c r="BB22" s="427"/>
      <c r="BC22" s="421"/>
      <c r="BD22" s="421"/>
      <c r="BE22" s="421"/>
      <c r="BF22" s="421"/>
      <c r="BG22" s="421"/>
      <c r="BH22" s="421"/>
      <c r="BI22" s="421"/>
      <c r="BJ22" s="421"/>
      <c r="BK22" s="421"/>
      <c r="BL22" s="421"/>
      <c r="BM22" s="430"/>
    </row>
    <row r="23" spans="1:65" ht="15.5" customHeight="1" x14ac:dyDescent="0.35">
      <c r="A23" s="441"/>
      <c r="B23" s="442"/>
      <c r="C23" s="442"/>
      <c r="D23" s="197"/>
      <c r="E23" s="198"/>
      <c r="F23" s="437"/>
      <c r="G23" s="421"/>
      <c r="H23" s="421"/>
      <c r="I23" s="421"/>
      <c r="J23" s="421"/>
      <c r="K23" s="421"/>
      <c r="L23" s="421"/>
      <c r="M23" s="421"/>
      <c r="N23" s="421"/>
      <c r="O23" s="421"/>
      <c r="P23" s="421"/>
      <c r="Q23" s="424"/>
      <c r="R23" s="427"/>
      <c r="S23" s="421"/>
      <c r="T23" s="421"/>
      <c r="U23" s="421"/>
      <c r="V23" s="421"/>
      <c r="W23" s="421"/>
      <c r="X23" s="421"/>
      <c r="Y23" s="421"/>
      <c r="Z23" s="421"/>
      <c r="AA23" s="421"/>
      <c r="AB23" s="421"/>
      <c r="AC23" s="424"/>
      <c r="AD23" s="427"/>
      <c r="AE23" s="421"/>
      <c r="AF23" s="421"/>
      <c r="AG23" s="421"/>
      <c r="AH23" s="421"/>
      <c r="AI23" s="421"/>
      <c r="AJ23" s="421"/>
      <c r="AK23" s="421"/>
      <c r="AL23" s="421"/>
      <c r="AM23" s="421"/>
      <c r="AN23" s="421"/>
      <c r="AO23" s="424"/>
      <c r="AP23" s="427"/>
      <c r="AQ23" s="421"/>
      <c r="AR23" s="421"/>
      <c r="AS23" s="421"/>
      <c r="AT23" s="421"/>
      <c r="AU23" s="421"/>
      <c r="AV23" s="421"/>
      <c r="AW23" s="421"/>
      <c r="AX23" s="421"/>
      <c r="AY23" s="421"/>
      <c r="AZ23" s="421"/>
      <c r="BA23" s="424"/>
      <c r="BB23" s="427"/>
      <c r="BC23" s="421"/>
      <c r="BD23" s="421"/>
      <c r="BE23" s="421"/>
      <c r="BF23" s="421"/>
      <c r="BG23" s="421"/>
      <c r="BH23" s="421"/>
      <c r="BI23" s="421"/>
      <c r="BJ23" s="421"/>
      <c r="BK23" s="421"/>
      <c r="BL23" s="421"/>
      <c r="BM23" s="430"/>
    </row>
    <row r="24" spans="1:65" ht="15.5" customHeight="1" x14ac:dyDescent="0.35">
      <c r="A24" s="441"/>
      <c r="B24" s="442"/>
      <c r="C24" s="442"/>
      <c r="D24" s="197"/>
      <c r="E24" s="198"/>
      <c r="F24" s="443"/>
      <c r="G24" s="432"/>
      <c r="H24" s="432"/>
      <c r="I24" s="432"/>
      <c r="J24" s="432"/>
      <c r="K24" s="432"/>
      <c r="L24" s="432"/>
      <c r="M24" s="432"/>
      <c r="N24" s="432"/>
      <c r="O24" s="432"/>
      <c r="P24" s="432"/>
      <c r="Q24" s="439"/>
      <c r="R24" s="440"/>
      <c r="S24" s="432"/>
      <c r="T24" s="432"/>
      <c r="U24" s="432"/>
      <c r="V24" s="432"/>
      <c r="W24" s="432"/>
      <c r="X24" s="432"/>
      <c r="Y24" s="432"/>
      <c r="Z24" s="432"/>
      <c r="AA24" s="432"/>
      <c r="AB24" s="432"/>
      <c r="AC24" s="439"/>
      <c r="AD24" s="440"/>
      <c r="AE24" s="432"/>
      <c r="AF24" s="432"/>
      <c r="AG24" s="432"/>
      <c r="AH24" s="432"/>
      <c r="AI24" s="432"/>
      <c r="AJ24" s="432"/>
      <c r="AK24" s="432"/>
      <c r="AL24" s="432"/>
      <c r="AM24" s="432"/>
      <c r="AN24" s="432"/>
      <c r="AO24" s="439"/>
      <c r="AP24" s="440"/>
      <c r="AQ24" s="432"/>
      <c r="AR24" s="432"/>
      <c r="AS24" s="432"/>
      <c r="AT24" s="432"/>
      <c r="AU24" s="432"/>
      <c r="AV24" s="432"/>
      <c r="AW24" s="432"/>
      <c r="AX24" s="432"/>
      <c r="AY24" s="432"/>
      <c r="AZ24" s="432"/>
      <c r="BA24" s="439"/>
      <c r="BB24" s="440"/>
      <c r="BC24" s="432"/>
      <c r="BD24" s="432"/>
      <c r="BE24" s="432"/>
      <c r="BF24" s="432"/>
      <c r="BG24" s="432"/>
      <c r="BH24" s="432"/>
      <c r="BI24" s="432"/>
      <c r="BJ24" s="432"/>
      <c r="BK24" s="432"/>
      <c r="BL24" s="432"/>
      <c r="BM24" s="433"/>
    </row>
    <row r="25" spans="1:65" ht="15.5" customHeight="1" x14ac:dyDescent="0.35">
      <c r="A25" s="441">
        <v>4</v>
      </c>
      <c r="B25" s="442"/>
      <c r="C25" s="442"/>
      <c r="D25" s="195"/>
      <c r="E25" s="196"/>
      <c r="F25" s="436"/>
      <c r="G25" s="420"/>
      <c r="H25" s="420"/>
      <c r="I25" s="420"/>
      <c r="J25" s="420"/>
      <c r="K25" s="420"/>
      <c r="L25" s="420"/>
      <c r="M25" s="420"/>
      <c r="N25" s="420"/>
      <c r="O25" s="420"/>
      <c r="P25" s="420"/>
      <c r="Q25" s="423"/>
      <c r="R25" s="426"/>
      <c r="S25" s="420"/>
      <c r="T25" s="420"/>
      <c r="U25" s="420"/>
      <c r="V25" s="420"/>
      <c r="W25" s="420"/>
      <c r="X25" s="420"/>
      <c r="Y25" s="420"/>
      <c r="Z25" s="420"/>
      <c r="AA25" s="420"/>
      <c r="AB25" s="420"/>
      <c r="AC25" s="423"/>
      <c r="AD25" s="426"/>
      <c r="AE25" s="420"/>
      <c r="AF25" s="420"/>
      <c r="AG25" s="420"/>
      <c r="AH25" s="420"/>
      <c r="AI25" s="420"/>
      <c r="AJ25" s="420"/>
      <c r="AK25" s="420"/>
      <c r="AL25" s="420"/>
      <c r="AM25" s="420"/>
      <c r="AN25" s="420"/>
      <c r="AO25" s="423"/>
      <c r="AP25" s="426"/>
      <c r="AQ25" s="420"/>
      <c r="AR25" s="420"/>
      <c r="AS25" s="420"/>
      <c r="AT25" s="420"/>
      <c r="AU25" s="420"/>
      <c r="AV25" s="420"/>
      <c r="AW25" s="420"/>
      <c r="AX25" s="420"/>
      <c r="AY25" s="420"/>
      <c r="AZ25" s="420"/>
      <c r="BA25" s="423"/>
      <c r="BB25" s="426"/>
      <c r="BC25" s="420"/>
      <c r="BD25" s="420"/>
      <c r="BE25" s="420"/>
      <c r="BF25" s="420"/>
      <c r="BG25" s="420"/>
      <c r="BH25" s="420"/>
      <c r="BI25" s="420"/>
      <c r="BJ25" s="420"/>
      <c r="BK25" s="420"/>
      <c r="BL25" s="420"/>
      <c r="BM25" s="429"/>
    </row>
    <row r="26" spans="1:65" ht="15.5" customHeight="1" x14ac:dyDescent="0.35">
      <c r="A26" s="441"/>
      <c r="B26" s="442"/>
      <c r="C26" s="442"/>
      <c r="D26" s="197"/>
      <c r="E26" s="198"/>
      <c r="F26" s="437"/>
      <c r="G26" s="421"/>
      <c r="H26" s="421"/>
      <c r="I26" s="421"/>
      <c r="J26" s="421"/>
      <c r="K26" s="421"/>
      <c r="L26" s="421"/>
      <c r="M26" s="421"/>
      <c r="N26" s="421"/>
      <c r="O26" s="421"/>
      <c r="P26" s="421"/>
      <c r="Q26" s="424"/>
      <c r="R26" s="427"/>
      <c r="S26" s="421"/>
      <c r="T26" s="421"/>
      <c r="U26" s="421"/>
      <c r="V26" s="421"/>
      <c r="W26" s="421"/>
      <c r="X26" s="421"/>
      <c r="Y26" s="421"/>
      <c r="Z26" s="421"/>
      <c r="AA26" s="421"/>
      <c r="AB26" s="421"/>
      <c r="AC26" s="424"/>
      <c r="AD26" s="427"/>
      <c r="AE26" s="421"/>
      <c r="AF26" s="421"/>
      <c r="AG26" s="421"/>
      <c r="AH26" s="421"/>
      <c r="AI26" s="421"/>
      <c r="AJ26" s="421"/>
      <c r="AK26" s="421"/>
      <c r="AL26" s="421"/>
      <c r="AM26" s="421"/>
      <c r="AN26" s="421"/>
      <c r="AO26" s="424"/>
      <c r="AP26" s="427"/>
      <c r="AQ26" s="421"/>
      <c r="AR26" s="421"/>
      <c r="AS26" s="421"/>
      <c r="AT26" s="421"/>
      <c r="AU26" s="421"/>
      <c r="AV26" s="421"/>
      <c r="AW26" s="421"/>
      <c r="AX26" s="421"/>
      <c r="AY26" s="421"/>
      <c r="AZ26" s="421"/>
      <c r="BA26" s="424"/>
      <c r="BB26" s="427"/>
      <c r="BC26" s="421"/>
      <c r="BD26" s="421"/>
      <c r="BE26" s="421"/>
      <c r="BF26" s="421"/>
      <c r="BG26" s="421"/>
      <c r="BH26" s="421"/>
      <c r="BI26" s="421"/>
      <c r="BJ26" s="421"/>
      <c r="BK26" s="421"/>
      <c r="BL26" s="421"/>
      <c r="BM26" s="430"/>
    </row>
    <row r="27" spans="1:65" ht="15.5" customHeight="1" x14ac:dyDescent="0.35">
      <c r="A27" s="441"/>
      <c r="B27" s="442"/>
      <c r="C27" s="442"/>
      <c r="D27" s="197"/>
      <c r="E27" s="198"/>
      <c r="F27" s="437"/>
      <c r="G27" s="421"/>
      <c r="H27" s="421"/>
      <c r="I27" s="421"/>
      <c r="J27" s="421"/>
      <c r="K27" s="421"/>
      <c r="L27" s="421"/>
      <c r="M27" s="421"/>
      <c r="N27" s="421"/>
      <c r="O27" s="421"/>
      <c r="P27" s="421"/>
      <c r="Q27" s="424"/>
      <c r="R27" s="427"/>
      <c r="S27" s="421"/>
      <c r="T27" s="421"/>
      <c r="U27" s="421"/>
      <c r="V27" s="421"/>
      <c r="W27" s="421"/>
      <c r="X27" s="421"/>
      <c r="Y27" s="421"/>
      <c r="Z27" s="421"/>
      <c r="AA27" s="421"/>
      <c r="AB27" s="421"/>
      <c r="AC27" s="424"/>
      <c r="AD27" s="427"/>
      <c r="AE27" s="421"/>
      <c r="AF27" s="421"/>
      <c r="AG27" s="421"/>
      <c r="AH27" s="421"/>
      <c r="AI27" s="421"/>
      <c r="AJ27" s="421"/>
      <c r="AK27" s="421"/>
      <c r="AL27" s="421"/>
      <c r="AM27" s="421"/>
      <c r="AN27" s="421"/>
      <c r="AO27" s="424"/>
      <c r="AP27" s="427"/>
      <c r="AQ27" s="421"/>
      <c r="AR27" s="421"/>
      <c r="AS27" s="421"/>
      <c r="AT27" s="421"/>
      <c r="AU27" s="421"/>
      <c r="AV27" s="421"/>
      <c r="AW27" s="421"/>
      <c r="AX27" s="421"/>
      <c r="AY27" s="421"/>
      <c r="AZ27" s="421"/>
      <c r="BA27" s="424"/>
      <c r="BB27" s="427"/>
      <c r="BC27" s="421"/>
      <c r="BD27" s="421"/>
      <c r="BE27" s="421"/>
      <c r="BF27" s="421"/>
      <c r="BG27" s="421"/>
      <c r="BH27" s="421"/>
      <c r="BI27" s="421"/>
      <c r="BJ27" s="421"/>
      <c r="BK27" s="421"/>
      <c r="BL27" s="421"/>
      <c r="BM27" s="430"/>
    </row>
    <row r="28" spans="1:65" ht="15.5" customHeight="1" x14ac:dyDescent="0.35">
      <c r="A28" s="441"/>
      <c r="B28" s="442"/>
      <c r="C28" s="442"/>
      <c r="D28" s="197"/>
      <c r="E28" s="198"/>
      <c r="F28" s="437"/>
      <c r="G28" s="421"/>
      <c r="H28" s="421"/>
      <c r="I28" s="421"/>
      <c r="J28" s="421"/>
      <c r="K28" s="421"/>
      <c r="L28" s="421"/>
      <c r="M28" s="421"/>
      <c r="N28" s="421"/>
      <c r="O28" s="421"/>
      <c r="P28" s="421"/>
      <c r="Q28" s="424"/>
      <c r="R28" s="427"/>
      <c r="S28" s="421"/>
      <c r="T28" s="421"/>
      <c r="U28" s="421"/>
      <c r="V28" s="421"/>
      <c r="W28" s="421"/>
      <c r="X28" s="421"/>
      <c r="Y28" s="421"/>
      <c r="Z28" s="421"/>
      <c r="AA28" s="421"/>
      <c r="AB28" s="421"/>
      <c r="AC28" s="424"/>
      <c r="AD28" s="427"/>
      <c r="AE28" s="421"/>
      <c r="AF28" s="421"/>
      <c r="AG28" s="421"/>
      <c r="AH28" s="421"/>
      <c r="AI28" s="421"/>
      <c r="AJ28" s="421"/>
      <c r="AK28" s="421"/>
      <c r="AL28" s="421"/>
      <c r="AM28" s="421"/>
      <c r="AN28" s="421"/>
      <c r="AO28" s="424"/>
      <c r="AP28" s="427"/>
      <c r="AQ28" s="421"/>
      <c r="AR28" s="421"/>
      <c r="AS28" s="421"/>
      <c r="AT28" s="421"/>
      <c r="AU28" s="421"/>
      <c r="AV28" s="421"/>
      <c r="AW28" s="421"/>
      <c r="AX28" s="421"/>
      <c r="AY28" s="421"/>
      <c r="AZ28" s="421"/>
      <c r="BA28" s="424"/>
      <c r="BB28" s="427"/>
      <c r="BC28" s="421"/>
      <c r="BD28" s="421"/>
      <c r="BE28" s="421"/>
      <c r="BF28" s="421"/>
      <c r="BG28" s="421"/>
      <c r="BH28" s="421"/>
      <c r="BI28" s="421"/>
      <c r="BJ28" s="421"/>
      <c r="BK28" s="421"/>
      <c r="BL28" s="421"/>
      <c r="BM28" s="430"/>
    </row>
    <row r="29" spans="1:65" ht="15.5" customHeight="1" x14ac:dyDescent="0.35">
      <c r="A29" s="441"/>
      <c r="B29" s="442"/>
      <c r="C29" s="442"/>
      <c r="D29" s="197"/>
      <c r="E29" s="198"/>
      <c r="F29" s="443"/>
      <c r="G29" s="432"/>
      <c r="H29" s="432"/>
      <c r="I29" s="432"/>
      <c r="J29" s="432"/>
      <c r="K29" s="432"/>
      <c r="L29" s="432"/>
      <c r="M29" s="432"/>
      <c r="N29" s="432"/>
      <c r="O29" s="432"/>
      <c r="P29" s="432"/>
      <c r="Q29" s="439"/>
      <c r="R29" s="440"/>
      <c r="S29" s="432"/>
      <c r="T29" s="432"/>
      <c r="U29" s="432"/>
      <c r="V29" s="432"/>
      <c r="W29" s="432"/>
      <c r="X29" s="432"/>
      <c r="Y29" s="432"/>
      <c r="Z29" s="432"/>
      <c r="AA29" s="432"/>
      <c r="AB29" s="432"/>
      <c r="AC29" s="439"/>
      <c r="AD29" s="440"/>
      <c r="AE29" s="432"/>
      <c r="AF29" s="432"/>
      <c r="AG29" s="432"/>
      <c r="AH29" s="432"/>
      <c r="AI29" s="432"/>
      <c r="AJ29" s="432"/>
      <c r="AK29" s="432"/>
      <c r="AL29" s="432"/>
      <c r="AM29" s="432"/>
      <c r="AN29" s="432"/>
      <c r="AO29" s="439"/>
      <c r="AP29" s="440"/>
      <c r="AQ29" s="432"/>
      <c r="AR29" s="432"/>
      <c r="AS29" s="432"/>
      <c r="AT29" s="432"/>
      <c r="AU29" s="432"/>
      <c r="AV29" s="432"/>
      <c r="AW29" s="432"/>
      <c r="AX29" s="432"/>
      <c r="AY29" s="432"/>
      <c r="AZ29" s="432"/>
      <c r="BA29" s="439"/>
      <c r="BB29" s="440"/>
      <c r="BC29" s="432"/>
      <c r="BD29" s="432"/>
      <c r="BE29" s="432"/>
      <c r="BF29" s="432"/>
      <c r="BG29" s="432"/>
      <c r="BH29" s="432"/>
      <c r="BI29" s="432"/>
      <c r="BJ29" s="432"/>
      <c r="BK29" s="432"/>
      <c r="BL29" s="432"/>
      <c r="BM29" s="433"/>
    </row>
    <row r="30" spans="1:65" ht="15.5" customHeight="1" x14ac:dyDescent="0.35">
      <c r="A30" s="441">
        <v>5</v>
      </c>
      <c r="B30" s="442"/>
      <c r="C30" s="442"/>
      <c r="D30" s="195"/>
      <c r="E30" s="196"/>
      <c r="F30" s="436"/>
      <c r="G30" s="420"/>
      <c r="H30" s="420"/>
      <c r="I30" s="420"/>
      <c r="J30" s="420"/>
      <c r="K30" s="420"/>
      <c r="L30" s="420"/>
      <c r="M30" s="420"/>
      <c r="N30" s="420"/>
      <c r="O30" s="420"/>
      <c r="P30" s="420"/>
      <c r="Q30" s="423"/>
      <c r="R30" s="426"/>
      <c r="S30" s="420"/>
      <c r="T30" s="420"/>
      <c r="U30" s="420"/>
      <c r="V30" s="420"/>
      <c r="W30" s="420"/>
      <c r="X30" s="420"/>
      <c r="Y30" s="420"/>
      <c r="Z30" s="420"/>
      <c r="AA30" s="420"/>
      <c r="AB30" s="420"/>
      <c r="AC30" s="423"/>
      <c r="AD30" s="426"/>
      <c r="AE30" s="420"/>
      <c r="AF30" s="420"/>
      <c r="AG30" s="420"/>
      <c r="AH30" s="420"/>
      <c r="AI30" s="420"/>
      <c r="AJ30" s="420"/>
      <c r="AK30" s="420"/>
      <c r="AL30" s="420"/>
      <c r="AM30" s="420"/>
      <c r="AN30" s="420"/>
      <c r="AO30" s="423"/>
      <c r="AP30" s="426"/>
      <c r="AQ30" s="420"/>
      <c r="AR30" s="420"/>
      <c r="AS30" s="420"/>
      <c r="AT30" s="420"/>
      <c r="AU30" s="420"/>
      <c r="AV30" s="420"/>
      <c r="AW30" s="420"/>
      <c r="AX30" s="420"/>
      <c r="AY30" s="420"/>
      <c r="AZ30" s="420"/>
      <c r="BA30" s="423"/>
      <c r="BB30" s="426"/>
      <c r="BC30" s="420"/>
      <c r="BD30" s="420"/>
      <c r="BE30" s="420"/>
      <c r="BF30" s="420"/>
      <c r="BG30" s="420"/>
      <c r="BH30" s="420"/>
      <c r="BI30" s="420"/>
      <c r="BJ30" s="420"/>
      <c r="BK30" s="420"/>
      <c r="BL30" s="420"/>
      <c r="BM30" s="429"/>
    </row>
    <row r="31" spans="1:65" ht="15.5" customHeight="1" x14ac:dyDescent="0.35">
      <c r="A31" s="441"/>
      <c r="B31" s="442"/>
      <c r="C31" s="442"/>
      <c r="D31" s="197"/>
      <c r="E31" s="198"/>
      <c r="F31" s="437"/>
      <c r="G31" s="421"/>
      <c r="H31" s="421"/>
      <c r="I31" s="421"/>
      <c r="J31" s="421"/>
      <c r="K31" s="421"/>
      <c r="L31" s="421"/>
      <c r="M31" s="421"/>
      <c r="N31" s="421"/>
      <c r="O31" s="421"/>
      <c r="P31" s="421"/>
      <c r="Q31" s="424"/>
      <c r="R31" s="427"/>
      <c r="S31" s="421"/>
      <c r="T31" s="421"/>
      <c r="U31" s="421"/>
      <c r="V31" s="421"/>
      <c r="W31" s="421"/>
      <c r="X31" s="421"/>
      <c r="Y31" s="421"/>
      <c r="Z31" s="421"/>
      <c r="AA31" s="421"/>
      <c r="AB31" s="421"/>
      <c r="AC31" s="424"/>
      <c r="AD31" s="427"/>
      <c r="AE31" s="421"/>
      <c r="AF31" s="421"/>
      <c r="AG31" s="421"/>
      <c r="AH31" s="421"/>
      <c r="AI31" s="421"/>
      <c r="AJ31" s="421"/>
      <c r="AK31" s="421"/>
      <c r="AL31" s="421"/>
      <c r="AM31" s="421"/>
      <c r="AN31" s="421"/>
      <c r="AO31" s="424"/>
      <c r="AP31" s="427"/>
      <c r="AQ31" s="421"/>
      <c r="AR31" s="421"/>
      <c r="AS31" s="421"/>
      <c r="AT31" s="421"/>
      <c r="AU31" s="421"/>
      <c r="AV31" s="421"/>
      <c r="AW31" s="421"/>
      <c r="AX31" s="421"/>
      <c r="AY31" s="421"/>
      <c r="AZ31" s="421"/>
      <c r="BA31" s="424"/>
      <c r="BB31" s="427"/>
      <c r="BC31" s="421"/>
      <c r="BD31" s="421"/>
      <c r="BE31" s="421"/>
      <c r="BF31" s="421"/>
      <c r="BG31" s="421"/>
      <c r="BH31" s="421"/>
      <c r="BI31" s="421"/>
      <c r="BJ31" s="421"/>
      <c r="BK31" s="421"/>
      <c r="BL31" s="421"/>
      <c r="BM31" s="430"/>
    </row>
    <row r="32" spans="1:65" ht="15.5" customHeight="1" x14ac:dyDescent="0.35">
      <c r="A32" s="441"/>
      <c r="B32" s="442"/>
      <c r="C32" s="442"/>
      <c r="D32" s="197"/>
      <c r="E32" s="198"/>
      <c r="F32" s="437"/>
      <c r="G32" s="421"/>
      <c r="H32" s="421"/>
      <c r="I32" s="421"/>
      <c r="J32" s="421"/>
      <c r="K32" s="421"/>
      <c r="L32" s="421"/>
      <c r="M32" s="421"/>
      <c r="N32" s="421"/>
      <c r="O32" s="421"/>
      <c r="P32" s="421"/>
      <c r="Q32" s="424"/>
      <c r="R32" s="427"/>
      <c r="S32" s="421"/>
      <c r="T32" s="421"/>
      <c r="U32" s="421"/>
      <c r="V32" s="421"/>
      <c r="W32" s="421"/>
      <c r="X32" s="421"/>
      <c r="Y32" s="421"/>
      <c r="Z32" s="421"/>
      <c r="AA32" s="421"/>
      <c r="AB32" s="421"/>
      <c r="AC32" s="424"/>
      <c r="AD32" s="427"/>
      <c r="AE32" s="421"/>
      <c r="AF32" s="421"/>
      <c r="AG32" s="421"/>
      <c r="AH32" s="421"/>
      <c r="AI32" s="421"/>
      <c r="AJ32" s="421"/>
      <c r="AK32" s="421"/>
      <c r="AL32" s="421"/>
      <c r="AM32" s="421"/>
      <c r="AN32" s="421"/>
      <c r="AO32" s="424"/>
      <c r="AP32" s="427"/>
      <c r="AQ32" s="421"/>
      <c r="AR32" s="421"/>
      <c r="AS32" s="421"/>
      <c r="AT32" s="421"/>
      <c r="AU32" s="421"/>
      <c r="AV32" s="421"/>
      <c r="AW32" s="421"/>
      <c r="AX32" s="421"/>
      <c r="AY32" s="421"/>
      <c r="AZ32" s="421"/>
      <c r="BA32" s="424"/>
      <c r="BB32" s="427"/>
      <c r="BC32" s="421"/>
      <c r="BD32" s="421"/>
      <c r="BE32" s="421"/>
      <c r="BF32" s="421"/>
      <c r="BG32" s="421"/>
      <c r="BH32" s="421"/>
      <c r="BI32" s="421"/>
      <c r="BJ32" s="421"/>
      <c r="BK32" s="421"/>
      <c r="BL32" s="421"/>
      <c r="BM32" s="430"/>
    </row>
    <row r="33" spans="1:65" ht="15.5" customHeight="1" x14ac:dyDescent="0.35">
      <c r="A33" s="441"/>
      <c r="B33" s="442"/>
      <c r="C33" s="442"/>
      <c r="D33" s="197"/>
      <c r="E33" s="198"/>
      <c r="F33" s="437"/>
      <c r="G33" s="421"/>
      <c r="H33" s="421"/>
      <c r="I33" s="421"/>
      <c r="J33" s="421"/>
      <c r="K33" s="421"/>
      <c r="L33" s="421"/>
      <c r="M33" s="421"/>
      <c r="N33" s="421"/>
      <c r="O33" s="421"/>
      <c r="P33" s="421"/>
      <c r="Q33" s="424"/>
      <c r="R33" s="427"/>
      <c r="S33" s="421"/>
      <c r="T33" s="421"/>
      <c r="U33" s="421"/>
      <c r="V33" s="421"/>
      <c r="W33" s="421"/>
      <c r="X33" s="421"/>
      <c r="Y33" s="421"/>
      <c r="Z33" s="421"/>
      <c r="AA33" s="421"/>
      <c r="AB33" s="421"/>
      <c r="AC33" s="424"/>
      <c r="AD33" s="427"/>
      <c r="AE33" s="421"/>
      <c r="AF33" s="421"/>
      <c r="AG33" s="421"/>
      <c r="AH33" s="421"/>
      <c r="AI33" s="421"/>
      <c r="AJ33" s="421"/>
      <c r="AK33" s="421"/>
      <c r="AL33" s="421"/>
      <c r="AM33" s="421"/>
      <c r="AN33" s="421"/>
      <c r="AO33" s="424"/>
      <c r="AP33" s="427"/>
      <c r="AQ33" s="421"/>
      <c r="AR33" s="421"/>
      <c r="AS33" s="421"/>
      <c r="AT33" s="421"/>
      <c r="AU33" s="421"/>
      <c r="AV33" s="421"/>
      <c r="AW33" s="421"/>
      <c r="AX33" s="421"/>
      <c r="AY33" s="421"/>
      <c r="AZ33" s="421"/>
      <c r="BA33" s="424"/>
      <c r="BB33" s="427"/>
      <c r="BC33" s="421"/>
      <c r="BD33" s="421"/>
      <c r="BE33" s="421"/>
      <c r="BF33" s="421"/>
      <c r="BG33" s="421"/>
      <c r="BH33" s="421"/>
      <c r="BI33" s="421"/>
      <c r="BJ33" s="421"/>
      <c r="BK33" s="421"/>
      <c r="BL33" s="421"/>
      <c r="BM33" s="430"/>
    </row>
    <row r="34" spans="1:65" ht="15.5" customHeight="1" x14ac:dyDescent="0.35">
      <c r="A34" s="441"/>
      <c r="B34" s="442"/>
      <c r="C34" s="442"/>
      <c r="D34" s="197"/>
      <c r="E34" s="198"/>
      <c r="F34" s="443"/>
      <c r="G34" s="432"/>
      <c r="H34" s="432"/>
      <c r="I34" s="432"/>
      <c r="J34" s="432"/>
      <c r="K34" s="432"/>
      <c r="L34" s="432"/>
      <c r="M34" s="432"/>
      <c r="N34" s="432"/>
      <c r="O34" s="432"/>
      <c r="P34" s="432"/>
      <c r="Q34" s="439"/>
      <c r="R34" s="440"/>
      <c r="S34" s="432"/>
      <c r="T34" s="432"/>
      <c r="U34" s="432"/>
      <c r="V34" s="432"/>
      <c r="W34" s="432"/>
      <c r="X34" s="432"/>
      <c r="Y34" s="432"/>
      <c r="Z34" s="432"/>
      <c r="AA34" s="432"/>
      <c r="AB34" s="432"/>
      <c r="AC34" s="439"/>
      <c r="AD34" s="440"/>
      <c r="AE34" s="432"/>
      <c r="AF34" s="432"/>
      <c r="AG34" s="432"/>
      <c r="AH34" s="432"/>
      <c r="AI34" s="432"/>
      <c r="AJ34" s="432"/>
      <c r="AK34" s="432"/>
      <c r="AL34" s="432"/>
      <c r="AM34" s="432"/>
      <c r="AN34" s="432"/>
      <c r="AO34" s="439"/>
      <c r="AP34" s="440"/>
      <c r="AQ34" s="432"/>
      <c r="AR34" s="432"/>
      <c r="AS34" s="432"/>
      <c r="AT34" s="432"/>
      <c r="AU34" s="432"/>
      <c r="AV34" s="432"/>
      <c r="AW34" s="432"/>
      <c r="AX34" s="432"/>
      <c r="AY34" s="432"/>
      <c r="AZ34" s="432"/>
      <c r="BA34" s="439"/>
      <c r="BB34" s="440"/>
      <c r="BC34" s="432"/>
      <c r="BD34" s="432"/>
      <c r="BE34" s="432"/>
      <c r="BF34" s="432"/>
      <c r="BG34" s="432"/>
      <c r="BH34" s="432"/>
      <c r="BI34" s="432"/>
      <c r="BJ34" s="432"/>
      <c r="BK34" s="432"/>
      <c r="BL34" s="432"/>
      <c r="BM34" s="433"/>
    </row>
    <row r="35" spans="1:65" ht="15.5" customHeight="1" x14ac:dyDescent="0.35">
      <c r="A35" s="441">
        <v>6</v>
      </c>
      <c r="B35" s="442"/>
      <c r="C35" s="442"/>
      <c r="D35" s="195"/>
      <c r="E35" s="196"/>
      <c r="F35" s="436"/>
      <c r="G35" s="420"/>
      <c r="H35" s="420"/>
      <c r="I35" s="420"/>
      <c r="J35" s="420"/>
      <c r="K35" s="420"/>
      <c r="L35" s="420"/>
      <c r="M35" s="420"/>
      <c r="N35" s="420"/>
      <c r="O35" s="420"/>
      <c r="P35" s="420"/>
      <c r="Q35" s="423"/>
      <c r="R35" s="426"/>
      <c r="S35" s="420"/>
      <c r="T35" s="420"/>
      <c r="U35" s="420"/>
      <c r="V35" s="420"/>
      <c r="W35" s="420"/>
      <c r="X35" s="420"/>
      <c r="Y35" s="420"/>
      <c r="Z35" s="420"/>
      <c r="AA35" s="420"/>
      <c r="AB35" s="420"/>
      <c r="AC35" s="423"/>
      <c r="AD35" s="426"/>
      <c r="AE35" s="420"/>
      <c r="AF35" s="420"/>
      <c r="AG35" s="420"/>
      <c r="AH35" s="420"/>
      <c r="AI35" s="420"/>
      <c r="AJ35" s="420"/>
      <c r="AK35" s="420"/>
      <c r="AL35" s="420"/>
      <c r="AM35" s="420"/>
      <c r="AN35" s="420"/>
      <c r="AO35" s="423"/>
      <c r="AP35" s="426"/>
      <c r="AQ35" s="420"/>
      <c r="AR35" s="420"/>
      <c r="AS35" s="420"/>
      <c r="AT35" s="420"/>
      <c r="AU35" s="420"/>
      <c r="AV35" s="420"/>
      <c r="AW35" s="420"/>
      <c r="AX35" s="420"/>
      <c r="AY35" s="420"/>
      <c r="AZ35" s="420"/>
      <c r="BA35" s="423"/>
      <c r="BB35" s="426"/>
      <c r="BC35" s="420"/>
      <c r="BD35" s="420"/>
      <c r="BE35" s="420"/>
      <c r="BF35" s="420"/>
      <c r="BG35" s="420"/>
      <c r="BH35" s="420"/>
      <c r="BI35" s="420"/>
      <c r="BJ35" s="420"/>
      <c r="BK35" s="420"/>
      <c r="BL35" s="420"/>
      <c r="BM35" s="429"/>
    </row>
    <row r="36" spans="1:65" ht="15.5" customHeight="1" x14ac:dyDescent="0.35">
      <c r="A36" s="441"/>
      <c r="B36" s="442"/>
      <c r="C36" s="442"/>
      <c r="D36" s="197"/>
      <c r="E36" s="198"/>
      <c r="F36" s="437"/>
      <c r="G36" s="421"/>
      <c r="H36" s="421"/>
      <c r="I36" s="421"/>
      <c r="J36" s="421"/>
      <c r="K36" s="421"/>
      <c r="L36" s="421"/>
      <c r="M36" s="421"/>
      <c r="N36" s="421"/>
      <c r="O36" s="421"/>
      <c r="P36" s="421"/>
      <c r="Q36" s="424"/>
      <c r="R36" s="427"/>
      <c r="S36" s="421"/>
      <c r="T36" s="421"/>
      <c r="U36" s="421"/>
      <c r="V36" s="421"/>
      <c r="W36" s="421"/>
      <c r="X36" s="421"/>
      <c r="Y36" s="421"/>
      <c r="Z36" s="421"/>
      <c r="AA36" s="421"/>
      <c r="AB36" s="421"/>
      <c r="AC36" s="424"/>
      <c r="AD36" s="427"/>
      <c r="AE36" s="421"/>
      <c r="AF36" s="421"/>
      <c r="AG36" s="421"/>
      <c r="AH36" s="421"/>
      <c r="AI36" s="421"/>
      <c r="AJ36" s="421"/>
      <c r="AK36" s="421"/>
      <c r="AL36" s="421"/>
      <c r="AM36" s="421"/>
      <c r="AN36" s="421"/>
      <c r="AO36" s="424"/>
      <c r="AP36" s="427"/>
      <c r="AQ36" s="421"/>
      <c r="AR36" s="421"/>
      <c r="AS36" s="421"/>
      <c r="AT36" s="421"/>
      <c r="AU36" s="421"/>
      <c r="AV36" s="421"/>
      <c r="AW36" s="421"/>
      <c r="AX36" s="421"/>
      <c r="AY36" s="421"/>
      <c r="AZ36" s="421"/>
      <c r="BA36" s="424"/>
      <c r="BB36" s="427"/>
      <c r="BC36" s="421"/>
      <c r="BD36" s="421"/>
      <c r="BE36" s="421"/>
      <c r="BF36" s="421"/>
      <c r="BG36" s="421"/>
      <c r="BH36" s="421"/>
      <c r="BI36" s="421"/>
      <c r="BJ36" s="421"/>
      <c r="BK36" s="421"/>
      <c r="BL36" s="421"/>
      <c r="BM36" s="430"/>
    </row>
    <row r="37" spans="1:65" ht="15.5" customHeight="1" x14ac:dyDescent="0.35">
      <c r="A37" s="441"/>
      <c r="B37" s="442"/>
      <c r="C37" s="442"/>
      <c r="D37" s="197"/>
      <c r="E37" s="198"/>
      <c r="F37" s="437"/>
      <c r="G37" s="421"/>
      <c r="H37" s="421"/>
      <c r="I37" s="421"/>
      <c r="J37" s="421"/>
      <c r="K37" s="421"/>
      <c r="L37" s="421"/>
      <c r="M37" s="421"/>
      <c r="N37" s="421"/>
      <c r="O37" s="421"/>
      <c r="P37" s="421"/>
      <c r="Q37" s="424"/>
      <c r="R37" s="427"/>
      <c r="S37" s="421"/>
      <c r="T37" s="421"/>
      <c r="U37" s="421"/>
      <c r="V37" s="421"/>
      <c r="W37" s="421"/>
      <c r="X37" s="421"/>
      <c r="Y37" s="421"/>
      <c r="Z37" s="421"/>
      <c r="AA37" s="421"/>
      <c r="AB37" s="421"/>
      <c r="AC37" s="424"/>
      <c r="AD37" s="427"/>
      <c r="AE37" s="421"/>
      <c r="AF37" s="421"/>
      <c r="AG37" s="421"/>
      <c r="AH37" s="421"/>
      <c r="AI37" s="421"/>
      <c r="AJ37" s="421"/>
      <c r="AK37" s="421"/>
      <c r="AL37" s="421"/>
      <c r="AM37" s="421"/>
      <c r="AN37" s="421"/>
      <c r="AO37" s="424"/>
      <c r="AP37" s="427"/>
      <c r="AQ37" s="421"/>
      <c r="AR37" s="421"/>
      <c r="AS37" s="421"/>
      <c r="AT37" s="421"/>
      <c r="AU37" s="421"/>
      <c r="AV37" s="421"/>
      <c r="AW37" s="421"/>
      <c r="AX37" s="421"/>
      <c r="AY37" s="421"/>
      <c r="AZ37" s="421"/>
      <c r="BA37" s="424"/>
      <c r="BB37" s="427"/>
      <c r="BC37" s="421"/>
      <c r="BD37" s="421"/>
      <c r="BE37" s="421"/>
      <c r="BF37" s="421"/>
      <c r="BG37" s="421"/>
      <c r="BH37" s="421"/>
      <c r="BI37" s="421"/>
      <c r="BJ37" s="421"/>
      <c r="BK37" s="421"/>
      <c r="BL37" s="421"/>
      <c r="BM37" s="430"/>
    </row>
    <row r="38" spans="1:65" ht="15.5" customHeight="1" x14ac:dyDescent="0.35">
      <c r="A38" s="441"/>
      <c r="B38" s="442"/>
      <c r="C38" s="442"/>
      <c r="D38" s="197"/>
      <c r="E38" s="198"/>
      <c r="F38" s="437"/>
      <c r="G38" s="421"/>
      <c r="H38" s="421"/>
      <c r="I38" s="421"/>
      <c r="J38" s="421"/>
      <c r="K38" s="421"/>
      <c r="L38" s="421"/>
      <c r="M38" s="421"/>
      <c r="N38" s="421"/>
      <c r="O38" s="421"/>
      <c r="P38" s="421"/>
      <c r="Q38" s="424"/>
      <c r="R38" s="427"/>
      <c r="S38" s="421"/>
      <c r="T38" s="421"/>
      <c r="U38" s="421"/>
      <c r="V38" s="421"/>
      <c r="W38" s="421"/>
      <c r="X38" s="421"/>
      <c r="Y38" s="421"/>
      <c r="Z38" s="421"/>
      <c r="AA38" s="421"/>
      <c r="AB38" s="421"/>
      <c r="AC38" s="424"/>
      <c r="AD38" s="427"/>
      <c r="AE38" s="421"/>
      <c r="AF38" s="421"/>
      <c r="AG38" s="421"/>
      <c r="AH38" s="421"/>
      <c r="AI38" s="421"/>
      <c r="AJ38" s="421"/>
      <c r="AK38" s="421"/>
      <c r="AL38" s="421"/>
      <c r="AM38" s="421"/>
      <c r="AN38" s="421"/>
      <c r="AO38" s="424"/>
      <c r="AP38" s="427"/>
      <c r="AQ38" s="421"/>
      <c r="AR38" s="421"/>
      <c r="AS38" s="421"/>
      <c r="AT38" s="421"/>
      <c r="AU38" s="421"/>
      <c r="AV38" s="421"/>
      <c r="AW38" s="421"/>
      <c r="AX38" s="421"/>
      <c r="AY38" s="421"/>
      <c r="AZ38" s="421"/>
      <c r="BA38" s="424"/>
      <c r="BB38" s="427"/>
      <c r="BC38" s="421"/>
      <c r="BD38" s="421"/>
      <c r="BE38" s="421"/>
      <c r="BF38" s="421"/>
      <c r="BG38" s="421"/>
      <c r="BH38" s="421"/>
      <c r="BI38" s="421"/>
      <c r="BJ38" s="421"/>
      <c r="BK38" s="421"/>
      <c r="BL38" s="421"/>
      <c r="BM38" s="430"/>
    </row>
    <row r="39" spans="1:65" ht="15.5" customHeight="1" x14ac:dyDescent="0.35">
      <c r="A39" s="441"/>
      <c r="B39" s="442"/>
      <c r="C39" s="442"/>
      <c r="D39" s="197"/>
      <c r="E39" s="198"/>
      <c r="F39" s="443"/>
      <c r="G39" s="432"/>
      <c r="H39" s="432"/>
      <c r="I39" s="432"/>
      <c r="J39" s="432"/>
      <c r="K39" s="432"/>
      <c r="L39" s="432"/>
      <c r="M39" s="432"/>
      <c r="N39" s="432"/>
      <c r="O39" s="432"/>
      <c r="P39" s="432"/>
      <c r="Q39" s="439"/>
      <c r="R39" s="440"/>
      <c r="S39" s="432"/>
      <c r="T39" s="432"/>
      <c r="U39" s="432"/>
      <c r="V39" s="432"/>
      <c r="W39" s="432"/>
      <c r="X39" s="432"/>
      <c r="Y39" s="432"/>
      <c r="Z39" s="432"/>
      <c r="AA39" s="432"/>
      <c r="AB39" s="432"/>
      <c r="AC39" s="439"/>
      <c r="AD39" s="440"/>
      <c r="AE39" s="432"/>
      <c r="AF39" s="432"/>
      <c r="AG39" s="432"/>
      <c r="AH39" s="432"/>
      <c r="AI39" s="432"/>
      <c r="AJ39" s="432"/>
      <c r="AK39" s="432"/>
      <c r="AL39" s="432"/>
      <c r="AM39" s="432"/>
      <c r="AN39" s="432"/>
      <c r="AO39" s="439"/>
      <c r="AP39" s="440"/>
      <c r="AQ39" s="432"/>
      <c r="AR39" s="432"/>
      <c r="AS39" s="432"/>
      <c r="AT39" s="432"/>
      <c r="AU39" s="432"/>
      <c r="AV39" s="432"/>
      <c r="AW39" s="432"/>
      <c r="AX39" s="432"/>
      <c r="AY39" s="432"/>
      <c r="AZ39" s="432"/>
      <c r="BA39" s="439"/>
      <c r="BB39" s="440"/>
      <c r="BC39" s="432"/>
      <c r="BD39" s="432"/>
      <c r="BE39" s="432"/>
      <c r="BF39" s="432"/>
      <c r="BG39" s="432"/>
      <c r="BH39" s="432"/>
      <c r="BI39" s="432"/>
      <c r="BJ39" s="432"/>
      <c r="BK39" s="432"/>
      <c r="BL39" s="432"/>
      <c r="BM39" s="433"/>
    </row>
    <row r="40" spans="1:65" ht="15.5" customHeight="1" x14ac:dyDescent="0.35">
      <c r="A40" s="441">
        <v>7</v>
      </c>
      <c r="B40" s="442"/>
      <c r="C40" s="442"/>
      <c r="D40" s="195"/>
      <c r="E40" s="196"/>
      <c r="F40" s="436"/>
      <c r="G40" s="420"/>
      <c r="H40" s="420"/>
      <c r="I40" s="420"/>
      <c r="J40" s="420"/>
      <c r="K40" s="420"/>
      <c r="L40" s="420"/>
      <c r="M40" s="420"/>
      <c r="N40" s="420"/>
      <c r="O40" s="420"/>
      <c r="P40" s="420"/>
      <c r="Q40" s="423"/>
      <c r="R40" s="426"/>
      <c r="S40" s="420"/>
      <c r="T40" s="420"/>
      <c r="U40" s="420"/>
      <c r="V40" s="420"/>
      <c r="W40" s="420"/>
      <c r="X40" s="420"/>
      <c r="Y40" s="420"/>
      <c r="Z40" s="420"/>
      <c r="AA40" s="420"/>
      <c r="AB40" s="420"/>
      <c r="AC40" s="423"/>
      <c r="AD40" s="426"/>
      <c r="AE40" s="420"/>
      <c r="AF40" s="420"/>
      <c r="AG40" s="420"/>
      <c r="AH40" s="420"/>
      <c r="AI40" s="420"/>
      <c r="AJ40" s="420"/>
      <c r="AK40" s="420"/>
      <c r="AL40" s="420"/>
      <c r="AM40" s="420"/>
      <c r="AN40" s="420"/>
      <c r="AO40" s="423"/>
      <c r="AP40" s="426"/>
      <c r="AQ40" s="420"/>
      <c r="AR40" s="420"/>
      <c r="AS40" s="420"/>
      <c r="AT40" s="420"/>
      <c r="AU40" s="420"/>
      <c r="AV40" s="420"/>
      <c r="AW40" s="420"/>
      <c r="AX40" s="420"/>
      <c r="AY40" s="420"/>
      <c r="AZ40" s="420"/>
      <c r="BA40" s="423"/>
      <c r="BB40" s="426"/>
      <c r="BC40" s="420"/>
      <c r="BD40" s="420"/>
      <c r="BE40" s="420"/>
      <c r="BF40" s="420"/>
      <c r="BG40" s="420"/>
      <c r="BH40" s="420"/>
      <c r="BI40" s="420"/>
      <c r="BJ40" s="420"/>
      <c r="BK40" s="420"/>
      <c r="BL40" s="420"/>
      <c r="BM40" s="429"/>
    </row>
    <row r="41" spans="1:65" ht="15.5" customHeight="1" x14ac:dyDescent="0.35">
      <c r="A41" s="441"/>
      <c r="B41" s="442"/>
      <c r="C41" s="442"/>
      <c r="D41" s="197"/>
      <c r="E41" s="198"/>
      <c r="F41" s="437"/>
      <c r="G41" s="421"/>
      <c r="H41" s="421"/>
      <c r="I41" s="421"/>
      <c r="J41" s="421"/>
      <c r="K41" s="421"/>
      <c r="L41" s="421"/>
      <c r="M41" s="421"/>
      <c r="N41" s="421"/>
      <c r="O41" s="421"/>
      <c r="P41" s="421"/>
      <c r="Q41" s="424"/>
      <c r="R41" s="427"/>
      <c r="S41" s="421"/>
      <c r="T41" s="421"/>
      <c r="U41" s="421"/>
      <c r="V41" s="421"/>
      <c r="W41" s="421"/>
      <c r="X41" s="421"/>
      <c r="Y41" s="421"/>
      <c r="Z41" s="421"/>
      <c r="AA41" s="421"/>
      <c r="AB41" s="421"/>
      <c r="AC41" s="424"/>
      <c r="AD41" s="427"/>
      <c r="AE41" s="421"/>
      <c r="AF41" s="421"/>
      <c r="AG41" s="421"/>
      <c r="AH41" s="421"/>
      <c r="AI41" s="421"/>
      <c r="AJ41" s="421"/>
      <c r="AK41" s="421"/>
      <c r="AL41" s="421"/>
      <c r="AM41" s="421"/>
      <c r="AN41" s="421"/>
      <c r="AO41" s="424"/>
      <c r="AP41" s="427"/>
      <c r="AQ41" s="421"/>
      <c r="AR41" s="421"/>
      <c r="AS41" s="421"/>
      <c r="AT41" s="421"/>
      <c r="AU41" s="421"/>
      <c r="AV41" s="421"/>
      <c r="AW41" s="421"/>
      <c r="AX41" s="421"/>
      <c r="AY41" s="421"/>
      <c r="AZ41" s="421"/>
      <c r="BA41" s="424"/>
      <c r="BB41" s="427"/>
      <c r="BC41" s="421"/>
      <c r="BD41" s="421"/>
      <c r="BE41" s="421"/>
      <c r="BF41" s="421"/>
      <c r="BG41" s="421"/>
      <c r="BH41" s="421"/>
      <c r="BI41" s="421"/>
      <c r="BJ41" s="421"/>
      <c r="BK41" s="421"/>
      <c r="BL41" s="421"/>
      <c r="BM41" s="430"/>
    </row>
    <row r="42" spans="1:65" ht="15.5" customHeight="1" x14ac:dyDescent="0.35">
      <c r="A42" s="441"/>
      <c r="B42" s="442"/>
      <c r="C42" s="442"/>
      <c r="D42" s="197"/>
      <c r="E42" s="198"/>
      <c r="F42" s="437"/>
      <c r="G42" s="421"/>
      <c r="H42" s="421"/>
      <c r="I42" s="421"/>
      <c r="J42" s="421"/>
      <c r="K42" s="421"/>
      <c r="L42" s="421"/>
      <c r="M42" s="421"/>
      <c r="N42" s="421"/>
      <c r="O42" s="421"/>
      <c r="P42" s="421"/>
      <c r="Q42" s="424"/>
      <c r="R42" s="427"/>
      <c r="S42" s="421"/>
      <c r="T42" s="421"/>
      <c r="U42" s="421"/>
      <c r="V42" s="421"/>
      <c r="W42" s="421"/>
      <c r="X42" s="421"/>
      <c r="Y42" s="421"/>
      <c r="Z42" s="421"/>
      <c r="AA42" s="421"/>
      <c r="AB42" s="421"/>
      <c r="AC42" s="424"/>
      <c r="AD42" s="427"/>
      <c r="AE42" s="421"/>
      <c r="AF42" s="421"/>
      <c r="AG42" s="421"/>
      <c r="AH42" s="421"/>
      <c r="AI42" s="421"/>
      <c r="AJ42" s="421"/>
      <c r="AK42" s="421"/>
      <c r="AL42" s="421"/>
      <c r="AM42" s="421"/>
      <c r="AN42" s="421"/>
      <c r="AO42" s="424"/>
      <c r="AP42" s="427"/>
      <c r="AQ42" s="421"/>
      <c r="AR42" s="421"/>
      <c r="AS42" s="421"/>
      <c r="AT42" s="421"/>
      <c r="AU42" s="421"/>
      <c r="AV42" s="421"/>
      <c r="AW42" s="421"/>
      <c r="AX42" s="421"/>
      <c r="AY42" s="421"/>
      <c r="AZ42" s="421"/>
      <c r="BA42" s="424"/>
      <c r="BB42" s="427"/>
      <c r="BC42" s="421"/>
      <c r="BD42" s="421"/>
      <c r="BE42" s="421"/>
      <c r="BF42" s="421"/>
      <c r="BG42" s="421"/>
      <c r="BH42" s="421"/>
      <c r="BI42" s="421"/>
      <c r="BJ42" s="421"/>
      <c r="BK42" s="421"/>
      <c r="BL42" s="421"/>
      <c r="BM42" s="430"/>
    </row>
    <row r="43" spans="1:65" ht="15.5" customHeight="1" x14ac:dyDescent="0.35">
      <c r="A43" s="441"/>
      <c r="B43" s="442"/>
      <c r="C43" s="442"/>
      <c r="D43" s="197"/>
      <c r="E43" s="198"/>
      <c r="F43" s="437"/>
      <c r="G43" s="421"/>
      <c r="H43" s="421"/>
      <c r="I43" s="421"/>
      <c r="J43" s="421"/>
      <c r="K43" s="421"/>
      <c r="L43" s="421"/>
      <c r="M43" s="421"/>
      <c r="N43" s="421"/>
      <c r="O43" s="421"/>
      <c r="P43" s="421"/>
      <c r="Q43" s="424"/>
      <c r="R43" s="427"/>
      <c r="S43" s="421"/>
      <c r="T43" s="421"/>
      <c r="U43" s="421"/>
      <c r="V43" s="421"/>
      <c r="W43" s="421"/>
      <c r="X43" s="421"/>
      <c r="Y43" s="421"/>
      <c r="Z43" s="421"/>
      <c r="AA43" s="421"/>
      <c r="AB43" s="421"/>
      <c r="AC43" s="424"/>
      <c r="AD43" s="427"/>
      <c r="AE43" s="421"/>
      <c r="AF43" s="421"/>
      <c r="AG43" s="421"/>
      <c r="AH43" s="421"/>
      <c r="AI43" s="421"/>
      <c r="AJ43" s="421"/>
      <c r="AK43" s="421"/>
      <c r="AL43" s="421"/>
      <c r="AM43" s="421"/>
      <c r="AN43" s="421"/>
      <c r="AO43" s="424"/>
      <c r="AP43" s="427"/>
      <c r="AQ43" s="421"/>
      <c r="AR43" s="421"/>
      <c r="AS43" s="421"/>
      <c r="AT43" s="421"/>
      <c r="AU43" s="421"/>
      <c r="AV43" s="421"/>
      <c r="AW43" s="421"/>
      <c r="AX43" s="421"/>
      <c r="AY43" s="421"/>
      <c r="AZ43" s="421"/>
      <c r="BA43" s="424"/>
      <c r="BB43" s="427"/>
      <c r="BC43" s="421"/>
      <c r="BD43" s="421"/>
      <c r="BE43" s="421"/>
      <c r="BF43" s="421"/>
      <c r="BG43" s="421"/>
      <c r="BH43" s="421"/>
      <c r="BI43" s="421"/>
      <c r="BJ43" s="421"/>
      <c r="BK43" s="421"/>
      <c r="BL43" s="421"/>
      <c r="BM43" s="430"/>
    </row>
    <row r="44" spans="1:65" ht="15.5" customHeight="1" x14ac:dyDescent="0.35">
      <c r="A44" s="441"/>
      <c r="B44" s="442"/>
      <c r="C44" s="442"/>
      <c r="D44" s="197"/>
      <c r="E44" s="198"/>
      <c r="F44" s="443"/>
      <c r="G44" s="432"/>
      <c r="H44" s="432"/>
      <c r="I44" s="432"/>
      <c r="J44" s="432"/>
      <c r="K44" s="432"/>
      <c r="L44" s="432"/>
      <c r="M44" s="432"/>
      <c r="N44" s="432"/>
      <c r="O44" s="432"/>
      <c r="P44" s="432"/>
      <c r="Q44" s="439"/>
      <c r="R44" s="440"/>
      <c r="S44" s="432"/>
      <c r="T44" s="432"/>
      <c r="U44" s="432"/>
      <c r="V44" s="432"/>
      <c r="W44" s="432"/>
      <c r="X44" s="432"/>
      <c r="Y44" s="432"/>
      <c r="Z44" s="432"/>
      <c r="AA44" s="432"/>
      <c r="AB44" s="432"/>
      <c r="AC44" s="439"/>
      <c r="AD44" s="440"/>
      <c r="AE44" s="432"/>
      <c r="AF44" s="432"/>
      <c r="AG44" s="432"/>
      <c r="AH44" s="432"/>
      <c r="AI44" s="432"/>
      <c r="AJ44" s="432"/>
      <c r="AK44" s="432"/>
      <c r="AL44" s="432"/>
      <c r="AM44" s="432"/>
      <c r="AN44" s="432"/>
      <c r="AO44" s="439"/>
      <c r="AP44" s="440"/>
      <c r="AQ44" s="432"/>
      <c r="AR44" s="432"/>
      <c r="AS44" s="432"/>
      <c r="AT44" s="432"/>
      <c r="AU44" s="432"/>
      <c r="AV44" s="432"/>
      <c r="AW44" s="432"/>
      <c r="AX44" s="432"/>
      <c r="AY44" s="432"/>
      <c r="AZ44" s="432"/>
      <c r="BA44" s="439"/>
      <c r="BB44" s="440"/>
      <c r="BC44" s="432"/>
      <c r="BD44" s="432"/>
      <c r="BE44" s="432"/>
      <c r="BF44" s="432"/>
      <c r="BG44" s="432"/>
      <c r="BH44" s="432"/>
      <c r="BI44" s="432"/>
      <c r="BJ44" s="432"/>
      <c r="BK44" s="432"/>
      <c r="BL44" s="432"/>
      <c r="BM44" s="433"/>
    </row>
    <row r="45" spans="1:65" ht="15.5" customHeight="1" x14ac:dyDescent="0.35">
      <c r="A45" s="441">
        <v>8</v>
      </c>
      <c r="B45" s="442"/>
      <c r="C45" s="442"/>
      <c r="D45" s="195"/>
      <c r="E45" s="196"/>
      <c r="F45" s="436"/>
      <c r="G45" s="420"/>
      <c r="H45" s="420"/>
      <c r="I45" s="420"/>
      <c r="J45" s="420"/>
      <c r="K45" s="420"/>
      <c r="L45" s="420"/>
      <c r="M45" s="420"/>
      <c r="N45" s="420"/>
      <c r="O45" s="420"/>
      <c r="P45" s="420"/>
      <c r="Q45" s="423"/>
      <c r="R45" s="426"/>
      <c r="S45" s="420"/>
      <c r="T45" s="420"/>
      <c r="U45" s="420"/>
      <c r="V45" s="420"/>
      <c r="W45" s="420"/>
      <c r="X45" s="420"/>
      <c r="Y45" s="420"/>
      <c r="Z45" s="420"/>
      <c r="AA45" s="420"/>
      <c r="AB45" s="420"/>
      <c r="AC45" s="423"/>
      <c r="AD45" s="426"/>
      <c r="AE45" s="420"/>
      <c r="AF45" s="420"/>
      <c r="AG45" s="420"/>
      <c r="AH45" s="420"/>
      <c r="AI45" s="420"/>
      <c r="AJ45" s="420"/>
      <c r="AK45" s="420"/>
      <c r="AL45" s="420"/>
      <c r="AM45" s="420"/>
      <c r="AN45" s="420"/>
      <c r="AO45" s="423"/>
      <c r="AP45" s="426"/>
      <c r="AQ45" s="420"/>
      <c r="AR45" s="420"/>
      <c r="AS45" s="420"/>
      <c r="AT45" s="420"/>
      <c r="AU45" s="420"/>
      <c r="AV45" s="420"/>
      <c r="AW45" s="420"/>
      <c r="AX45" s="420"/>
      <c r="AY45" s="420"/>
      <c r="AZ45" s="420"/>
      <c r="BA45" s="423"/>
      <c r="BB45" s="426"/>
      <c r="BC45" s="420"/>
      <c r="BD45" s="420"/>
      <c r="BE45" s="420"/>
      <c r="BF45" s="420"/>
      <c r="BG45" s="420"/>
      <c r="BH45" s="420"/>
      <c r="BI45" s="420"/>
      <c r="BJ45" s="420"/>
      <c r="BK45" s="420"/>
      <c r="BL45" s="420"/>
      <c r="BM45" s="429"/>
    </row>
    <row r="46" spans="1:65" ht="15.5" customHeight="1" x14ac:dyDescent="0.35">
      <c r="A46" s="441"/>
      <c r="B46" s="442"/>
      <c r="C46" s="442"/>
      <c r="D46" s="197"/>
      <c r="E46" s="198"/>
      <c r="F46" s="437"/>
      <c r="G46" s="421"/>
      <c r="H46" s="421"/>
      <c r="I46" s="421"/>
      <c r="J46" s="421"/>
      <c r="K46" s="421"/>
      <c r="L46" s="421"/>
      <c r="M46" s="421"/>
      <c r="N46" s="421"/>
      <c r="O46" s="421"/>
      <c r="P46" s="421"/>
      <c r="Q46" s="424"/>
      <c r="R46" s="427"/>
      <c r="S46" s="421"/>
      <c r="T46" s="421"/>
      <c r="U46" s="421"/>
      <c r="V46" s="421"/>
      <c r="W46" s="421"/>
      <c r="X46" s="421"/>
      <c r="Y46" s="421"/>
      <c r="Z46" s="421"/>
      <c r="AA46" s="421"/>
      <c r="AB46" s="421"/>
      <c r="AC46" s="424"/>
      <c r="AD46" s="427"/>
      <c r="AE46" s="421"/>
      <c r="AF46" s="421"/>
      <c r="AG46" s="421"/>
      <c r="AH46" s="421"/>
      <c r="AI46" s="421"/>
      <c r="AJ46" s="421"/>
      <c r="AK46" s="421"/>
      <c r="AL46" s="421"/>
      <c r="AM46" s="421"/>
      <c r="AN46" s="421"/>
      <c r="AO46" s="424"/>
      <c r="AP46" s="427"/>
      <c r="AQ46" s="421"/>
      <c r="AR46" s="421"/>
      <c r="AS46" s="421"/>
      <c r="AT46" s="421"/>
      <c r="AU46" s="421"/>
      <c r="AV46" s="421"/>
      <c r="AW46" s="421"/>
      <c r="AX46" s="421"/>
      <c r="AY46" s="421"/>
      <c r="AZ46" s="421"/>
      <c r="BA46" s="424"/>
      <c r="BB46" s="427"/>
      <c r="BC46" s="421"/>
      <c r="BD46" s="421"/>
      <c r="BE46" s="421"/>
      <c r="BF46" s="421"/>
      <c r="BG46" s="421"/>
      <c r="BH46" s="421"/>
      <c r="BI46" s="421"/>
      <c r="BJ46" s="421"/>
      <c r="BK46" s="421"/>
      <c r="BL46" s="421"/>
      <c r="BM46" s="430"/>
    </row>
    <row r="47" spans="1:65" ht="15.5" customHeight="1" x14ac:dyDescent="0.35">
      <c r="A47" s="441"/>
      <c r="B47" s="442"/>
      <c r="C47" s="442"/>
      <c r="D47" s="197"/>
      <c r="E47" s="198"/>
      <c r="F47" s="437"/>
      <c r="G47" s="421"/>
      <c r="H47" s="421"/>
      <c r="I47" s="421"/>
      <c r="J47" s="421"/>
      <c r="K47" s="421"/>
      <c r="L47" s="421"/>
      <c r="M47" s="421"/>
      <c r="N47" s="421"/>
      <c r="O47" s="421"/>
      <c r="P47" s="421"/>
      <c r="Q47" s="424"/>
      <c r="R47" s="427"/>
      <c r="S47" s="421"/>
      <c r="T47" s="421"/>
      <c r="U47" s="421"/>
      <c r="V47" s="421"/>
      <c r="W47" s="421"/>
      <c r="X47" s="421"/>
      <c r="Y47" s="421"/>
      <c r="Z47" s="421"/>
      <c r="AA47" s="421"/>
      <c r="AB47" s="421"/>
      <c r="AC47" s="424"/>
      <c r="AD47" s="427"/>
      <c r="AE47" s="421"/>
      <c r="AF47" s="421"/>
      <c r="AG47" s="421"/>
      <c r="AH47" s="421"/>
      <c r="AI47" s="421"/>
      <c r="AJ47" s="421"/>
      <c r="AK47" s="421"/>
      <c r="AL47" s="421"/>
      <c r="AM47" s="421"/>
      <c r="AN47" s="421"/>
      <c r="AO47" s="424"/>
      <c r="AP47" s="427"/>
      <c r="AQ47" s="421"/>
      <c r="AR47" s="421"/>
      <c r="AS47" s="421"/>
      <c r="AT47" s="421"/>
      <c r="AU47" s="421"/>
      <c r="AV47" s="421"/>
      <c r="AW47" s="421"/>
      <c r="AX47" s="421"/>
      <c r="AY47" s="421"/>
      <c r="AZ47" s="421"/>
      <c r="BA47" s="424"/>
      <c r="BB47" s="427"/>
      <c r="BC47" s="421"/>
      <c r="BD47" s="421"/>
      <c r="BE47" s="421"/>
      <c r="BF47" s="421"/>
      <c r="BG47" s="421"/>
      <c r="BH47" s="421"/>
      <c r="BI47" s="421"/>
      <c r="BJ47" s="421"/>
      <c r="BK47" s="421"/>
      <c r="BL47" s="421"/>
      <c r="BM47" s="430"/>
    </row>
    <row r="48" spans="1:65" ht="15.5" customHeight="1" x14ac:dyDescent="0.35">
      <c r="A48" s="441"/>
      <c r="B48" s="442"/>
      <c r="C48" s="442"/>
      <c r="D48" s="197"/>
      <c r="E48" s="198"/>
      <c r="F48" s="437"/>
      <c r="G48" s="421"/>
      <c r="H48" s="421"/>
      <c r="I48" s="421"/>
      <c r="J48" s="421"/>
      <c r="K48" s="421"/>
      <c r="L48" s="421"/>
      <c r="M48" s="421"/>
      <c r="N48" s="421"/>
      <c r="O48" s="421"/>
      <c r="P48" s="421"/>
      <c r="Q48" s="424"/>
      <c r="R48" s="427"/>
      <c r="S48" s="421"/>
      <c r="T48" s="421"/>
      <c r="U48" s="421"/>
      <c r="V48" s="421"/>
      <c r="W48" s="421"/>
      <c r="X48" s="421"/>
      <c r="Y48" s="421"/>
      <c r="Z48" s="421"/>
      <c r="AA48" s="421"/>
      <c r="AB48" s="421"/>
      <c r="AC48" s="424"/>
      <c r="AD48" s="427"/>
      <c r="AE48" s="421"/>
      <c r="AF48" s="421"/>
      <c r="AG48" s="421"/>
      <c r="AH48" s="421"/>
      <c r="AI48" s="421"/>
      <c r="AJ48" s="421"/>
      <c r="AK48" s="421"/>
      <c r="AL48" s="421"/>
      <c r="AM48" s="421"/>
      <c r="AN48" s="421"/>
      <c r="AO48" s="424"/>
      <c r="AP48" s="427"/>
      <c r="AQ48" s="421"/>
      <c r="AR48" s="421"/>
      <c r="AS48" s="421"/>
      <c r="AT48" s="421"/>
      <c r="AU48" s="421"/>
      <c r="AV48" s="421"/>
      <c r="AW48" s="421"/>
      <c r="AX48" s="421"/>
      <c r="AY48" s="421"/>
      <c r="AZ48" s="421"/>
      <c r="BA48" s="424"/>
      <c r="BB48" s="427"/>
      <c r="BC48" s="421"/>
      <c r="BD48" s="421"/>
      <c r="BE48" s="421"/>
      <c r="BF48" s="421"/>
      <c r="BG48" s="421"/>
      <c r="BH48" s="421"/>
      <c r="BI48" s="421"/>
      <c r="BJ48" s="421"/>
      <c r="BK48" s="421"/>
      <c r="BL48" s="421"/>
      <c r="BM48" s="430"/>
    </row>
    <row r="49" spans="1:65" ht="15.5" customHeight="1" x14ac:dyDescent="0.35">
      <c r="A49" s="441"/>
      <c r="B49" s="442"/>
      <c r="C49" s="442"/>
      <c r="D49" s="197"/>
      <c r="E49" s="198"/>
      <c r="F49" s="443"/>
      <c r="G49" s="432"/>
      <c r="H49" s="432"/>
      <c r="I49" s="432"/>
      <c r="J49" s="432"/>
      <c r="K49" s="432"/>
      <c r="L49" s="432"/>
      <c r="M49" s="432"/>
      <c r="N49" s="432"/>
      <c r="O49" s="432"/>
      <c r="P49" s="432"/>
      <c r="Q49" s="439"/>
      <c r="R49" s="440"/>
      <c r="S49" s="432"/>
      <c r="T49" s="432"/>
      <c r="U49" s="432"/>
      <c r="V49" s="432"/>
      <c r="W49" s="432"/>
      <c r="X49" s="432"/>
      <c r="Y49" s="432"/>
      <c r="Z49" s="432"/>
      <c r="AA49" s="432"/>
      <c r="AB49" s="432"/>
      <c r="AC49" s="439"/>
      <c r="AD49" s="440"/>
      <c r="AE49" s="432"/>
      <c r="AF49" s="432"/>
      <c r="AG49" s="432"/>
      <c r="AH49" s="432"/>
      <c r="AI49" s="432"/>
      <c r="AJ49" s="432"/>
      <c r="AK49" s="432"/>
      <c r="AL49" s="432"/>
      <c r="AM49" s="432"/>
      <c r="AN49" s="432"/>
      <c r="AO49" s="439"/>
      <c r="AP49" s="440"/>
      <c r="AQ49" s="432"/>
      <c r="AR49" s="432"/>
      <c r="AS49" s="432"/>
      <c r="AT49" s="432"/>
      <c r="AU49" s="432"/>
      <c r="AV49" s="432"/>
      <c r="AW49" s="432"/>
      <c r="AX49" s="432"/>
      <c r="AY49" s="432"/>
      <c r="AZ49" s="432"/>
      <c r="BA49" s="439"/>
      <c r="BB49" s="440"/>
      <c r="BC49" s="432"/>
      <c r="BD49" s="432"/>
      <c r="BE49" s="432"/>
      <c r="BF49" s="432"/>
      <c r="BG49" s="432"/>
      <c r="BH49" s="432"/>
      <c r="BI49" s="432"/>
      <c r="BJ49" s="432"/>
      <c r="BK49" s="432"/>
      <c r="BL49" s="432"/>
      <c r="BM49" s="433"/>
    </row>
    <row r="50" spans="1:65" ht="15.5" customHeight="1" x14ac:dyDescent="0.35">
      <c r="A50" s="441">
        <v>9</v>
      </c>
      <c r="B50" s="442"/>
      <c r="C50" s="442"/>
      <c r="D50" s="195"/>
      <c r="E50" s="196"/>
      <c r="F50" s="436"/>
      <c r="G50" s="420"/>
      <c r="H50" s="420"/>
      <c r="I50" s="420"/>
      <c r="J50" s="420"/>
      <c r="K50" s="420"/>
      <c r="L50" s="420"/>
      <c r="M50" s="420"/>
      <c r="N50" s="420"/>
      <c r="O50" s="420"/>
      <c r="P50" s="420"/>
      <c r="Q50" s="423"/>
      <c r="R50" s="426"/>
      <c r="S50" s="420"/>
      <c r="T50" s="420"/>
      <c r="U50" s="420"/>
      <c r="V50" s="420"/>
      <c r="W50" s="420"/>
      <c r="X50" s="420"/>
      <c r="Y50" s="420"/>
      <c r="Z50" s="420"/>
      <c r="AA50" s="420"/>
      <c r="AB50" s="420"/>
      <c r="AC50" s="423"/>
      <c r="AD50" s="426"/>
      <c r="AE50" s="420"/>
      <c r="AF50" s="420"/>
      <c r="AG50" s="420"/>
      <c r="AH50" s="420"/>
      <c r="AI50" s="420"/>
      <c r="AJ50" s="420"/>
      <c r="AK50" s="420"/>
      <c r="AL50" s="420"/>
      <c r="AM50" s="420"/>
      <c r="AN50" s="420"/>
      <c r="AO50" s="423"/>
      <c r="AP50" s="426"/>
      <c r="AQ50" s="420"/>
      <c r="AR50" s="420"/>
      <c r="AS50" s="420"/>
      <c r="AT50" s="420"/>
      <c r="AU50" s="420"/>
      <c r="AV50" s="420"/>
      <c r="AW50" s="420"/>
      <c r="AX50" s="420"/>
      <c r="AY50" s="420"/>
      <c r="AZ50" s="420"/>
      <c r="BA50" s="423"/>
      <c r="BB50" s="426"/>
      <c r="BC50" s="420"/>
      <c r="BD50" s="420"/>
      <c r="BE50" s="420"/>
      <c r="BF50" s="420"/>
      <c r="BG50" s="420"/>
      <c r="BH50" s="420"/>
      <c r="BI50" s="420"/>
      <c r="BJ50" s="420"/>
      <c r="BK50" s="420"/>
      <c r="BL50" s="420"/>
      <c r="BM50" s="429"/>
    </row>
    <row r="51" spans="1:65" ht="15.5" customHeight="1" x14ac:dyDescent="0.35">
      <c r="A51" s="441"/>
      <c r="B51" s="442"/>
      <c r="C51" s="442"/>
      <c r="D51" s="197"/>
      <c r="E51" s="198"/>
      <c r="F51" s="437"/>
      <c r="G51" s="421"/>
      <c r="H51" s="421"/>
      <c r="I51" s="421"/>
      <c r="J51" s="421"/>
      <c r="K51" s="421"/>
      <c r="L51" s="421"/>
      <c r="M51" s="421"/>
      <c r="N51" s="421"/>
      <c r="O51" s="421"/>
      <c r="P51" s="421"/>
      <c r="Q51" s="424"/>
      <c r="R51" s="427"/>
      <c r="S51" s="421"/>
      <c r="T51" s="421"/>
      <c r="U51" s="421"/>
      <c r="V51" s="421"/>
      <c r="W51" s="421"/>
      <c r="X51" s="421"/>
      <c r="Y51" s="421"/>
      <c r="Z51" s="421"/>
      <c r="AA51" s="421"/>
      <c r="AB51" s="421"/>
      <c r="AC51" s="424"/>
      <c r="AD51" s="427"/>
      <c r="AE51" s="421"/>
      <c r="AF51" s="421"/>
      <c r="AG51" s="421"/>
      <c r="AH51" s="421"/>
      <c r="AI51" s="421"/>
      <c r="AJ51" s="421"/>
      <c r="AK51" s="421"/>
      <c r="AL51" s="421"/>
      <c r="AM51" s="421"/>
      <c r="AN51" s="421"/>
      <c r="AO51" s="424"/>
      <c r="AP51" s="427"/>
      <c r="AQ51" s="421"/>
      <c r="AR51" s="421"/>
      <c r="AS51" s="421"/>
      <c r="AT51" s="421"/>
      <c r="AU51" s="421"/>
      <c r="AV51" s="421"/>
      <c r="AW51" s="421"/>
      <c r="AX51" s="421"/>
      <c r="AY51" s="421"/>
      <c r="AZ51" s="421"/>
      <c r="BA51" s="424"/>
      <c r="BB51" s="427"/>
      <c r="BC51" s="421"/>
      <c r="BD51" s="421"/>
      <c r="BE51" s="421"/>
      <c r="BF51" s="421"/>
      <c r="BG51" s="421"/>
      <c r="BH51" s="421"/>
      <c r="BI51" s="421"/>
      <c r="BJ51" s="421"/>
      <c r="BK51" s="421"/>
      <c r="BL51" s="421"/>
      <c r="BM51" s="430"/>
    </row>
    <row r="52" spans="1:65" ht="15.5" customHeight="1" x14ac:dyDescent="0.35">
      <c r="A52" s="441"/>
      <c r="B52" s="442"/>
      <c r="C52" s="442"/>
      <c r="D52" s="197"/>
      <c r="E52" s="198"/>
      <c r="F52" s="437"/>
      <c r="G52" s="421"/>
      <c r="H52" s="421"/>
      <c r="I52" s="421"/>
      <c r="J52" s="421"/>
      <c r="K52" s="421"/>
      <c r="L52" s="421"/>
      <c r="M52" s="421"/>
      <c r="N52" s="421"/>
      <c r="O52" s="421"/>
      <c r="P52" s="421"/>
      <c r="Q52" s="424"/>
      <c r="R52" s="427"/>
      <c r="S52" s="421"/>
      <c r="T52" s="421"/>
      <c r="U52" s="421"/>
      <c r="V52" s="421"/>
      <c r="W52" s="421"/>
      <c r="X52" s="421"/>
      <c r="Y52" s="421"/>
      <c r="Z52" s="421"/>
      <c r="AA52" s="421"/>
      <c r="AB52" s="421"/>
      <c r="AC52" s="424"/>
      <c r="AD52" s="427"/>
      <c r="AE52" s="421"/>
      <c r="AF52" s="421"/>
      <c r="AG52" s="421"/>
      <c r="AH52" s="421"/>
      <c r="AI52" s="421"/>
      <c r="AJ52" s="421"/>
      <c r="AK52" s="421"/>
      <c r="AL52" s="421"/>
      <c r="AM52" s="421"/>
      <c r="AN52" s="421"/>
      <c r="AO52" s="424"/>
      <c r="AP52" s="427"/>
      <c r="AQ52" s="421"/>
      <c r="AR52" s="421"/>
      <c r="AS52" s="421"/>
      <c r="AT52" s="421"/>
      <c r="AU52" s="421"/>
      <c r="AV52" s="421"/>
      <c r="AW52" s="421"/>
      <c r="AX52" s="421"/>
      <c r="AY52" s="421"/>
      <c r="AZ52" s="421"/>
      <c r="BA52" s="424"/>
      <c r="BB52" s="427"/>
      <c r="BC52" s="421"/>
      <c r="BD52" s="421"/>
      <c r="BE52" s="421"/>
      <c r="BF52" s="421"/>
      <c r="BG52" s="421"/>
      <c r="BH52" s="421"/>
      <c r="BI52" s="421"/>
      <c r="BJ52" s="421"/>
      <c r="BK52" s="421"/>
      <c r="BL52" s="421"/>
      <c r="BM52" s="430"/>
    </row>
    <row r="53" spans="1:65" ht="15.5" customHeight="1" x14ac:dyDescent="0.35">
      <c r="A53" s="441"/>
      <c r="B53" s="442"/>
      <c r="C53" s="442"/>
      <c r="D53" s="197"/>
      <c r="E53" s="198"/>
      <c r="F53" s="437"/>
      <c r="G53" s="421"/>
      <c r="H53" s="421"/>
      <c r="I53" s="421"/>
      <c r="J53" s="421"/>
      <c r="K53" s="421"/>
      <c r="L53" s="421"/>
      <c r="M53" s="421"/>
      <c r="N53" s="421"/>
      <c r="O53" s="421"/>
      <c r="P53" s="421"/>
      <c r="Q53" s="424"/>
      <c r="R53" s="427"/>
      <c r="S53" s="421"/>
      <c r="T53" s="421"/>
      <c r="U53" s="421"/>
      <c r="V53" s="421"/>
      <c r="W53" s="421"/>
      <c r="X53" s="421"/>
      <c r="Y53" s="421"/>
      <c r="Z53" s="421"/>
      <c r="AA53" s="421"/>
      <c r="AB53" s="421"/>
      <c r="AC53" s="424"/>
      <c r="AD53" s="427"/>
      <c r="AE53" s="421"/>
      <c r="AF53" s="421"/>
      <c r="AG53" s="421"/>
      <c r="AH53" s="421"/>
      <c r="AI53" s="421"/>
      <c r="AJ53" s="421"/>
      <c r="AK53" s="421"/>
      <c r="AL53" s="421"/>
      <c r="AM53" s="421"/>
      <c r="AN53" s="421"/>
      <c r="AO53" s="424"/>
      <c r="AP53" s="427"/>
      <c r="AQ53" s="421"/>
      <c r="AR53" s="421"/>
      <c r="AS53" s="421"/>
      <c r="AT53" s="421"/>
      <c r="AU53" s="421"/>
      <c r="AV53" s="421"/>
      <c r="AW53" s="421"/>
      <c r="AX53" s="421"/>
      <c r="AY53" s="421"/>
      <c r="AZ53" s="421"/>
      <c r="BA53" s="424"/>
      <c r="BB53" s="427"/>
      <c r="BC53" s="421"/>
      <c r="BD53" s="421"/>
      <c r="BE53" s="421"/>
      <c r="BF53" s="421"/>
      <c r="BG53" s="421"/>
      <c r="BH53" s="421"/>
      <c r="BI53" s="421"/>
      <c r="BJ53" s="421"/>
      <c r="BK53" s="421"/>
      <c r="BL53" s="421"/>
      <c r="BM53" s="430"/>
    </row>
    <row r="54" spans="1:65" ht="15.5" customHeight="1" x14ac:dyDescent="0.35">
      <c r="A54" s="441"/>
      <c r="B54" s="442"/>
      <c r="C54" s="442"/>
      <c r="D54" s="197"/>
      <c r="E54" s="198"/>
      <c r="F54" s="443"/>
      <c r="G54" s="432"/>
      <c r="H54" s="432"/>
      <c r="I54" s="432"/>
      <c r="J54" s="432"/>
      <c r="K54" s="432"/>
      <c r="L54" s="432"/>
      <c r="M54" s="432"/>
      <c r="N54" s="432"/>
      <c r="O54" s="432"/>
      <c r="P54" s="432"/>
      <c r="Q54" s="439"/>
      <c r="R54" s="440"/>
      <c r="S54" s="432"/>
      <c r="T54" s="432"/>
      <c r="U54" s="432"/>
      <c r="V54" s="432"/>
      <c r="W54" s="432"/>
      <c r="X54" s="432"/>
      <c r="Y54" s="432"/>
      <c r="Z54" s="432"/>
      <c r="AA54" s="432"/>
      <c r="AB54" s="432"/>
      <c r="AC54" s="439"/>
      <c r="AD54" s="440"/>
      <c r="AE54" s="432"/>
      <c r="AF54" s="432"/>
      <c r="AG54" s="432"/>
      <c r="AH54" s="432"/>
      <c r="AI54" s="432"/>
      <c r="AJ54" s="432"/>
      <c r="AK54" s="432"/>
      <c r="AL54" s="432"/>
      <c r="AM54" s="432"/>
      <c r="AN54" s="432"/>
      <c r="AO54" s="439"/>
      <c r="AP54" s="440"/>
      <c r="AQ54" s="432"/>
      <c r="AR54" s="432"/>
      <c r="AS54" s="432"/>
      <c r="AT54" s="432"/>
      <c r="AU54" s="432"/>
      <c r="AV54" s="432"/>
      <c r="AW54" s="432"/>
      <c r="AX54" s="432"/>
      <c r="AY54" s="432"/>
      <c r="AZ54" s="432"/>
      <c r="BA54" s="439"/>
      <c r="BB54" s="440"/>
      <c r="BC54" s="432"/>
      <c r="BD54" s="432"/>
      <c r="BE54" s="432"/>
      <c r="BF54" s="432"/>
      <c r="BG54" s="432"/>
      <c r="BH54" s="432"/>
      <c r="BI54" s="432"/>
      <c r="BJ54" s="432"/>
      <c r="BK54" s="432"/>
      <c r="BL54" s="432"/>
      <c r="BM54" s="433"/>
    </row>
    <row r="55" spans="1:65" ht="15.5" customHeight="1" x14ac:dyDescent="0.35">
      <c r="A55" s="434">
        <v>10</v>
      </c>
      <c r="B55" s="435"/>
      <c r="C55" s="435"/>
      <c r="D55" s="199"/>
      <c r="E55" s="196"/>
      <c r="F55" s="436"/>
      <c r="G55" s="420"/>
      <c r="H55" s="420"/>
      <c r="I55" s="420"/>
      <c r="J55" s="420"/>
      <c r="K55" s="420"/>
      <c r="L55" s="420"/>
      <c r="M55" s="420"/>
      <c r="N55" s="420"/>
      <c r="O55" s="420"/>
      <c r="P55" s="420"/>
      <c r="Q55" s="423"/>
      <c r="R55" s="426"/>
      <c r="S55" s="420"/>
      <c r="T55" s="420"/>
      <c r="U55" s="420"/>
      <c r="V55" s="420"/>
      <c r="W55" s="420"/>
      <c r="X55" s="420"/>
      <c r="Y55" s="420"/>
      <c r="Z55" s="420"/>
      <c r="AA55" s="420"/>
      <c r="AB55" s="420"/>
      <c r="AC55" s="423"/>
      <c r="AD55" s="426"/>
      <c r="AE55" s="420"/>
      <c r="AF55" s="420"/>
      <c r="AG55" s="420"/>
      <c r="AH55" s="420"/>
      <c r="AI55" s="420"/>
      <c r="AJ55" s="420"/>
      <c r="AK55" s="420"/>
      <c r="AL55" s="420"/>
      <c r="AM55" s="420"/>
      <c r="AN55" s="420"/>
      <c r="AO55" s="423"/>
      <c r="AP55" s="426"/>
      <c r="AQ55" s="420"/>
      <c r="AR55" s="420"/>
      <c r="AS55" s="420"/>
      <c r="AT55" s="420"/>
      <c r="AU55" s="420"/>
      <c r="AV55" s="420"/>
      <c r="AW55" s="420"/>
      <c r="AX55" s="420"/>
      <c r="AY55" s="420"/>
      <c r="AZ55" s="420"/>
      <c r="BA55" s="423"/>
      <c r="BB55" s="426"/>
      <c r="BC55" s="420"/>
      <c r="BD55" s="420"/>
      <c r="BE55" s="420"/>
      <c r="BF55" s="420"/>
      <c r="BG55" s="420"/>
      <c r="BH55" s="420"/>
      <c r="BI55" s="420"/>
      <c r="BJ55" s="420"/>
      <c r="BK55" s="420"/>
      <c r="BL55" s="420"/>
      <c r="BM55" s="429"/>
    </row>
    <row r="56" spans="1:65" ht="15.5" customHeight="1" x14ac:dyDescent="0.35">
      <c r="A56" s="434"/>
      <c r="B56" s="435"/>
      <c r="C56" s="435"/>
      <c r="D56" s="200"/>
      <c r="E56" s="198"/>
      <c r="F56" s="437"/>
      <c r="G56" s="421"/>
      <c r="H56" s="421"/>
      <c r="I56" s="421"/>
      <c r="J56" s="421"/>
      <c r="K56" s="421"/>
      <c r="L56" s="421"/>
      <c r="M56" s="421"/>
      <c r="N56" s="421"/>
      <c r="O56" s="421"/>
      <c r="P56" s="421"/>
      <c r="Q56" s="424"/>
      <c r="R56" s="427"/>
      <c r="S56" s="421"/>
      <c r="T56" s="421"/>
      <c r="U56" s="421"/>
      <c r="V56" s="421"/>
      <c r="W56" s="421"/>
      <c r="X56" s="421"/>
      <c r="Y56" s="421"/>
      <c r="Z56" s="421"/>
      <c r="AA56" s="421"/>
      <c r="AB56" s="421"/>
      <c r="AC56" s="424"/>
      <c r="AD56" s="427"/>
      <c r="AE56" s="421"/>
      <c r="AF56" s="421"/>
      <c r="AG56" s="421"/>
      <c r="AH56" s="421"/>
      <c r="AI56" s="421"/>
      <c r="AJ56" s="421"/>
      <c r="AK56" s="421"/>
      <c r="AL56" s="421"/>
      <c r="AM56" s="421"/>
      <c r="AN56" s="421"/>
      <c r="AO56" s="424"/>
      <c r="AP56" s="427"/>
      <c r="AQ56" s="421"/>
      <c r="AR56" s="421"/>
      <c r="AS56" s="421"/>
      <c r="AT56" s="421"/>
      <c r="AU56" s="421"/>
      <c r="AV56" s="421"/>
      <c r="AW56" s="421"/>
      <c r="AX56" s="421"/>
      <c r="AY56" s="421"/>
      <c r="AZ56" s="421"/>
      <c r="BA56" s="424"/>
      <c r="BB56" s="427"/>
      <c r="BC56" s="421"/>
      <c r="BD56" s="421"/>
      <c r="BE56" s="421"/>
      <c r="BF56" s="421"/>
      <c r="BG56" s="421"/>
      <c r="BH56" s="421"/>
      <c r="BI56" s="421"/>
      <c r="BJ56" s="421"/>
      <c r="BK56" s="421"/>
      <c r="BL56" s="421"/>
      <c r="BM56" s="430"/>
    </row>
    <row r="57" spans="1:65" ht="15.5" customHeight="1" x14ac:dyDescent="0.35">
      <c r="A57" s="434"/>
      <c r="B57" s="435"/>
      <c r="C57" s="435"/>
      <c r="D57" s="200"/>
      <c r="E57" s="198"/>
      <c r="F57" s="437"/>
      <c r="G57" s="421"/>
      <c r="H57" s="421"/>
      <c r="I57" s="421"/>
      <c r="J57" s="421"/>
      <c r="K57" s="421"/>
      <c r="L57" s="421"/>
      <c r="M57" s="421"/>
      <c r="N57" s="421"/>
      <c r="O57" s="421"/>
      <c r="P57" s="421"/>
      <c r="Q57" s="424"/>
      <c r="R57" s="427"/>
      <c r="S57" s="421"/>
      <c r="T57" s="421"/>
      <c r="U57" s="421"/>
      <c r="V57" s="421"/>
      <c r="W57" s="421"/>
      <c r="X57" s="421"/>
      <c r="Y57" s="421"/>
      <c r="Z57" s="421"/>
      <c r="AA57" s="421"/>
      <c r="AB57" s="421"/>
      <c r="AC57" s="424"/>
      <c r="AD57" s="427"/>
      <c r="AE57" s="421"/>
      <c r="AF57" s="421"/>
      <c r="AG57" s="421"/>
      <c r="AH57" s="421"/>
      <c r="AI57" s="421"/>
      <c r="AJ57" s="421"/>
      <c r="AK57" s="421"/>
      <c r="AL57" s="421"/>
      <c r="AM57" s="421"/>
      <c r="AN57" s="421"/>
      <c r="AO57" s="424"/>
      <c r="AP57" s="427"/>
      <c r="AQ57" s="421"/>
      <c r="AR57" s="421"/>
      <c r="AS57" s="421"/>
      <c r="AT57" s="421"/>
      <c r="AU57" s="421"/>
      <c r="AV57" s="421"/>
      <c r="AW57" s="421"/>
      <c r="AX57" s="421"/>
      <c r="AY57" s="421"/>
      <c r="AZ57" s="421"/>
      <c r="BA57" s="424"/>
      <c r="BB57" s="427"/>
      <c r="BC57" s="421"/>
      <c r="BD57" s="421"/>
      <c r="BE57" s="421"/>
      <c r="BF57" s="421"/>
      <c r="BG57" s="421"/>
      <c r="BH57" s="421"/>
      <c r="BI57" s="421"/>
      <c r="BJ57" s="421"/>
      <c r="BK57" s="421"/>
      <c r="BL57" s="421"/>
      <c r="BM57" s="430"/>
    </row>
    <row r="58" spans="1:65" ht="15.5" customHeight="1" x14ac:dyDescent="0.35">
      <c r="A58" s="434"/>
      <c r="B58" s="435"/>
      <c r="C58" s="435"/>
      <c r="D58" s="200"/>
      <c r="E58" s="198"/>
      <c r="F58" s="437"/>
      <c r="G58" s="421"/>
      <c r="H58" s="421"/>
      <c r="I58" s="421"/>
      <c r="J58" s="421"/>
      <c r="K58" s="421"/>
      <c r="L58" s="421"/>
      <c r="M58" s="421"/>
      <c r="N58" s="421"/>
      <c r="O58" s="421"/>
      <c r="P58" s="421"/>
      <c r="Q58" s="424"/>
      <c r="R58" s="427"/>
      <c r="S58" s="421"/>
      <c r="T58" s="421"/>
      <c r="U58" s="421"/>
      <c r="V58" s="421"/>
      <c r="W58" s="421"/>
      <c r="X58" s="421"/>
      <c r="Y58" s="421"/>
      <c r="Z58" s="421"/>
      <c r="AA58" s="421"/>
      <c r="AB58" s="421"/>
      <c r="AC58" s="424"/>
      <c r="AD58" s="427"/>
      <c r="AE58" s="421"/>
      <c r="AF58" s="421"/>
      <c r="AG58" s="421"/>
      <c r="AH58" s="421"/>
      <c r="AI58" s="421"/>
      <c r="AJ58" s="421"/>
      <c r="AK58" s="421"/>
      <c r="AL58" s="421"/>
      <c r="AM58" s="421"/>
      <c r="AN58" s="421"/>
      <c r="AO58" s="424"/>
      <c r="AP58" s="427"/>
      <c r="AQ58" s="421"/>
      <c r="AR58" s="421"/>
      <c r="AS58" s="421"/>
      <c r="AT58" s="421"/>
      <c r="AU58" s="421"/>
      <c r="AV58" s="421"/>
      <c r="AW58" s="421"/>
      <c r="AX58" s="421"/>
      <c r="AY58" s="421"/>
      <c r="AZ58" s="421"/>
      <c r="BA58" s="424"/>
      <c r="BB58" s="427"/>
      <c r="BC58" s="421"/>
      <c r="BD58" s="421"/>
      <c r="BE58" s="421"/>
      <c r="BF58" s="421"/>
      <c r="BG58" s="421"/>
      <c r="BH58" s="421"/>
      <c r="BI58" s="421"/>
      <c r="BJ58" s="421"/>
      <c r="BK58" s="421"/>
      <c r="BL58" s="421"/>
      <c r="BM58" s="430"/>
    </row>
    <row r="59" spans="1:65" ht="15.5" customHeight="1" x14ac:dyDescent="0.35">
      <c r="A59" s="434"/>
      <c r="B59" s="435"/>
      <c r="C59" s="435"/>
      <c r="D59" s="201"/>
      <c r="E59" s="202"/>
      <c r="F59" s="438"/>
      <c r="G59" s="422"/>
      <c r="H59" s="422"/>
      <c r="I59" s="422"/>
      <c r="J59" s="422"/>
      <c r="K59" s="422"/>
      <c r="L59" s="422"/>
      <c r="M59" s="422"/>
      <c r="N59" s="422"/>
      <c r="O59" s="422"/>
      <c r="P59" s="422"/>
      <c r="Q59" s="425"/>
      <c r="R59" s="428"/>
      <c r="S59" s="422"/>
      <c r="T59" s="422"/>
      <c r="U59" s="422"/>
      <c r="V59" s="422"/>
      <c r="W59" s="422"/>
      <c r="X59" s="422"/>
      <c r="Y59" s="422"/>
      <c r="Z59" s="422"/>
      <c r="AA59" s="422"/>
      <c r="AB59" s="422"/>
      <c r="AC59" s="425"/>
      <c r="AD59" s="428"/>
      <c r="AE59" s="422"/>
      <c r="AF59" s="422"/>
      <c r="AG59" s="422"/>
      <c r="AH59" s="422"/>
      <c r="AI59" s="422"/>
      <c r="AJ59" s="422"/>
      <c r="AK59" s="422"/>
      <c r="AL59" s="422"/>
      <c r="AM59" s="422"/>
      <c r="AN59" s="422"/>
      <c r="AO59" s="425"/>
      <c r="AP59" s="428"/>
      <c r="AQ59" s="422"/>
      <c r="AR59" s="422"/>
      <c r="AS59" s="422"/>
      <c r="AT59" s="422"/>
      <c r="AU59" s="422"/>
      <c r="AV59" s="422"/>
      <c r="AW59" s="422"/>
      <c r="AX59" s="422"/>
      <c r="AY59" s="422"/>
      <c r="AZ59" s="422"/>
      <c r="BA59" s="425"/>
      <c r="BB59" s="428"/>
      <c r="BC59" s="422"/>
      <c r="BD59" s="422"/>
      <c r="BE59" s="422"/>
      <c r="BF59" s="422"/>
      <c r="BG59" s="422"/>
      <c r="BH59" s="422"/>
      <c r="BI59" s="422"/>
      <c r="BJ59" s="422"/>
      <c r="BK59" s="422"/>
      <c r="BL59" s="422"/>
      <c r="BM59" s="431"/>
    </row>
  </sheetData>
  <sheetProtection algorithmName="SHA-512" hashValue="VftvXvDvN9obonlfyQll0NT25hER9yaZQQdZQvNQ+R8HGxmmJzLUPHeWFK5Z7PXUKybt+xNwJsvguFH/wsBABg==" saltValue="53uSLfVr+CVcmyod+AR7tQ==" spinCount="100000" sheet="1" objects="1" scenarios="1"/>
  <protectedRanges>
    <protectedRange sqref="D10:BM59" name="Plage1_1"/>
  </protectedRanges>
  <mergeCells count="643">
    <mergeCell ref="A1:BM1"/>
    <mergeCell ref="A2:BM2"/>
    <mergeCell ref="C3:E3"/>
    <mergeCell ref="L3:Q3"/>
    <mergeCell ref="R3:AQ3"/>
    <mergeCell ref="A3:B3"/>
    <mergeCell ref="C4:E4"/>
    <mergeCell ref="L4:Q4"/>
    <mergeCell ref="R4:AQ4"/>
    <mergeCell ref="A4:B4"/>
    <mergeCell ref="A5:B5"/>
    <mergeCell ref="C5:E5"/>
    <mergeCell ref="A7:C9"/>
    <mergeCell ref="D7:D9"/>
    <mergeCell ref="E7:E9"/>
    <mergeCell ref="F7:BM7"/>
    <mergeCell ref="F8:Q8"/>
    <mergeCell ref="R8:AC8"/>
    <mergeCell ref="AD8:AO8"/>
    <mergeCell ref="AP8:BA8"/>
    <mergeCell ref="BB8:BM8"/>
    <mergeCell ref="L5:Q5"/>
    <mergeCell ref="R5:AQ5"/>
    <mergeCell ref="A10:A14"/>
    <mergeCell ref="B10:C14"/>
    <mergeCell ref="F10:F14"/>
    <mergeCell ref="G10:G14"/>
    <mergeCell ref="H10:H14"/>
    <mergeCell ref="I10:I14"/>
    <mergeCell ref="P10:P14"/>
    <mergeCell ref="Q10:Q14"/>
    <mergeCell ref="R10:R14"/>
    <mergeCell ref="S10:S14"/>
    <mergeCell ref="T10:T14"/>
    <mergeCell ref="U10:U14"/>
    <mergeCell ref="J10:J14"/>
    <mergeCell ref="K10:K14"/>
    <mergeCell ref="L10:L14"/>
    <mergeCell ref="M10:M14"/>
    <mergeCell ref="N10:N14"/>
    <mergeCell ref="O10:O14"/>
    <mergeCell ref="AB10:AB14"/>
    <mergeCell ref="AC10:AC14"/>
    <mergeCell ref="AD10:AD14"/>
    <mergeCell ref="AE10:AE14"/>
    <mergeCell ref="AF10:AF14"/>
    <mergeCell ref="AG10:AG14"/>
    <mergeCell ref="V10:V14"/>
    <mergeCell ref="W10:W14"/>
    <mergeCell ref="X10:X14"/>
    <mergeCell ref="Y10:Y14"/>
    <mergeCell ref="Z10:Z14"/>
    <mergeCell ref="AA10:AA14"/>
    <mergeCell ref="AN10:AN14"/>
    <mergeCell ref="AO10:AO14"/>
    <mergeCell ref="AP10:AP14"/>
    <mergeCell ref="AQ10:AQ14"/>
    <mergeCell ref="AR10:AR14"/>
    <mergeCell ref="AS10:AS14"/>
    <mergeCell ref="AH10:AH14"/>
    <mergeCell ref="AI10:AI14"/>
    <mergeCell ref="AJ10:AJ14"/>
    <mergeCell ref="AK10:AK14"/>
    <mergeCell ref="AL10:AL14"/>
    <mergeCell ref="AM10:AM14"/>
    <mergeCell ref="BB10:BB14"/>
    <mergeCell ref="BC10:BC14"/>
    <mergeCell ref="BD10:BD14"/>
    <mergeCell ref="BE10:BE14"/>
    <mergeCell ref="AT10:AT14"/>
    <mergeCell ref="AU10:AU14"/>
    <mergeCell ref="AV10:AV14"/>
    <mergeCell ref="AW10:AW14"/>
    <mergeCell ref="AX10:AX14"/>
    <mergeCell ref="AY10:AY14"/>
    <mergeCell ref="L15:L19"/>
    <mergeCell ref="M15:M19"/>
    <mergeCell ref="N15:N19"/>
    <mergeCell ref="O15:O19"/>
    <mergeCell ref="P15:P19"/>
    <mergeCell ref="Q15:Q19"/>
    <mergeCell ref="BL10:BL14"/>
    <mergeCell ref="BM10:BM14"/>
    <mergeCell ref="A15:A19"/>
    <mergeCell ref="B15:C19"/>
    <mergeCell ref="F15:F19"/>
    <mergeCell ref="G15:G19"/>
    <mergeCell ref="H15:H19"/>
    <mergeCell ref="I15:I19"/>
    <mergeCell ref="J15:J19"/>
    <mergeCell ref="K15:K19"/>
    <mergeCell ref="BF10:BF14"/>
    <mergeCell ref="BG10:BG14"/>
    <mergeCell ref="BH10:BH14"/>
    <mergeCell ref="BI10:BI14"/>
    <mergeCell ref="BJ10:BJ14"/>
    <mergeCell ref="BK10:BK14"/>
    <mergeCell ref="AZ10:AZ14"/>
    <mergeCell ref="BA10:BA14"/>
    <mergeCell ref="X15:X19"/>
    <mergeCell ref="Y15:Y19"/>
    <mergeCell ref="Z15:Z19"/>
    <mergeCell ref="AA15:AA19"/>
    <mergeCell ref="AB15:AB19"/>
    <mergeCell ref="AC15:AC19"/>
    <mergeCell ref="R15:R19"/>
    <mergeCell ref="S15:S19"/>
    <mergeCell ref="T15:T19"/>
    <mergeCell ref="U15:U19"/>
    <mergeCell ref="V15:V19"/>
    <mergeCell ref="W15:W19"/>
    <mergeCell ref="AM15:AM19"/>
    <mergeCell ref="AN15:AN19"/>
    <mergeCell ref="AO15:AO19"/>
    <mergeCell ref="AD15:AD19"/>
    <mergeCell ref="AE15:AE19"/>
    <mergeCell ref="AF15:AF19"/>
    <mergeCell ref="AG15:AG19"/>
    <mergeCell ref="AH15:AH19"/>
    <mergeCell ref="AI15:AI19"/>
    <mergeCell ref="BK15:BK19"/>
    <mergeCell ref="BL15:BL19"/>
    <mergeCell ref="BM15:BM19"/>
    <mergeCell ref="BB15:BB19"/>
    <mergeCell ref="BC15:BC19"/>
    <mergeCell ref="BD15:BD19"/>
    <mergeCell ref="BE15:BE19"/>
    <mergeCell ref="BF15:BF19"/>
    <mergeCell ref="BG15:BG19"/>
    <mergeCell ref="A20:A24"/>
    <mergeCell ref="B20:C24"/>
    <mergeCell ref="F20:F24"/>
    <mergeCell ref="G20:G24"/>
    <mergeCell ref="H20:H24"/>
    <mergeCell ref="I20:I24"/>
    <mergeCell ref="BH15:BH19"/>
    <mergeCell ref="BI15:BI19"/>
    <mergeCell ref="BJ15:BJ19"/>
    <mergeCell ref="AV15:AV19"/>
    <mergeCell ref="AW15:AW19"/>
    <mergeCell ref="AX15:AX19"/>
    <mergeCell ref="AY15:AY19"/>
    <mergeCell ref="AZ15:AZ19"/>
    <mergeCell ref="BA15:BA19"/>
    <mergeCell ref="AP15:AP19"/>
    <mergeCell ref="AQ15:AQ19"/>
    <mergeCell ref="AR15:AR19"/>
    <mergeCell ref="AS15:AS19"/>
    <mergeCell ref="AT15:AT19"/>
    <mergeCell ref="AU15:AU19"/>
    <mergeCell ref="AJ15:AJ19"/>
    <mergeCell ref="AK15:AK19"/>
    <mergeCell ref="AL15:AL19"/>
    <mergeCell ref="P20:P24"/>
    <mergeCell ref="Q20:Q24"/>
    <mergeCell ref="R20:R24"/>
    <mergeCell ref="S20:S24"/>
    <mergeCell ref="T20:T24"/>
    <mergeCell ref="U20:U24"/>
    <mergeCell ref="J20:J24"/>
    <mergeCell ref="K20:K24"/>
    <mergeCell ref="L20:L24"/>
    <mergeCell ref="M20:M24"/>
    <mergeCell ref="N20:N24"/>
    <mergeCell ref="O20:O24"/>
    <mergeCell ref="AB20:AB24"/>
    <mergeCell ref="AC20:AC24"/>
    <mergeCell ref="AD20:AD24"/>
    <mergeCell ref="AE20:AE24"/>
    <mergeCell ref="AF20:AF24"/>
    <mergeCell ref="AG20:AG24"/>
    <mergeCell ref="V20:V24"/>
    <mergeCell ref="W20:W24"/>
    <mergeCell ref="X20:X24"/>
    <mergeCell ref="Y20:Y24"/>
    <mergeCell ref="Z20:Z24"/>
    <mergeCell ref="AA20:AA24"/>
    <mergeCell ref="AN20:AN24"/>
    <mergeCell ref="AO20:AO24"/>
    <mergeCell ref="AP20:AP24"/>
    <mergeCell ref="AQ20:AQ24"/>
    <mergeCell ref="AR20:AR24"/>
    <mergeCell ref="AS20:AS24"/>
    <mergeCell ref="AH20:AH24"/>
    <mergeCell ref="AI20:AI24"/>
    <mergeCell ref="AJ20:AJ24"/>
    <mergeCell ref="AK20:AK24"/>
    <mergeCell ref="AL20:AL24"/>
    <mergeCell ref="AM20:AM24"/>
    <mergeCell ref="BB20:BB24"/>
    <mergeCell ref="BC20:BC24"/>
    <mergeCell ref="BD20:BD24"/>
    <mergeCell ref="BE20:BE24"/>
    <mergeCell ref="AT20:AT24"/>
    <mergeCell ref="AU20:AU24"/>
    <mergeCell ref="AV20:AV24"/>
    <mergeCell ref="AW20:AW24"/>
    <mergeCell ref="AX20:AX24"/>
    <mergeCell ref="AY20:AY24"/>
    <mergeCell ref="L25:L29"/>
    <mergeCell ref="M25:M29"/>
    <mergeCell ref="N25:N29"/>
    <mergeCell ref="O25:O29"/>
    <mergeCell ref="P25:P29"/>
    <mergeCell ref="Q25:Q29"/>
    <mergeCell ref="BL20:BL24"/>
    <mergeCell ref="BM20:BM24"/>
    <mergeCell ref="A25:A29"/>
    <mergeCell ref="B25:C29"/>
    <mergeCell ref="F25:F29"/>
    <mergeCell ref="G25:G29"/>
    <mergeCell ref="H25:H29"/>
    <mergeCell ref="I25:I29"/>
    <mergeCell ref="J25:J29"/>
    <mergeCell ref="K25:K29"/>
    <mergeCell ref="BF20:BF24"/>
    <mergeCell ref="BG20:BG24"/>
    <mergeCell ref="BH20:BH24"/>
    <mergeCell ref="BI20:BI24"/>
    <mergeCell ref="BJ20:BJ24"/>
    <mergeCell ref="BK20:BK24"/>
    <mergeCell ref="AZ20:AZ24"/>
    <mergeCell ref="BA20:BA24"/>
    <mergeCell ref="X25:X29"/>
    <mergeCell ref="Y25:Y29"/>
    <mergeCell ref="Z25:Z29"/>
    <mergeCell ref="AA25:AA29"/>
    <mergeCell ref="AB25:AB29"/>
    <mergeCell ref="AC25:AC29"/>
    <mergeCell ref="R25:R29"/>
    <mergeCell ref="S25:S29"/>
    <mergeCell ref="T25:T29"/>
    <mergeCell ref="U25:U29"/>
    <mergeCell ref="V25:V29"/>
    <mergeCell ref="W25:W29"/>
    <mergeCell ref="AM25:AM29"/>
    <mergeCell ref="AN25:AN29"/>
    <mergeCell ref="AO25:AO29"/>
    <mergeCell ref="AD25:AD29"/>
    <mergeCell ref="AE25:AE29"/>
    <mergeCell ref="AF25:AF29"/>
    <mergeCell ref="AG25:AG29"/>
    <mergeCell ref="AH25:AH29"/>
    <mergeCell ref="AI25:AI29"/>
    <mergeCell ref="BK25:BK29"/>
    <mergeCell ref="BL25:BL29"/>
    <mergeCell ref="BM25:BM29"/>
    <mergeCell ref="BB25:BB29"/>
    <mergeCell ref="BC25:BC29"/>
    <mergeCell ref="BD25:BD29"/>
    <mergeCell ref="BE25:BE29"/>
    <mergeCell ref="BF25:BF29"/>
    <mergeCell ref="BG25:BG29"/>
    <mergeCell ref="A30:A34"/>
    <mergeCell ref="B30:C34"/>
    <mergeCell ref="F30:F34"/>
    <mergeCell ref="G30:G34"/>
    <mergeCell ref="H30:H34"/>
    <mergeCell ref="I30:I34"/>
    <mergeCell ref="BH25:BH29"/>
    <mergeCell ref="BI25:BI29"/>
    <mergeCell ref="BJ25:BJ29"/>
    <mergeCell ref="AV25:AV29"/>
    <mergeCell ref="AW25:AW29"/>
    <mergeCell ref="AX25:AX29"/>
    <mergeCell ref="AY25:AY29"/>
    <mergeCell ref="AZ25:AZ29"/>
    <mergeCell ref="BA25:BA29"/>
    <mergeCell ref="AP25:AP29"/>
    <mergeCell ref="AQ25:AQ29"/>
    <mergeCell ref="AR25:AR29"/>
    <mergeCell ref="AS25:AS29"/>
    <mergeCell ref="AT25:AT29"/>
    <mergeCell ref="AU25:AU29"/>
    <mergeCell ref="AJ25:AJ29"/>
    <mergeCell ref="AK25:AK29"/>
    <mergeCell ref="AL25:AL29"/>
    <mergeCell ref="P30:P34"/>
    <mergeCell ref="Q30:Q34"/>
    <mergeCell ref="R30:R34"/>
    <mergeCell ref="S30:S34"/>
    <mergeCell ref="T30:T34"/>
    <mergeCell ref="U30:U34"/>
    <mergeCell ref="J30:J34"/>
    <mergeCell ref="K30:K34"/>
    <mergeCell ref="L30:L34"/>
    <mergeCell ref="M30:M34"/>
    <mergeCell ref="N30:N34"/>
    <mergeCell ref="O30:O34"/>
    <mergeCell ref="AB30:AB34"/>
    <mergeCell ref="AC30:AC34"/>
    <mergeCell ref="AD30:AD34"/>
    <mergeCell ref="AE30:AE34"/>
    <mergeCell ref="AF30:AF34"/>
    <mergeCell ref="AG30:AG34"/>
    <mergeCell ref="V30:V34"/>
    <mergeCell ref="W30:W34"/>
    <mergeCell ref="X30:X34"/>
    <mergeCell ref="Y30:Y34"/>
    <mergeCell ref="Z30:Z34"/>
    <mergeCell ref="AA30:AA34"/>
    <mergeCell ref="AN30:AN34"/>
    <mergeCell ref="AO30:AO34"/>
    <mergeCell ref="AP30:AP34"/>
    <mergeCell ref="AQ30:AQ34"/>
    <mergeCell ref="AR30:AR34"/>
    <mergeCell ref="AS30:AS34"/>
    <mergeCell ref="AH30:AH34"/>
    <mergeCell ref="AI30:AI34"/>
    <mergeCell ref="AJ30:AJ34"/>
    <mergeCell ref="AK30:AK34"/>
    <mergeCell ref="AL30:AL34"/>
    <mergeCell ref="AM30:AM34"/>
    <mergeCell ref="BB30:BB34"/>
    <mergeCell ref="BC30:BC34"/>
    <mergeCell ref="BD30:BD34"/>
    <mergeCell ref="BE30:BE34"/>
    <mergeCell ref="AT30:AT34"/>
    <mergeCell ref="AU30:AU34"/>
    <mergeCell ref="AV30:AV34"/>
    <mergeCell ref="AW30:AW34"/>
    <mergeCell ref="AX30:AX34"/>
    <mergeCell ref="AY30:AY34"/>
    <mergeCell ref="L35:L39"/>
    <mergeCell ref="M35:M39"/>
    <mergeCell ref="N35:N39"/>
    <mergeCell ref="O35:O39"/>
    <mergeCell ref="P35:P39"/>
    <mergeCell ref="Q35:Q39"/>
    <mergeCell ref="BL30:BL34"/>
    <mergeCell ref="BM30:BM34"/>
    <mergeCell ref="A35:A39"/>
    <mergeCell ref="B35:C39"/>
    <mergeCell ref="F35:F39"/>
    <mergeCell ref="G35:G39"/>
    <mergeCell ref="H35:H39"/>
    <mergeCell ref="I35:I39"/>
    <mergeCell ref="J35:J39"/>
    <mergeCell ref="K35:K39"/>
    <mergeCell ref="BF30:BF34"/>
    <mergeCell ref="BG30:BG34"/>
    <mergeCell ref="BH30:BH34"/>
    <mergeCell ref="BI30:BI34"/>
    <mergeCell ref="BJ30:BJ34"/>
    <mergeCell ref="BK30:BK34"/>
    <mergeCell ref="AZ30:AZ34"/>
    <mergeCell ref="BA30:BA34"/>
    <mergeCell ref="X35:X39"/>
    <mergeCell ref="Y35:Y39"/>
    <mergeCell ref="Z35:Z39"/>
    <mergeCell ref="AA35:AA39"/>
    <mergeCell ref="AB35:AB39"/>
    <mergeCell ref="AC35:AC39"/>
    <mergeCell ref="R35:R39"/>
    <mergeCell ref="S35:S39"/>
    <mergeCell ref="T35:T39"/>
    <mergeCell ref="U35:U39"/>
    <mergeCell ref="V35:V39"/>
    <mergeCell ref="W35:W39"/>
    <mergeCell ref="AM35:AM39"/>
    <mergeCell ref="AN35:AN39"/>
    <mergeCell ref="AO35:AO39"/>
    <mergeCell ref="AD35:AD39"/>
    <mergeCell ref="AE35:AE39"/>
    <mergeCell ref="AF35:AF39"/>
    <mergeCell ref="AG35:AG39"/>
    <mergeCell ref="AH35:AH39"/>
    <mergeCell ref="AI35:AI39"/>
    <mergeCell ref="BK35:BK39"/>
    <mergeCell ref="BL35:BL39"/>
    <mergeCell ref="BM35:BM39"/>
    <mergeCell ref="BB35:BB39"/>
    <mergeCell ref="BC35:BC39"/>
    <mergeCell ref="BD35:BD39"/>
    <mergeCell ref="BE35:BE39"/>
    <mergeCell ref="BF35:BF39"/>
    <mergeCell ref="BG35:BG39"/>
    <mergeCell ref="A40:A44"/>
    <mergeCell ref="B40:C44"/>
    <mergeCell ref="F40:F44"/>
    <mergeCell ref="G40:G44"/>
    <mergeCell ref="H40:H44"/>
    <mergeCell ref="I40:I44"/>
    <mergeCell ref="BH35:BH39"/>
    <mergeCell ref="BI35:BI39"/>
    <mergeCell ref="BJ35:BJ39"/>
    <mergeCell ref="AV35:AV39"/>
    <mergeCell ref="AW35:AW39"/>
    <mergeCell ref="AX35:AX39"/>
    <mergeCell ref="AY35:AY39"/>
    <mergeCell ref="AZ35:AZ39"/>
    <mergeCell ref="BA35:BA39"/>
    <mergeCell ref="AP35:AP39"/>
    <mergeCell ref="AQ35:AQ39"/>
    <mergeCell ref="AR35:AR39"/>
    <mergeCell ref="AS35:AS39"/>
    <mergeCell ref="AT35:AT39"/>
    <mergeCell ref="AU35:AU39"/>
    <mergeCell ref="AJ35:AJ39"/>
    <mergeCell ref="AK35:AK39"/>
    <mergeCell ref="AL35:AL39"/>
    <mergeCell ref="P40:P44"/>
    <mergeCell ref="Q40:Q44"/>
    <mergeCell ref="R40:R44"/>
    <mergeCell ref="S40:S44"/>
    <mergeCell ref="T40:T44"/>
    <mergeCell ref="U40:U44"/>
    <mergeCell ref="J40:J44"/>
    <mergeCell ref="K40:K44"/>
    <mergeCell ref="L40:L44"/>
    <mergeCell ref="M40:M44"/>
    <mergeCell ref="N40:N44"/>
    <mergeCell ref="O40:O44"/>
    <mergeCell ref="AB40:AB44"/>
    <mergeCell ref="AC40:AC44"/>
    <mergeCell ref="AD40:AD44"/>
    <mergeCell ref="AE40:AE44"/>
    <mergeCell ref="AF40:AF44"/>
    <mergeCell ref="AG40:AG44"/>
    <mergeCell ref="V40:V44"/>
    <mergeCell ref="W40:W44"/>
    <mergeCell ref="X40:X44"/>
    <mergeCell ref="Y40:Y44"/>
    <mergeCell ref="Z40:Z44"/>
    <mergeCell ref="AA40:AA44"/>
    <mergeCell ref="AN40:AN44"/>
    <mergeCell ref="AO40:AO44"/>
    <mergeCell ref="AP40:AP44"/>
    <mergeCell ref="AQ40:AQ44"/>
    <mergeCell ref="AR40:AR44"/>
    <mergeCell ref="AS40:AS44"/>
    <mergeCell ref="AH40:AH44"/>
    <mergeCell ref="AI40:AI44"/>
    <mergeCell ref="AJ40:AJ44"/>
    <mergeCell ref="AK40:AK44"/>
    <mergeCell ref="AL40:AL44"/>
    <mergeCell ref="AM40:AM44"/>
    <mergeCell ref="BB40:BB44"/>
    <mergeCell ref="BC40:BC44"/>
    <mergeCell ref="BD40:BD44"/>
    <mergeCell ref="BE40:BE44"/>
    <mergeCell ref="AT40:AT44"/>
    <mergeCell ref="AU40:AU44"/>
    <mergeCell ref="AV40:AV44"/>
    <mergeCell ref="AW40:AW44"/>
    <mergeCell ref="AX40:AX44"/>
    <mergeCell ref="AY40:AY44"/>
    <mergeCell ref="L45:L49"/>
    <mergeCell ref="M45:M49"/>
    <mergeCell ref="N45:N49"/>
    <mergeCell ref="O45:O49"/>
    <mergeCell ref="P45:P49"/>
    <mergeCell ref="Q45:Q49"/>
    <mergeCell ref="BL40:BL44"/>
    <mergeCell ref="BM40:BM44"/>
    <mergeCell ref="A45:A49"/>
    <mergeCell ref="B45:C49"/>
    <mergeCell ref="F45:F49"/>
    <mergeCell ref="G45:G49"/>
    <mergeCell ref="H45:H49"/>
    <mergeCell ref="I45:I49"/>
    <mergeCell ref="J45:J49"/>
    <mergeCell ref="K45:K49"/>
    <mergeCell ref="BF40:BF44"/>
    <mergeCell ref="BG40:BG44"/>
    <mergeCell ref="BH40:BH44"/>
    <mergeCell ref="BI40:BI44"/>
    <mergeCell ref="BJ40:BJ44"/>
    <mergeCell ref="BK40:BK44"/>
    <mergeCell ref="AZ40:AZ44"/>
    <mergeCell ref="BA40:BA44"/>
    <mergeCell ref="X45:X49"/>
    <mergeCell ref="Y45:Y49"/>
    <mergeCell ref="Z45:Z49"/>
    <mergeCell ref="AA45:AA49"/>
    <mergeCell ref="AB45:AB49"/>
    <mergeCell ref="AC45:AC49"/>
    <mergeCell ref="R45:R49"/>
    <mergeCell ref="S45:S49"/>
    <mergeCell ref="T45:T49"/>
    <mergeCell ref="U45:U49"/>
    <mergeCell ref="V45:V49"/>
    <mergeCell ref="W45:W49"/>
    <mergeCell ref="AM45:AM49"/>
    <mergeCell ref="AN45:AN49"/>
    <mergeCell ref="AO45:AO49"/>
    <mergeCell ref="AD45:AD49"/>
    <mergeCell ref="AE45:AE49"/>
    <mergeCell ref="AF45:AF49"/>
    <mergeCell ref="AG45:AG49"/>
    <mergeCell ref="AH45:AH49"/>
    <mergeCell ref="AI45:AI49"/>
    <mergeCell ref="BK45:BK49"/>
    <mergeCell ref="BL45:BL49"/>
    <mergeCell ref="BM45:BM49"/>
    <mergeCell ref="BB45:BB49"/>
    <mergeCell ref="BC45:BC49"/>
    <mergeCell ref="BD45:BD49"/>
    <mergeCell ref="BE45:BE49"/>
    <mergeCell ref="BF45:BF49"/>
    <mergeCell ref="BG45:BG49"/>
    <mergeCell ref="A50:A54"/>
    <mergeCell ref="B50:C54"/>
    <mergeCell ref="F50:F54"/>
    <mergeCell ref="G50:G54"/>
    <mergeCell ref="H50:H54"/>
    <mergeCell ref="I50:I54"/>
    <mergeCell ref="BH45:BH49"/>
    <mergeCell ref="BI45:BI49"/>
    <mergeCell ref="BJ45:BJ49"/>
    <mergeCell ref="AV45:AV49"/>
    <mergeCell ref="AW45:AW49"/>
    <mergeCell ref="AX45:AX49"/>
    <mergeCell ref="AY45:AY49"/>
    <mergeCell ref="AZ45:AZ49"/>
    <mergeCell ref="BA45:BA49"/>
    <mergeCell ref="AP45:AP49"/>
    <mergeCell ref="AQ45:AQ49"/>
    <mergeCell ref="AR45:AR49"/>
    <mergeCell ref="AS45:AS49"/>
    <mergeCell ref="AT45:AT49"/>
    <mergeCell ref="AU45:AU49"/>
    <mergeCell ref="AJ45:AJ49"/>
    <mergeCell ref="AK45:AK49"/>
    <mergeCell ref="AL45:AL49"/>
    <mergeCell ref="P50:P54"/>
    <mergeCell ref="Q50:Q54"/>
    <mergeCell ref="R50:R54"/>
    <mergeCell ref="S50:S54"/>
    <mergeCell ref="T50:T54"/>
    <mergeCell ref="U50:U54"/>
    <mergeCell ref="J50:J54"/>
    <mergeCell ref="K50:K54"/>
    <mergeCell ref="L50:L54"/>
    <mergeCell ref="M50:M54"/>
    <mergeCell ref="N50:N54"/>
    <mergeCell ref="O50:O54"/>
    <mergeCell ref="AB50:AB54"/>
    <mergeCell ref="AC50:AC54"/>
    <mergeCell ref="AD50:AD54"/>
    <mergeCell ref="AE50:AE54"/>
    <mergeCell ref="AF50:AF54"/>
    <mergeCell ref="AG50:AG54"/>
    <mergeCell ref="V50:V54"/>
    <mergeCell ref="W50:W54"/>
    <mergeCell ref="X50:X54"/>
    <mergeCell ref="Y50:Y54"/>
    <mergeCell ref="Z50:Z54"/>
    <mergeCell ref="AA50:AA54"/>
    <mergeCell ref="AN50:AN54"/>
    <mergeCell ref="AO50:AO54"/>
    <mergeCell ref="AP50:AP54"/>
    <mergeCell ref="AQ50:AQ54"/>
    <mergeCell ref="AR50:AR54"/>
    <mergeCell ref="AS50:AS54"/>
    <mergeCell ref="AH50:AH54"/>
    <mergeCell ref="AI50:AI54"/>
    <mergeCell ref="AJ50:AJ54"/>
    <mergeCell ref="AK50:AK54"/>
    <mergeCell ref="AL50:AL54"/>
    <mergeCell ref="AM50:AM54"/>
    <mergeCell ref="BB50:BB54"/>
    <mergeCell ref="BC50:BC54"/>
    <mergeCell ref="BD50:BD54"/>
    <mergeCell ref="BE50:BE54"/>
    <mergeCell ref="AT50:AT54"/>
    <mergeCell ref="AU50:AU54"/>
    <mergeCell ref="AV50:AV54"/>
    <mergeCell ref="AW50:AW54"/>
    <mergeCell ref="AX50:AX54"/>
    <mergeCell ref="AY50:AY54"/>
    <mergeCell ref="L55:L59"/>
    <mergeCell ref="M55:M59"/>
    <mergeCell ref="N55:N59"/>
    <mergeCell ref="O55:O59"/>
    <mergeCell ref="P55:P59"/>
    <mergeCell ref="Q55:Q59"/>
    <mergeCell ref="BL50:BL54"/>
    <mergeCell ref="BM50:BM54"/>
    <mergeCell ref="A55:A59"/>
    <mergeCell ref="B55:C59"/>
    <mergeCell ref="F55:F59"/>
    <mergeCell ref="G55:G59"/>
    <mergeCell ref="H55:H59"/>
    <mergeCell ref="I55:I59"/>
    <mergeCell ref="J55:J59"/>
    <mergeCell ref="K55:K59"/>
    <mergeCell ref="BF50:BF54"/>
    <mergeCell ref="BG50:BG54"/>
    <mergeCell ref="BH50:BH54"/>
    <mergeCell ref="BI50:BI54"/>
    <mergeCell ref="BJ50:BJ54"/>
    <mergeCell ref="BK50:BK54"/>
    <mergeCell ref="AZ50:AZ54"/>
    <mergeCell ref="BA50:BA54"/>
    <mergeCell ref="X55:X59"/>
    <mergeCell ref="Y55:Y59"/>
    <mergeCell ref="Z55:Z59"/>
    <mergeCell ref="AA55:AA59"/>
    <mergeCell ref="AB55:AB59"/>
    <mergeCell ref="AC55:AC59"/>
    <mergeCell ref="R55:R59"/>
    <mergeCell ref="S55:S59"/>
    <mergeCell ref="T55:T59"/>
    <mergeCell ref="U55:U59"/>
    <mergeCell ref="V55:V59"/>
    <mergeCell ref="W55:W59"/>
    <mergeCell ref="AJ55:AJ59"/>
    <mergeCell ref="AK55:AK59"/>
    <mergeCell ref="AL55:AL59"/>
    <mergeCell ref="AM55:AM59"/>
    <mergeCell ref="AN55:AN59"/>
    <mergeCell ref="AO55:AO59"/>
    <mergeCell ref="AD55:AD59"/>
    <mergeCell ref="AE55:AE59"/>
    <mergeCell ref="AF55:AF59"/>
    <mergeCell ref="AG55:AG59"/>
    <mergeCell ref="AH55:AH59"/>
    <mergeCell ref="AI55:AI59"/>
    <mergeCell ref="BH55:BH59"/>
    <mergeCell ref="BI55:BI59"/>
    <mergeCell ref="BJ55:BJ59"/>
    <mergeCell ref="BK55:BK59"/>
    <mergeCell ref="BL55:BL59"/>
    <mergeCell ref="BM55:BM59"/>
    <mergeCell ref="BB55:BB59"/>
    <mergeCell ref="BC55:BC59"/>
    <mergeCell ref="BD55:BD59"/>
    <mergeCell ref="BE55:BE59"/>
    <mergeCell ref="BF55:BF59"/>
    <mergeCell ref="BG55:BG59"/>
    <mergeCell ref="AV55:AV59"/>
    <mergeCell ref="AW55:AW59"/>
    <mergeCell ref="AX55:AX59"/>
    <mergeCell ref="AY55:AY59"/>
    <mergeCell ref="AZ55:AZ59"/>
    <mergeCell ref="BA55:BA59"/>
    <mergeCell ref="AP55:AP59"/>
    <mergeCell ref="AQ55:AQ59"/>
    <mergeCell ref="AR55:AR59"/>
    <mergeCell ref="AS55:AS59"/>
    <mergeCell ref="AT55:AT59"/>
    <mergeCell ref="AU55:AU59"/>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DDBD8-A007-448A-B351-9C73AE45DD21}">
  <dimension ref="A1:K4"/>
  <sheetViews>
    <sheetView showGridLines="0" zoomScale="110" zoomScaleNormal="110" workbookViewId="0">
      <selection activeCell="C11" sqref="C11"/>
    </sheetView>
  </sheetViews>
  <sheetFormatPr baseColWidth="10" defaultColWidth="11.453125" defaultRowHeight="15" customHeight="1" x14ac:dyDescent="0.25"/>
  <cols>
    <col min="1" max="1" width="11.453125" style="114"/>
    <col min="2" max="2" width="3.36328125" style="114" customWidth="1"/>
    <col min="3" max="3" width="129.36328125" style="114" customWidth="1"/>
    <col min="4" max="8" width="11.453125" style="114"/>
    <col min="9" max="9" width="11.453125" style="114" customWidth="1"/>
    <col min="10" max="10" width="11.453125" style="114"/>
    <col min="11" max="11" width="16.36328125" style="114" customWidth="1"/>
    <col min="12" max="16384" width="11.453125" style="113"/>
  </cols>
  <sheetData>
    <row r="1" spans="1:11" ht="14.5" customHeight="1" x14ac:dyDescent="0.25">
      <c r="A1" s="113"/>
      <c r="B1" s="113"/>
      <c r="C1" s="210"/>
      <c r="D1" s="210"/>
      <c r="E1" s="210"/>
      <c r="F1" s="210"/>
      <c r="G1" s="210"/>
      <c r="H1" s="210"/>
      <c r="I1" s="210"/>
      <c r="J1" s="210"/>
      <c r="K1" s="210"/>
    </row>
    <row r="2" spans="1:11" ht="42.5" customHeight="1" x14ac:dyDescent="0.3">
      <c r="B2" s="457" t="s">
        <v>414</v>
      </c>
      <c r="C2" s="457"/>
      <c r="D2" s="212"/>
      <c r="E2" s="209"/>
      <c r="F2" s="209"/>
      <c r="G2" s="209"/>
      <c r="H2" s="209"/>
      <c r="I2" s="209"/>
    </row>
    <row r="3" spans="1:11" ht="230.5" customHeight="1" x14ac:dyDescent="0.25">
      <c r="B3" s="113"/>
      <c r="C3" s="215" t="s">
        <v>413</v>
      </c>
      <c r="D3" s="211"/>
      <c r="E3" s="211"/>
      <c r="F3" s="211"/>
      <c r="G3" s="211"/>
      <c r="H3" s="211"/>
      <c r="I3" s="211"/>
    </row>
    <row r="4" spans="1:11" ht="15" customHeight="1" x14ac:dyDescent="0.25">
      <c r="B4" s="456" t="s">
        <v>407</v>
      </c>
      <c r="C4" s="456"/>
    </row>
  </sheetData>
  <sheetProtection algorithmName="SHA-512" hashValue="mh+pvAdnCvYjnM1RZ52OAnsWh6EVmvc67o2ZqXHGxdVxPEV+un2yBSmTdkNtW3s1nXYCto2I79wXZ4ggafcwzw==" saltValue="JfzLHshUnlCS6vSxaqOGTA==" spinCount="100000" sheet="1" objects="1" scenarios="1" selectLockedCells="1" selectUnlockedCells="1"/>
  <mergeCells count="2">
    <mergeCell ref="B4:C4"/>
    <mergeCell ref="B2:C2"/>
  </mergeCell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DA12A-4922-4E1B-B1FE-3A1674C0D36E}">
  <sheetPr>
    <tabColor rgb="FF265792"/>
    <pageSetUpPr fitToPage="1"/>
  </sheetPr>
  <dimension ref="A1:AB161"/>
  <sheetViews>
    <sheetView showGridLines="0" showZeros="0" zoomScale="85" zoomScaleNormal="85" zoomScalePageLayoutView="40" workbookViewId="0">
      <selection activeCell="H9" sqref="H9"/>
    </sheetView>
  </sheetViews>
  <sheetFormatPr baseColWidth="10" defaultColWidth="11.453125" defaultRowHeight="14" x14ac:dyDescent="0.3"/>
  <cols>
    <col min="1" max="1" width="20" style="98" customWidth="1"/>
    <col min="2" max="2" width="14.453125" style="98" customWidth="1"/>
    <col min="3" max="3" width="19" style="98" customWidth="1"/>
    <col min="4" max="4" width="30" style="98" customWidth="1"/>
    <col min="5" max="6" width="10.54296875" style="98" customWidth="1"/>
    <col min="7" max="7" width="19.453125" style="98" customWidth="1"/>
    <col min="8" max="8" width="16.90625" style="98" customWidth="1"/>
    <col min="9" max="9" width="19" style="98" customWidth="1"/>
    <col min="10" max="10" width="11.453125" style="98" customWidth="1"/>
    <col min="11" max="11" width="8.453125" style="98" customWidth="1"/>
    <col min="12" max="13" width="19" style="98" customWidth="1"/>
    <col min="14" max="14" width="13.453125" style="85" customWidth="1"/>
    <col min="15" max="17" width="3.54296875" style="98" customWidth="1"/>
    <col min="18" max="22" width="20.6328125" style="92" hidden="1" customWidth="1"/>
    <col min="23" max="23" width="38.54296875" style="92" hidden="1" customWidth="1"/>
    <col min="24" max="28" width="11.453125" style="118"/>
    <col min="29" max="16384" width="11.453125" style="98"/>
  </cols>
  <sheetData>
    <row r="1" spans="1:28" s="78" customFormat="1" ht="45" customHeight="1" x14ac:dyDescent="0.35">
      <c r="A1" s="585" t="s">
        <v>387</v>
      </c>
      <c r="B1" s="585"/>
      <c r="C1" s="585"/>
      <c r="D1" s="585"/>
      <c r="E1" s="585"/>
      <c r="F1" s="585"/>
      <c r="G1" s="585"/>
      <c r="H1" s="585"/>
      <c r="I1" s="585"/>
      <c r="J1" s="585"/>
      <c r="K1" s="585"/>
      <c r="L1" s="585"/>
      <c r="M1" s="585"/>
      <c r="N1" s="585"/>
      <c r="O1" s="585"/>
      <c r="P1" s="585"/>
      <c r="R1" s="119"/>
      <c r="S1" s="119"/>
      <c r="T1" s="119"/>
      <c r="U1" s="119"/>
      <c r="V1" s="119"/>
      <c r="W1" s="119"/>
      <c r="X1" s="115"/>
      <c r="Y1" s="115"/>
      <c r="Z1" s="115"/>
      <c r="AA1" s="115"/>
      <c r="AB1" s="115"/>
    </row>
    <row r="2" spans="1:28" s="81" customFormat="1" ht="18" customHeight="1" x14ac:dyDescent="0.4">
      <c r="A2" s="80"/>
      <c r="J2" s="82"/>
      <c r="K2" s="82"/>
      <c r="L2" s="82"/>
      <c r="N2" s="79"/>
      <c r="R2" s="119"/>
      <c r="S2" s="119"/>
      <c r="T2" s="119"/>
      <c r="U2" s="119"/>
      <c r="W2" s="119"/>
      <c r="X2" s="116"/>
      <c r="Y2" s="116"/>
      <c r="Z2" s="116"/>
      <c r="AA2" s="116"/>
      <c r="AB2" s="116"/>
    </row>
    <row r="3" spans="1:28" s="84" customFormat="1" ht="30.65" customHeight="1" x14ac:dyDescent="0.3">
      <c r="A3" s="593" t="s">
        <v>99</v>
      </c>
      <c r="B3" s="590">
        <f>'Plan de financement'!B3</f>
        <v>0</v>
      </c>
      <c r="C3" s="590"/>
      <c r="D3" s="590"/>
      <c r="E3" s="83"/>
      <c r="F3" s="591" t="s">
        <v>10</v>
      </c>
      <c r="G3" s="592"/>
      <c r="H3" s="165" t="str">
        <f>'Plan de financement'!I3</f>
        <v>(À sélectionner)</v>
      </c>
      <c r="J3" s="594" t="s">
        <v>100</v>
      </c>
      <c r="K3" s="594"/>
      <c r="L3" s="594"/>
      <c r="M3" s="594"/>
      <c r="N3" s="85"/>
      <c r="R3" s="27"/>
      <c r="S3" s="27"/>
      <c r="T3" s="27"/>
      <c r="U3" s="119"/>
      <c r="W3" s="119"/>
      <c r="X3" s="117"/>
      <c r="Y3" s="117"/>
      <c r="Z3" s="117"/>
      <c r="AA3" s="117"/>
      <c r="AB3" s="117"/>
    </row>
    <row r="4" spans="1:28" s="84" customFormat="1" ht="27" customHeight="1" x14ac:dyDescent="0.3">
      <c r="A4" s="593"/>
      <c r="B4" s="590"/>
      <c r="C4" s="590"/>
      <c r="D4" s="590"/>
      <c r="E4" s="83"/>
      <c r="F4" s="591" t="s">
        <v>17</v>
      </c>
      <c r="G4" s="592"/>
      <c r="H4" s="176">
        <f>'Plan de financement'!I5</f>
        <v>0</v>
      </c>
      <c r="J4" s="556" t="s">
        <v>101</v>
      </c>
      <c r="K4" s="557"/>
      <c r="L4" s="558"/>
      <c r="M4" s="167">
        <f>'Plan de financement'!M4</f>
        <v>0</v>
      </c>
      <c r="N4" s="86"/>
      <c r="R4" s="120"/>
      <c r="S4" s="120"/>
      <c r="T4" s="120"/>
      <c r="U4" s="121"/>
      <c r="X4" s="117"/>
      <c r="Y4" s="117"/>
      <c r="Z4" s="117"/>
      <c r="AA4" s="117"/>
      <c r="AB4" s="117"/>
    </row>
    <row r="5" spans="1:28" s="84" customFormat="1" ht="38.25" customHeight="1" x14ac:dyDescent="0.3">
      <c r="A5" s="166" t="s">
        <v>16</v>
      </c>
      <c r="B5" s="590">
        <f>'Plan de financement'!B5</f>
        <v>0</v>
      </c>
      <c r="C5" s="590"/>
      <c r="D5" s="590"/>
      <c r="E5" s="83"/>
      <c r="F5" s="591" t="s">
        <v>102</v>
      </c>
      <c r="G5" s="592"/>
      <c r="H5" s="168">
        <f>'Plan de financement'!I6</f>
        <v>0</v>
      </c>
      <c r="I5" s="87"/>
      <c r="J5" s="556" t="s">
        <v>389</v>
      </c>
      <c r="K5" s="557"/>
      <c r="L5" s="558"/>
      <c r="M5" s="168">
        <f>'Plan de financement'!M8</f>
        <v>0</v>
      </c>
      <c r="N5" s="88"/>
      <c r="T5" s="120"/>
      <c r="U5" s="121"/>
      <c r="V5" s="597" t="s">
        <v>365</v>
      </c>
      <c r="W5" s="598"/>
      <c r="X5" s="117"/>
      <c r="Y5" s="117"/>
      <c r="Z5" s="117"/>
      <c r="AA5" s="117"/>
      <c r="AB5" s="117"/>
    </row>
    <row r="6" spans="1:28" s="84" customFormat="1" ht="38.25" customHeight="1" x14ac:dyDescent="0.3">
      <c r="A6" s="166" t="s">
        <v>20</v>
      </c>
      <c r="B6" s="590" t="str">
        <f>'Plan de financement'!B6</f>
        <v>(À sélectionner)</v>
      </c>
      <c r="C6" s="590"/>
      <c r="D6" s="590"/>
      <c r="E6" s="83"/>
      <c r="F6" s="591" t="s">
        <v>103</v>
      </c>
      <c r="G6" s="592"/>
      <c r="H6" s="176">
        <f>'Plan de financement'!I7</f>
        <v>0</v>
      </c>
      <c r="I6" s="89"/>
      <c r="J6" s="556" t="s">
        <v>104</v>
      </c>
      <c r="K6" s="557"/>
      <c r="L6" s="558"/>
      <c r="M6" s="168">
        <f>'Plan de financement'!N146</f>
        <v>0</v>
      </c>
      <c r="N6" s="88"/>
      <c r="T6" s="120"/>
      <c r="U6" s="121"/>
      <c r="V6" s="216" t="s">
        <v>339</v>
      </c>
      <c r="W6" s="216" t="s">
        <v>340</v>
      </c>
      <c r="X6" s="117"/>
      <c r="Y6" s="117"/>
      <c r="Z6" s="117"/>
      <c r="AA6" s="117"/>
      <c r="AB6" s="117"/>
    </row>
    <row r="7" spans="1:28" s="84" customFormat="1" ht="38.25" customHeight="1" x14ac:dyDescent="0.3">
      <c r="A7" s="166" t="s">
        <v>24</v>
      </c>
      <c r="B7" s="590" t="str">
        <f>'Plan de financement'!B7</f>
        <v>(À sélectionner)</v>
      </c>
      <c r="C7" s="590"/>
      <c r="D7" s="590"/>
      <c r="E7" s="90"/>
      <c r="F7" s="595" t="s">
        <v>105</v>
      </c>
      <c r="G7" s="595"/>
      <c r="H7" s="168">
        <f>'Plan de financement'!I8</f>
        <v>0</v>
      </c>
      <c r="I7" s="91"/>
      <c r="J7" s="556" t="s">
        <v>388</v>
      </c>
      <c r="K7" s="557"/>
      <c r="L7" s="558"/>
      <c r="M7" s="169">
        <f>'Plan de financement'!M9</f>
        <v>0</v>
      </c>
      <c r="N7" s="88"/>
      <c r="T7" s="120"/>
      <c r="U7" s="92"/>
      <c r="V7" s="123" t="s">
        <v>341</v>
      </c>
      <c r="W7" s="123" t="s">
        <v>342</v>
      </c>
      <c r="X7" s="117"/>
      <c r="Y7" s="117"/>
      <c r="Z7" s="117"/>
      <c r="AA7" s="117"/>
      <c r="AB7" s="117"/>
    </row>
    <row r="8" spans="1:28" s="84" customFormat="1" ht="38.25" customHeight="1" x14ac:dyDescent="0.3">
      <c r="A8" s="166" t="s">
        <v>26</v>
      </c>
      <c r="B8" s="590" t="str">
        <f>'Plan de financement'!B8</f>
        <v>Ne s'applique pas</v>
      </c>
      <c r="C8" s="590"/>
      <c r="D8" s="590"/>
      <c r="E8" s="90"/>
      <c r="F8" s="596" t="s">
        <v>106</v>
      </c>
      <c r="G8" s="596"/>
      <c r="H8" s="596"/>
      <c r="I8" s="93"/>
      <c r="J8" s="559" t="s">
        <v>107</v>
      </c>
      <c r="K8" s="560"/>
      <c r="L8" s="561"/>
      <c r="M8" s="168">
        <f>'Plan de financement'!M158</f>
        <v>0</v>
      </c>
      <c r="N8" s="88"/>
      <c r="R8" s="130" t="s">
        <v>344</v>
      </c>
      <c r="S8" s="565"/>
      <c r="T8" s="566"/>
      <c r="U8" s="92"/>
      <c r="V8" s="124" t="s">
        <v>343</v>
      </c>
      <c r="W8" s="124" t="s">
        <v>420</v>
      </c>
      <c r="X8" s="117"/>
      <c r="Y8" s="117"/>
      <c r="Z8" s="117"/>
      <c r="AA8" s="117"/>
      <c r="AB8" s="117"/>
    </row>
    <row r="9" spans="1:28" s="84" customFormat="1" ht="29.25" customHeight="1" x14ac:dyDescent="0.3">
      <c r="A9" s="588"/>
      <c r="B9" s="588"/>
      <c r="C9" s="588"/>
      <c r="D9" s="100"/>
      <c r="E9" s="94"/>
      <c r="F9" s="562" t="s">
        <v>108</v>
      </c>
      <c r="G9" s="589"/>
      <c r="H9" s="178"/>
      <c r="I9" s="94"/>
      <c r="J9" s="562" t="s">
        <v>109</v>
      </c>
      <c r="K9" s="562"/>
      <c r="L9" s="562"/>
      <c r="M9" s="168">
        <f>M8*'Plan de financement'!O12</f>
        <v>0</v>
      </c>
      <c r="N9" s="88"/>
      <c r="R9" s="130" t="s">
        <v>345</v>
      </c>
      <c r="S9" s="565"/>
      <c r="T9" s="567"/>
      <c r="U9" s="121"/>
      <c r="V9" s="599" t="s">
        <v>419</v>
      </c>
      <c r="W9" s="600"/>
      <c r="X9" s="117"/>
      <c r="Y9" s="117"/>
      <c r="Z9" s="117"/>
      <c r="AA9" s="117"/>
      <c r="AB9" s="117"/>
    </row>
    <row r="10" spans="1:28" s="84" customFormat="1" ht="31.5" customHeight="1" x14ac:dyDescent="0.3">
      <c r="A10" s="588"/>
      <c r="B10" s="588"/>
      <c r="C10" s="588"/>
      <c r="D10" s="101"/>
      <c r="E10" s="94"/>
      <c r="F10" s="562" t="s">
        <v>110</v>
      </c>
      <c r="G10" s="589"/>
      <c r="H10" s="178"/>
      <c r="I10" s="94"/>
      <c r="J10" s="563"/>
      <c r="K10" s="563"/>
      <c r="L10" s="563"/>
      <c r="M10" s="111"/>
      <c r="N10" s="88"/>
      <c r="R10" s="130" t="s">
        <v>346</v>
      </c>
      <c r="S10" s="570" t="str">
        <f>'Plan de financement'!B6</f>
        <v>(À sélectionner)</v>
      </c>
      <c r="T10" s="571"/>
      <c r="U10" s="121"/>
      <c r="V10" s="122" t="s">
        <v>339</v>
      </c>
      <c r="W10" s="122" t="s">
        <v>421</v>
      </c>
      <c r="X10" s="117"/>
      <c r="Y10" s="117"/>
      <c r="Z10" s="117"/>
      <c r="AA10" s="117"/>
      <c r="AB10" s="117"/>
    </row>
    <row r="11" spans="1:28" s="84" customFormat="1" ht="30.9" customHeight="1" x14ac:dyDescent="0.3">
      <c r="A11" s="586"/>
      <c r="B11" s="586"/>
      <c r="C11" s="586"/>
      <c r="D11" s="586"/>
      <c r="E11" s="95"/>
      <c r="G11" s="96"/>
      <c r="J11" s="564"/>
      <c r="K11" s="564"/>
      <c r="L11" s="564"/>
      <c r="M11" s="111"/>
      <c r="N11" s="88"/>
      <c r="R11" s="131" t="s">
        <v>349</v>
      </c>
      <c r="S11" s="572"/>
      <c r="T11" s="573"/>
      <c r="U11" s="121"/>
      <c r="V11" s="125" t="s">
        <v>347</v>
      </c>
      <c r="W11" s="125" t="s">
        <v>348</v>
      </c>
      <c r="X11" s="117"/>
      <c r="Y11" s="117"/>
      <c r="Z11" s="117"/>
      <c r="AA11" s="117"/>
      <c r="AB11" s="117"/>
    </row>
    <row r="12" spans="1:28" ht="23.15" customHeight="1" x14ac:dyDescent="0.3">
      <c r="A12" s="97"/>
      <c r="B12" s="97"/>
      <c r="C12" s="97"/>
      <c r="D12" s="97"/>
      <c r="J12" s="587"/>
      <c r="K12" s="587"/>
      <c r="L12" s="587"/>
      <c r="M12" s="587"/>
      <c r="R12" s="120"/>
      <c r="S12" s="120"/>
      <c r="T12" s="120"/>
      <c r="U12" s="120"/>
      <c r="V12" s="120"/>
      <c r="W12" s="120"/>
    </row>
    <row r="13" spans="1:28" s="78" customFormat="1" ht="14.9" customHeight="1" x14ac:dyDescent="0.35">
      <c r="A13" s="319" t="s">
        <v>385</v>
      </c>
      <c r="B13" s="319"/>
      <c r="C13" s="319"/>
      <c r="D13" s="319"/>
      <c r="E13" s="319"/>
      <c r="F13" s="319"/>
      <c r="G13" s="319"/>
      <c r="H13" s="319"/>
      <c r="I13" s="319"/>
      <c r="J13" s="319"/>
      <c r="K13" s="319"/>
      <c r="L13" s="319"/>
      <c r="M13" s="319"/>
      <c r="N13" s="319"/>
      <c r="O13" s="319"/>
      <c r="P13" s="319"/>
      <c r="R13" s="462" t="s">
        <v>417</v>
      </c>
      <c r="S13" s="462" t="s">
        <v>418</v>
      </c>
      <c r="T13" s="462" t="s">
        <v>350</v>
      </c>
      <c r="U13" s="505" t="s">
        <v>351</v>
      </c>
      <c r="V13" s="601"/>
      <c r="W13" s="602"/>
      <c r="X13" s="115"/>
      <c r="Y13" s="115"/>
      <c r="Z13" s="115"/>
      <c r="AA13" s="115"/>
      <c r="AB13" s="115"/>
    </row>
    <row r="14" spans="1:28" s="78" customFormat="1" ht="17.149999999999999" customHeight="1" x14ac:dyDescent="0.35">
      <c r="A14" s="319"/>
      <c r="B14" s="319"/>
      <c r="C14" s="319"/>
      <c r="D14" s="319"/>
      <c r="E14" s="319"/>
      <c r="F14" s="319"/>
      <c r="G14" s="319"/>
      <c r="H14" s="319"/>
      <c r="I14" s="319"/>
      <c r="J14" s="319"/>
      <c r="K14" s="319"/>
      <c r="L14" s="319"/>
      <c r="M14" s="319"/>
      <c r="N14" s="319"/>
      <c r="O14" s="319"/>
      <c r="P14" s="319"/>
      <c r="R14" s="462"/>
      <c r="S14" s="462"/>
      <c r="T14" s="462"/>
      <c r="U14" s="603"/>
      <c r="V14" s="604"/>
      <c r="W14" s="605"/>
      <c r="X14" s="115"/>
      <c r="Y14" s="115"/>
      <c r="Z14" s="115"/>
      <c r="AA14" s="115"/>
      <c r="AB14" s="115"/>
    </row>
    <row r="15" spans="1:28" s="78" customFormat="1" ht="25.25" customHeight="1" x14ac:dyDescent="0.35">
      <c r="A15" s="278" t="s">
        <v>59</v>
      </c>
      <c r="B15" s="278"/>
      <c r="C15" s="278"/>
      <c r="D15" s="278"/>
      <c r="E15" s="278"/>
      <c r="F15" s="278"/>
      <c r="G15" s="278"/>
      <c r="H15" s="278"/>
      <c r="I15" s="278"/>
      <c r="J15" s="278"/>
      <c r="K15" s="278"/>
      <c r="L15" s="279"/>
      <c r="M15" s="278"/>
      <c r="N15" s="278"/>
      <c r="O15" s="278"/>
      <c r="P15" s="278"/>
      <c r="R15" s="462"/>
      <c r="S15" s="462"/>
      <c r="T15" s="462"/>
      <c r="U15" s="603"/>
      <c r="V15" s="604"/>
      <c r="W15" s="605"/>
      <c r="X15" s="115"/>
      <c r="Y15" s="115"/>
      <c r="Z15" s="115"/>
      <c r="AA15" s="115"/>
      <c r="AB15" s="115"/>
    </row>
    <row r="16" spans="1:28" s="84" customFormat="1" ht="28.4" customHeight="1" x14ac:dyDescent="0.3">
      <c r="A16" s="354" t="s">
        <v>60</v>
      </c>
      <c r="B16" s="355"/>
      <c r="C16" s="528" t="s">
        <v>61</v>
      </c>
      <c r="D16" s="317" t="s">
        <v>62</v>
      </c>
      <c r="E16" s="317" t="s">
        <v>63</v>
      </c>
      <c r="F16" s="317" t="s">
        <v>64</v>
      </c>
      <c r="G16" s="317" t="s">
        <v>65</v>
      </c>
      <c r="H16" s="317" t="s">
        <v>66</v>
      </c>
      <c r="I16" s="349" t="s">
        <v>111</v>
      </c>
      <c r="J16" s="350"/>
      <c r="K16" s="351"/>
      <c r="L16" s="286" t="s">
        <v>68</v>
      </c>
      <c r="M16" s="330" t="s">
        <v>69</v>
      </c>
      <c r="N16" s="253" t="s">
        <v>70</v>
      </c>
      <c r="O16" s="359"/>
      <c r="P16" s="254"/>
      <c r="R16" s="462"/>
      <c r="S16" s="462"/>
      <c r="T16" s="462"/>
      <c r="U16" s="606"/>
      <c r="V16" s="607"/>
      <c r="W16" s="608"/>
      <c r="X16" s="117"/>
      <c r="Y16" s="117"/>
      <c r="Z16" s="117"/>
      <c r="AA16" s="117"/>
      <c r="AB16" s="117"/>
    </row>
    <row r="17" spans="1:28" s="84" customFormat="1" ht="19.5" customHeight="1" x14ac:dyDescent="0.3">
      <c r="A17" s="356"/>
      <c r="B17" s="357"/>
      <c r="C17" s="529"/>
      <c r="D17" s="318"/>
      <c r="E17" s="318"/>
      <c r="F17" s="318"/>
      <c r="G17" s="318"/>
      <c r="H17" s="318"/>
      <c r="I17" s="148" t="s">
        <v>55</v>
      </c>
      <c r="J17" s="333" t="s">
        <v>71</v>
      </c>
      <c r="K17" s="333"/>
      <c r="L17" s="287"/>
      <c r="M17" s="331"/>
      <c r="N17" s="255"/>
      <c r="O17" s="360"/>
      <c r="P17" s="256"/>
      <c r="R17" s="473" t="s">
        <v>364</v>
      </c>
      <c r="S17" s="474"/>
      <c r="T17" s="474"/>
      <c r="U17" s="474"/>
      <c r="V17" s="474"/>
      <c r="W17" s="475"/>
      <c r="X17" s="117"/>
      <c r="Y17" s="117"/>
      <c r="Z17" s="117"/>
      <c r="AA17" s="117"/>
      <c r="AB17" s="117"/>
    </row>
    <row r="18" spans="1:28" s="84" customFormat="1" ht="15" customHeight="1" x14ac:dyDescent="0.3">
      <c r="A18" s="284"/>
      <c r="B18" s="285"/>
      <c r="C18" s="153" t="s">
        <v>57</v>
      </c>
      <c r="D18" s="154"/>
      <c r="E18" s="155"/>
      <c r="F18" s="149">
        <f>D18*E18</f>
        <v>0</v>
      </c>
      <c r="G18" s="152"/>
      <c r="H18" s="156">
        <f t="shared" ref="H18:H34" si="0">G18/7</f>
        <v>0</v>
      </c>
      <c r="I18" s="143"/>
      <c r="J18" s="280"/>
      <c r="K18" s="280"/>
      <c r="L18" s="143"/>
      <c r="M18" s="151">
        <f>N18-(I18+J18+L18)</f>
        <v>0</v>
      </c>
      <c r="N18" s="293">
        <f>ROUND((D18+F18)*G18,0)</f>
        <v>0</v>
      </c>
      <c r="O18" s="293"/>
      <c r="P18" s="293"/>
      <c r="R18" s="132"/>
      <c r="S18" s="133">
        <f>R18</f>
        <v>0</v>
      </c>
      <c r="T18" s="133"/>
      <c r="U18" s="539"/>
      <c r="V18" s="540"/>
      <c r="W18" s="541"/>
      <c r="X18" s="117"/>
      <c r="Y18" s="117"/>
      <c r="Z18" s="117"/>
      <c r="AA18" s="117"/>
      <c r="AB18" s="117"/>
    </row>
    <row r="19" spans="1:28" s="84" customFormat="1" ht="15" customHeight="1" x14ac:dyDescent="0.3">
      <c r="A19" s="284"/>
      <c r="B19" s="285"/>
      <c r="C19" s="153" t="s">
        <v>57</v>
      </c>
      <c r="D19" s="154"/>
      <c r="E19" s="155"/>
      <c r="F19" s="149">
        <f t="shared" ref="F19:F34" si="1">D19*E19</f>
        <v>0</v>
      </c>
      <c r="G19" s="152"/>
      <c r="H19" s="156">
        <f t="shared" si="0"/>
        <v>0</v>
      </c>
      <c r="I19" s="143"/>
      <c r="J19" s="280"/>
      <c r="K19" s="280"/>
      <c r="L19" s="143"/>
      <c r="M19" s="151">
        <f t="shared" ref="M19:M45" si="2">N19-(I19+J19+L19)</f>
        <v>0</v>
      </c>
      <c r="N19" s="293">
        <f t="shared" ref="N19:N34" si="3">ROUND((D19+F19)*G19,0)</f>
        <v>0</v>
      </c>
      <c r="O19" s="293"/>
      <c r="P19" s="293"/>
      <c r="R19" s="132"/>
      <c r="S19" s="133">
        <f t="shared" ref="S19:S34" si="4">R19</f>
        <v>0</v>
      </c>
      <c r="T19" s="133"/>
      <c r="U19" s="539"/>
      <c r="V19" s="540"/>
      <c r="W19" s="541"/>
      <c r="X19" s="117"/>
      <c r="Y19" s="117"/>
      <c r="Z19" s="117"/>
      <c r="AA19" s="117"/>
      <c r="AB19" s="117"/>
    </row>
    <row r="20" spans="1:28" s="84" customFormat="1" ht="15" customHeight="1" x14ac:dyDescent="0.3">
      <c r="A20" s="284"/>
      <c r="B20" s="285"/>
      <c r="C20" s="153" t="s">
        <v>57</v>
      </c>
      <c r="D20" s="154"/>
      <c r="E20" s="155"/>
      <c r="F20" s="149">
        <f t="shared" si="1"/>
        <v>0</v>
      </c>
      <c r="G20" s="152"/>
      <c r="H20" s="156">
        <f t="shared" si="0"/>
        <v>0</v>
      </c>
      <c r="I20" s="143"/>
      <c r="J20" s="280"/>
      <c r="K20" s="280"/>
      <c r="L20" s="143"/>
      <c r="M20" s="151">
        <f t="shared" si="2"/>
        <v>0</v>
      </c>
      <c r="N20" s="293">
        <f t="shared" si="3"/>
        <v>0</v>
      </c>
      <c r="O20" s="293"/>
      <c r="P20" s="293"/>
      <c r="R20" s="132"/>
      <c r="S20" s="133">
        <f t="shared" si="4"/>
        <v>0</v>
      </c>
      <c r="T20" s="133"/>
      <c r="U20" s="539"/>
      <c r="V20" s="540"/>
      <c r="W20" s="541"/>
      <c r="X20" s="117"/>
      <c r="Y20" s="117"/>
      <c r="Z20" s="117"/>
      <c r="AA20" s="117"/>
      <c r="AB20" s="117"/>
    </row>
    <row r="21" spans="1:28" s="84" customFormat="1" ht="15" customHeight="1" x14ac:dyDescent="0.3">
      <c r="A21" s="284"/>
      <c r="B21" s="285"/>
      <c r="C21" s="153" t="s">
        <v>57</v>
      </c>
      <c r="D21" s="154"/>
      <c r="E21" s="155"/>
      <c r="F21" s="149">
        <f t="shared" si="1"/>
        <v>0</v>
      </c>
      <c r="G21" s="152"/>
      <c r="H21" s="156">
        <f t="shared" si="0"/>
        <v>0</v>
      </c>
      <c r="I21" s="143"/>
      <c r="J21" s="280"/>
      <c r="K21" s="280"/>
      <c r="L21" s="143"/>
      <c r="M21" s="151">
        <f t="shared" si="2"/>
        <v>0</v>
      </c>
      <c r="N21" s="293">
        <f t="shared" si="3"/>
        <v>0</v>
      </c>
      <c r="O21" s="293"/>
      <c r="P21" s="293"/>
      <c r="R21" s="132"/>
      <c r="S21" s="133">
        <f t="shared" si="4"/>
        <v>0</v>
      </c>
      <c r="T21" s="133"/>
      <c r="U21" s="539"/>
      <c r="V21" s="540"/>
      <c r="W21" s="541"/>
      <c r="X21" s="117"/>
      <c r="Y21" s="117"/>
      <c r="Z21" s="117"/>
      <c r="AA21" s="117"/>
      <c r="AB21" s="117"/>
    </row>
    <row r="22" spans="1:28" s="84" customFormat="1" ht="15" customHeight="1" x14ac:dyDescent="0.3">
      <c r="A22" s="284"/>
      <c r="B22" s="285"/>
      <c r="C22" s="153" t="s">
        <v>57</v>
      </c>
      <c r="D22" s="154"/>
      <c r="E22" s="155"/>
      <c r="F22" s="149">
        <f t="shared" si="1"/>
        <v>0</v>
      </c>
      <c r="G22" s="152"/>
      <c r="H22" s="156">
        <f t="shared" si="0"/>
        <v>0</v>
      </c>
      <c r="I22" s="143"/>
      <c r="J22" s="280"/>
      <c r="K22" s="280"/>
      <c r="L22" s="143"/>
      <c r="M22" s="151">
        <f t="shared" si="2"/>
        <v>0</v>
      </c>
      <c r="N22" s="293">
        <f t="shared" si="3"/>
        <v>0</v>
      </c>
      <c r="O22" s="293"/>
      <c r="P22" s="293"/>
      <c r="R22" s="132"/>
      <c r="S22" s="133">
        <f t="shared" si="4"/>
        <v>0</v>
      </c>
      <c r="T22" s="133"/>
      <c r="U22" s="539"/>
      <c r="V22" s="540"/>
      <c r="W22" s="541"/>
      <c r="X22" s="117"/>
      <c r="Y22" s="117"/>
      <c r="Z22" s="117"/>
      <c r="AA22" s="117"/>
      <c r="AB22" s="117"/>
    </row>
    <row r="23" spans="1:28" s="84" customFormat="1" ht="15" customHeight="1" x14ac:dyDescent="0.3">
      <c r="A23" s="284"/>
      <c r="B23" s="285"/>
      <c r="C23" s="153" t="s">
        <v>57</v>
      </c>
      <c r="D23" s="154"/>
      <c r="E23" s="155"/>
      <c r="F23" s="149">
        <f t="shared" si="1"/>
        <v>0</v>
      </c>
      <c r="G23" s="152"/>
      <c r="H23" s="156">
        <f t="shared" si="0"/>
        <v>0</v>
      </c>
      <c r="I23" s="143"/>
      <c r="J23" s="280"/>
      <c r="K23" s="280"/>
      <c r="L23" s="143"/>
      <c r="M23" s="151">
        <f t="shared" si="2"/>
        <v>0</v>
      </c>
      <c r="N23" s="293">
        <f t="shared" si="3"/>
        <v>0</v>
      </c>
      <c r="O23" s="293"/>
      <c r="P23" s="293"/>
      <c r="R23" s="132"/>
      <c r="S23" s="133">
        <f t="shared" si="4"/>
        <v>0</v>
      </c>
      <c r="T23" s="133"/>
      <c r="U23" s="539"/>
      <c r="V23" s="540"/>
      <c r="W23" s="541"/>
      <c r="X23" s="117"/>
      <c r="Y23" s="117"/>
      <c r="Z23" s="117"/>
      <c r="AA23" s="117"/>
      <c r="AB23" s="117"/>
    </row>
    <row r="24" spans="1:28" s="84" customFormat="1" ht="15" customHeight="1" x14ac:dyDescent="0.3">
      <c r="A24" s="284"/>
      <c r="B24" s="285"/>
      <c r="C24" s="153" t="s">
        <v>57</v>
      </c>
      <c r="D24" s="154"/>
      <c r="E24" s="155"/>
      <c r="F24" s="149">
        <f t="shared" si="1"/>
        <v>0</v>
      </c>
      <c r="G24" s="152"/>
      <c r="H24" s="156">
        <f t="shared" si="0"/>
        <v>0</v>
      </c>
      <c r="I24" s="143"/>
      <c r="J24" s="280"/>
      <c r="K24" s="280"/>
      <c r="L24" s="143"/>
      <c r="M24" s="151">
        <f t="shared" si="2"/>
        <v>0</v>
      </c>
      <c r="N24" s="293">
        <f t="shared" si="3"/>
        <v>0</v>
      </c>
      <c r="O24" s="293"/>
      <c r="P24" s="293"/>
      <c r="R24" s="132"/>
      <c r="S24" s="133">
        <f t="shared" si="4"/>
        <v>0</v>
      </c>
      <c r="T24" s="133"/>
      <c r="U24" s="539"/>
      <c r="V24" s="540"/>
      <c r="W24" s="541"/>
      <c r="X24" s="117"/>
      <c r="Y24" s="117"/>
      <c r="Z24" s="117"/>
      <c r="AA24" s="117"/>
      <c r="AB24" s="117"/>
    </row>
    <row r="25" spans="1:28" s="84" customFormat="1" ht="15" customHeight="1" x14ac:dyDescent="0.3">
      <c r="A25" s="284"/>
      <c r="B25" s="285"/>
      <c r="C25" s="153" t="s">
        <v>57</v>
      </c>
      <c r="D25" s="154"/>
      <c r="E25" s="155"/>
      <c r="F25" s="149">
        <f t="shared" si="1"/>
        <v>0</v>
      </c>
      <c r="G25" s="152"/>
      <c r="H25" s="156">
        <f t="shared" si="0"/>
        <v>0</v>
      </c>
      <c r="I25" s="143"/>
      <c r="J25" s="280"/>
      <c r="K25" s="280"/>
      <c r="L25" s="143"/>
      <c r="M25" s="151">
        <f t="shared" si="2"/>
        <v>0</v>
      </c>
      <c r="N25" s="293">
        <f t="shared" si="3"/>
        <v>0</v>
      </c>
      <c r="O25" s="293"/>
      <c r="P25" s="293"/>
      <c r="R25" s="132"/>
      <c r="S25" s="133">
        <f t="shared" si="4"/>
        <v>0</v>
      </c>
      <c r="T25" s="133"/>
      <c r="U25" s="539"/>
      <c r="V25" s="540"/>
      <c r="W25" s="541"/>
      <c r="X25" s="117"/>
      <c r="Y25" s="117"/>
      <c r="Z25" s="117"/>
      <c r="AA25" s="117"/>
      <c r="AB25" s="117"/>
    </row>
    <row r="26" spans="1:28" s="84" customFormat="1" ht="15" customHeight="1" x14ac:dyDescent="0.3">
      <c r="A26" s="284"/>
      <c r="B26" s="285"/>
      <c r="C26" s="153" t="s">
        <v>57</v>
      </c>
      <c r="D26" s="154"/>
      <c r="E26" s="155"/>
      <c r="F26" s="149">
        <f t="shared" si="1"/>
        <v>0</v>
      </c>
      <c r="G26" s="152"/>
      <c r="H26" s="156">
        <f t="shared" si="0"/>
        <v>0</v>
      </c>
      <c r="I26" s="143"/>
      <c r="J26" s="280"/>
      <c r="K26" s="280"/>
      <c r="L26" s="143"/>
      <c r="M26" s="151">
        <f t="shared" si="2"/>
        <v>0</v>
      </c>
      <c r="N26" s="293">
        <f t="shared" si="3"/>
        <v>0</v>
      </c>
      <c r="O26" s="293"/>
      <c r="P26" s="293"/>
      <c r="R26" s="132"/>
      <c r="S26" s="133">
        <f t="shared" si="4"/>
        <v>0</v>
      </c>
      <c r="T26" s="133"/>
      <c r="U26" s="539"/>
      <c r="V26" s="540"/>
      <c r="W26" s="541"/>
      <c r="X26" s="117"/>
      <c r="Y26" s="117"/>
      <c r="Z26" s="117"/>
      <c r="AA26" s="117"/>
      <c r="AB26" s="117"/>
    </row>
    <row r="27" spans="1:28" s="84" customFormat="1" ht="15" customHeight="1" x14ac:dyDescent="0.3">
      <c r="A27" s="284"/>
      <c r="B27" s="285"/>
      <c r="C27" s="153" t="s">
        <v>57</v>
      </c>
      <c r="D27" s="154"/>
      <c r="E27" s="155"/>
      <c r="F27" s="149">
        <f t="shared" si="1"/>
        <v>0</v>
      </c>
      <c r="G27" s="152"/>
      <c r="H27" s="156">
        <f t="shared" si="0"/>
        <v>0</v>
      </c>
      <c r="I27" s="143"/>
      <c r="J27" s="280"/>
      <c r="K27" s="280"/>
      <c r="L27" s="143"/>
      <c r="M27" s="151">
        <f t="shared" si="2"/>
        <v>0</v>
      </c>
      <c r="N27" s="293">
        <f t="shared" si="3"/>
        <v>0</v>
      </c>
      <c r="O27" s="293"/>
      <c r="P27" s="293"/>
      <c r="R27" s="132"/>
      <c r="S27" s="133">
        <f t="shared" si="4"/>
        <v>0</v>
      </c>
      <c r="T27" s="133"/>
      <c r="U27" s="539"/>
      <c r="V27" s="540"/>
      <c r="W27" s="541"/>
      <c r="X27" s="117"/>
      <c r="Y27" s="117"/>
      <c r="Z27" s="117"/>
      <c r="AA27" s="117"/>
      <c r="AB27" s="117"/>
    </row>
    <row r="28" spans="1:28" s="84" customFormat="1" ht="15" customHeight="1" x14ac:dyDescent="0.3">
      <c r="A28" s="284"/>
      <c r="B28" s="285"/>
      <c r="C28" s="153" t="s">
        <v>57</v>
      </c>
      <c r="D28" s="154"/>
      <c r="E28" s="155"/>
      <c r="F28" s="149">
        <f t="shared" si="1"/>
        <v>0</v>
      </c>
      <c r="G28" s="152"/>
      <c r="H28" s="156">
        <f t="shared" si="0"/>
        <v>0</v>
      </c>
      <c r="I28" s="143"/>
      <c r="J28" s="280"/>
      <c r="K28" s="280"/>
      <c r="L28" s="143"/>
      <c r="M28" s="151">
        <f t="shared" si="2"/>
        <v>0</v>
      </c>
      <c r="N28" s="293">
        <f t="shared" si="3"/>
        <v>0</v>
      </c>
      <c r="O28" s="293"/>
      <c r="P28" s="293"/>
      <c r="R28" s="132"/>
      <c r="S28" s="133">
        <f t="shared" si="4"/>
        <v>0</v>
      </c>
      <c r="T28" s="133"/>
      <c r="U28" s="539"/>
      <c r="V28" s="540"/>
      <c r="W28" s="541"/>
      <c r="X28" s="117"/>
      <c r="Y28" s="117"/>
      <c r="Z28" s="117"/>
      <c r="AA28" s="117"/>
      <c r="AB28" s="117"/>
    </row>
    <row r="29" spans="1:28" s="84" customFormat="1" ht="15" customHeight="1" x14ac:dyDescent="0.3">
      <c r="A29" s="284"/>
      <c r="B29" s="285"/>
      <c r="C29" s="153" t="s">
        <v>57</v>
      </c>
      <c r="D29" s="154"/>
      <c r="E29" s="155"/>
      <c r="F29" s="149">
        <f t="shared" si="1"/>
        <v>0</v>
      </c>
      <c r="G29" s="152"/>
      <c r="H29" s="156">
        <f t="shared" si="0"/>
        <v>0</v>
      </c>
      <c r="I29" s="143"/>
      <c r="J29" s="280"/>
      <c r="K29" s="280"/>
      <c r="L29" s="143"/>
      <c r="M29" s="151">
        <f t="shared" si="2"/>
        <v>0</v>
      </c>
      <c r="N29" s="293">
        <f t="shared" si="3"/>
        <v>0</v>
      </c>
      <c r="O29" s="293"/>
      <c r="P29" s="293"/>
      <c r="R29" s="132"/>
      <c r="S29" s="133">
        <f t="shared" si="4"/>
        <v>0</v>
      </c>
      <c r="T29" s="133"/>
      <c r="U29" s="539"/>
      <c r="V29" s="540"/>
      <c r="W29" s="541"/>
      <c r="X29" s="117"/>
      <c r="Y29" s="117"/>
      <c r="Z29" s="117"/>
      <c r="AA29" s="117"/>
      <c r="AB29" s="117"/>
    </row>
    <row r="30" spans="1:28" s="84" customFormat="1" ht="15" customHeight="1" x14ac:dyDescent="0.3">
      <c r="A30" s="284"/>
      <c r="B30" s="285"/>
      <c r="C30" s="153" t="s">
        <v>57</v>
      </c>
      <c r="D30" s="154"/>
      <c r="E30" s="155"/>
      <c r="F30" s="149">
        <f t="shared" si="1"/>
        <v>0</v>
      </c>
      <c r="G30" s="152"/>
      <c r="H30" s="156">
        <f t="shared" si="0"/>
        <v>0</v>
      </c>
      <c r="I30" s="143"/>
      <c r="J30" s="280"/>
      <c r="K30" s="280"/>
      <c r="L30" s="143"/>
      <c r="M30" s="151">
        <f t="shared" si="2"/>
        <v>0</v>
      </c>
      <c r="N30" s="293">
        <f t="shared" si="3"/>
        <v>0</v>
      </c>
      <c r="O30" s="293"/>
      <c r="P30" s="293"/>
      <c r="R30" s="132"/>
      <c r="S30" s="133">
        <f t="shared" si="4"/>
        <v>0</v>
      </c>
      <c r="T30" s="133"/>
      <c r="U30" s="539"/>
      <c r="V30" s="540"/>
      <c r="W30" s="541"/>
      <c r="X30" s="117"/>
      <c r="Y30" s="117"/>
      <c r="Z30" s="117"/>
      <c r="AA30" s="117"/>
      <c r="AB30" s="117"/>
    </row>
    <row r="31" spans="1:28" s="84" customFormat="1" ht="15" customHeight="1" x14ac:dyDescent="0.3">
      <c r="A31" s="284"/>
      <c r="B31" s="285"/>
      <c r="C31" s="153" t="s">
        <v>57</v>
      </c>
      <c r="D31" s="154"/>
      <c r="E31" s="155"/>
      <c r="F31" s="149">
        <f t="shared" si="1"/>
        <v>0</v>
      </c>
      <c r="G31" s="152"/>
      <c r="H31" s="156">
        <f t="shared" si="0"/>
        <v>0</v>
      </c>
      <c r="I31" s="143"/>
      <c r="J31" s="280"/>
      <c r="K31" s="280"/>
      <c r="L31" s="143"/>
      <c r="M31" s="151">
        <f t="shared" si="2"/>
        <v>0</v>
      </c>
      <c r="N31" s="293">
        <f t="shared" si="3"/>
        <v>0</v>
      </c>
      <c r="O31" s="293"/>
      <c r="P31" s="293"/>
      <c r="R31" s="132"/>
      <c r="S31" s="133">
        <f t="shared" si="4"/>
        <v>0</v>
      </c>
      <c r="T31" s="134">
        <v>0</v>
      </c>
      <c r="U31" s="539"/>
      <c r="V31" s="540"/>
      <c r="W31" s="541"/>
      <c r="X31" s="117"/>
      <c r="Y31" s="117"/>
      <c r="Z31" s="117"/>
      <c r="AA31" s="117"/>
      <c r="AB31" s="117"/>
    </row>
    <row r="32" spans="1:28" s="84" customFormat="1" ht="15" customHeight="1" x14ac:dyDescent="0.3">
      <c r="A32" s="284"/>
      <c r="B32" s="285"/>
      <c r="C32" s="153" t="s">
        <v>57</v>
      </c>
      <c r="D32" s="154"/>
      <c r="E32" s="155"/>
      <c r="F32" s="149">
        <f t="shared" si="1"/>
        <v>0</v>
      </c>
      <c r="G32" s="152"/>
      <c r="H32" s="156">
        <f t="shared" si="0"/>
        <v>0</v>
      </c>
      <c r="I32" s="143"/>
      <c r="J32" s="280"/>
      <c r="K32" s="280"/>
      <c r="L32" s="143"/>
      <c r="M32" s="151">
        <f t="shared" si="2"/>
        <v>0</v>
      </c>
      <c r="N32" s="293">
        <f t="shared" si="3"/>
        <v>0</v>
      </c>
      <c r="O32" s="293"/>
      <c r="P32" s="293"/>
      <c r="R32" s="132"/>
      <c r="S32" s="133">
        <f t="shared" si="4"/>
        <v>0</v>
      </c>
      <c r="T32" s="135">
        <v>0</v>
      </c>
      <c r="U32" s="539"/>
      <c r="V32" s="540"/>
      <c r="W32" s="541"/>
      <c r="X32" s="117"/>
      <c r="Y32" s="117"/>
      <c r="Z32" s="117"/>
      <c r="AA32" s="117"/>
      <c r="AB32" s="117"/>
    </row>
    <row r="33" spans="1:28" s="84" customFormat="1" ht="15" customHeight="1" x14ac:dyDescent="0.3">
      <c r="A33" s="284"/>
      <c r="B33" s="285"/>
      <c r="C33" s="153" t="s">
        <v>57</v>
      </c>
      <c r="D33" s="154"/>
      <c r="E33" s="155"/>
      <c r="F33" s="149">
        <f t="shared" si="1"/>
        <v>0</v>
      </c>
      <c r="G33" s="152"/>
      <c r="H33" s="156">
        <f t="shared" si="0"/>
        <v>0</v>
      </c>
      <c r="I33" s="143"/>
      <c r="J33" s="280"/>
      <c r="K33" s="280"/>
      <c r="L33" s="143"/>
      <c r="M33" s="151">
        <f t="shared" si="2"/>
        <v>0</v>
      </c>
      <c r="N33" s="293">
        <f t="shared" si="3"/>
        <v>0</v>
      </c>
      <c r="O33" s="293"/>
      <c r="P33" s="293"/>
      <c r="R33" s="132"/>
      <c r="S33" s="133">
        <f t="shared" si="4"/>
        <v>0</v>
      </c>
      <c r="T33" s="135"/>
      <c r="U33" s="539"/>
      <c r="V33" s="540"/>
      <c r="W33" s="541"/>
      <c r="X33" s="117"/>
      <c r="Y33" s="117"/>
      <c r="Z33" s="117"/>
      <c r="AA33" s="117"/>
      <c r="AB33" s="117"/>
    </row>
    <row r="34" spans="1:28" s="84" customFormat="1" ht="15" customHeight="1" x14ac:dyDescent="0.3">
      <c r="A34" s="284"/>
      <c r="B34" s="285"/>
      <c r="C34" s="153" t="s">
        <v>57</v>
      </c>
      <c r="D34" s="154"/>
      <c r="E34" s="155"/>
      <c r="F34" s="149">
        <f t="shared" si="1"/>
        <v>0</v>
      </c>
      <c r="G34" s="152"/>
      <c r="H34" s="156">
        <f t="shared" si="0"/>
        <v>0</v>
      </c>
      <c r="I34" s="143"/>
      <c r="J34" s="280"/>
      <c r="K34" s="280"/>
      <c r="L34" s="143"/>
      <c r="M34" s="151">
        <f t="shared" si="2"/>
        <v>0</v>
      </c>
      <c r="N34" s="293">
        <f t="shared" si="3"/>
        <v>0</v>
      </c>
      <c r="O34" s="293"/>
      <c r="P34" s="293"/>
      <c r="R34" s="132"/>
      <c r="S34" s="133">
        <f t="shared" si="4"/>
        <v>0</v>
      </c>
      <c r="T34" s="135">
        <v>0</v>
      </c>
      <c r="U34" s="539"/>
      <c r="V34" s="540"/>
      <c r="W34" s="541"/>
      <c r="X34" s="117"/>
      <c r="Y34" s="117"/>
      <c r="Z34" s="117"/>
      <c r="AA34" s="117"/>
      <c r="AB34" s="117"/>
    </row>
    <row r="35" spans="1:28" s="84" customFormat="1" ht="25.25" customHeight="1" x14ac:dyDescent="0.3">
      <c r="A35" s="398" t="s">
        <v>74</v>
      </c>
      <c r="B35" s="399"/>
      <c r="C35" s="399"/>
      <c r="D35" s="399"/>
      <c r="E35" s="399"/>
      <c r="F35" s="399"/>
      <c r="G35" s="399"/>
      <c r="H35" s="399"/>
      <c r="I35" s="399"/>
      <c r="J35" s="399"/>
      <c r="K35" s="399"/>
      <c r="L35" s="399"/>
      <c r="M35" s="399"/>
      <c r="N35" s="399"/>
      <c r="O35" s="399"/>
      <c r="P35" s="400"/>
      <c r="R35" s="398" t="s">
        <v>74</v>
      </c>
      <c r="S35" s="399"/>
      <c r="T35" s="399"/>
      <c r="U35" s="399"/>
      <c r="V35" s="399"/>
      <c r="W35" s="400"/>
      <c r="X35" s="117"/>
      <c r="Y35" s="117"/>
      <c r="Z35" s="117"/>
      <c r="AA35" s="117"/>
      <c r="AB35" s="117"/>
    </row>
    <row r="36" spans="1:28" s="84" customFormat="1" ht="15" customHeight="1" x14ac:dyDescent="0.3">
      <c r="A36" s="284"/>
      <c r="B36" s="285"/>
      <c r="C36" s="153" t="s">
        <v>57</v>
      </c>
      <c r="D36" s="306">
        <v>0</v>
      </c>
      <c r="E36" s="307"/>
      <c r="F36" s="307"/>
      <c r="G36" s="307"/>
      <c r="H36" s="308"/>
      <c r="I36" s="143"/>
      <c r="J36" s="289"/>
      <c r="K36" s="290"/>
      <c r="L36" s="143"/>
      <c r="M36" s="151">
        <f t="shared" si="2"/>
        <v>0</v>
      </c>
      <c r="N36" s="280"/>
      <c r="O36" s="280"/>
      <c r="P36" s="280"/>
      <c r="R36" s="132"/>
      <c r="S36" s="133">
        <f>R36</f>
        <v>0</v>
      </c>
      <c r="T36" s="135">
        <v>0</v>
      </c>
      <c r="U36" s="551"/>
      <c r="V36" s="552"/>
      <c r="W36" s="553"/>
      <c r="X36" s="117"/>
      <c r="Y36" s="117"/>
      <c r="Z36" s="117"/>
      <c r="AA36" s="117"/>
      <c r="AB36" s="117"/>
    </row>
    <row r="37" spans="1:28" s="84" customFormat="1" ht="15" customHeight="1" x14ac:dyDescent="0.3">
      <c r="A37" s="284"/>
      <c r="B37" s="285"/>
      <c r="C37" s="153" t="s">
        <v>57</v>
      </c>
      <c r="D37" s="306"/>
      <c r="E37" s="307"/>
      <c r="F37" s="307"/>
      <c r="G37" s="307"/>
      <c r="H37" s="308"/>
      <c r="I37" s="143"/>
      <c r="J37" s="289"/>
      <c r="K37" s="290"/>
      <c r="L37" s="143"/>
      <c r="M37" s="151">
        <f t="shared" si="2"/>
        <v>0</v>
      </c>
      <c r="N37" s="280"/>
      <c r="O37" s="280"/>
      <c r="P37" s="280"/>
      <c r="R37" s="132"/>
      <c r="S37" s="133">
        <f t="shared" ref="S37:S45" si="5">R37</f>
        <v>0</v>
      </c>
      <c r="T37" s="135">
        <v>0</v>
      </c>
      <c r="U37" s="551"/>
      <c r="V37" s="552"/>
      <c r="W37" s="553"/>
      <c r="X37" s="117"/>
      <c r="Y37" s="117"/>
      <c r="Z37" s="117"/>
      <c r="AA37" s="117"/>
      <c r="AB37" s="117"/>
    </row>
    <row r="38" spans="1:28" s="84" customFormat="1" ht="15" customHeight="1" x14ac:dyDescent="0.3">
      <c r="A38" s="284"/>
      <c r="B38" s="285"/>
      <c r="C38" s="153" t="s">
        <v>57</v>
      </c>
      <c r="D38" s="306"/>
      <c r="E38" s="307"/>
      <c r="F38" s="307"/>
      <c r="G38" s="307"/>
      <c r="H38" s="308"/>
      <c r="I38" s="143"/>
      <c r="J38" s="289"/>
      <c r="K38" s="290"/>
      <c r="L38" s="143"/>
      <c r="M38" s="151">
        <f t="shared" si="2"/>
        <v>0</v>
      </c>
      <c r="N38" s="280"/>
      <c r="O38" s="280"/>
      <c r="P38" s="280"/>
      <c r="R38" s="132"/>
      <c r="S38" s="133">
        <f t="shared" si="5"/>
        <v>0</v>
      </c>
      <c r="T38" s="135">
        <v>0</v>
      </c>
      <c r="U38" s="551"/>
      <c r="V38" s="552"/>
      <c r="W38" s="553"/>
      <c r="X38" s="117"/>
      <c r="Y38" s="117"/>
      <c r="Z38" s="117"/>
      <c r="AA38" s="117"/>
      <c r="AB38" s="117"/>
    </row>
    <row r="39" spans="1:28" s="84" customFormat="1" ht="15" customHeight="1" x14ac:dyDescent="0.3">
      <c r="A39" s="284"/>
      <c r="B39" s="285"/>
      <c r="C39" s="153" t="s">
        <v>57</v>
      </c>
      <c r="D39" s="306"/>
      <c r="E39" s="307"/>
      <c r="F39" s="307"/>
      <c r="G39" s="307"/>
      <c r="H39" s="308"/>
      <c r="I39" s="143"/>
      <c r="J39" s="289"/>
      <c r="K39" s="290"/>
      <c r="L39" s="143"/>
      <c r="M39" s="151">
        <f t="shared" si="2"/>
        <v>0</v>
      </c>
      <c r="N39" s="280"/>
      <c r="O39" s="280"/>
      <c r="P39" s="280"/>
      <c r="R39" s="132"/>
      <c r="S39" s="133">
        <f t="shared" si="5"/>
        <v>0</v>
      </c>
      <c r="T39" s="135">
        <v>0</v>
      </c>
      <c r="U39" s="551"/>
      <c r="V39" s="552"/>
      <c r="W39" s="553"/>
      <c r="X39" s="117"/>
      <c r="Y39" s="117"/>
      <c r="Z39" s="117"/>
      <c r="AA39" s="117"/>
      <c r="AB39" s="117"/>
    </row>
    <row r="40" spans="1:28" s="84" customFormat="1" ht="15" customHeight="1" x14ac:dyDescent="0.3">
      <c r="A40" s="284"/>
      <c r="B40" s="285"/>
      <c r="C40" s="153" t="s">
        <v>57</v>
      </c>
      <c r="D40" s="306"/>
      <c r="E40" s="307"/>
      <c r="F40" s="307"/>
      <c r="G40" s="307"/>
      <c r="H40" s="308"/>
      <c r="I40" s="143"/>
      <c r="J40" s="289"/>
      <c r="K40" s="290"/>
      <c r="L40" s="143"/>
      <c r="M40" s="151">
        <f t="shared" si="2"/>
        <v>0</v>
      </c>
      <c r="N40" s="280"/>
      <c r="O40" s="280"/>
      <c r="P40" s="280"/>
      <c r="R40" s="132"/>
      <c r="S40" s="133">
        <f t="shared" si="5"/>
        <v>0</v>
      </c>
      <c r="T40" s="135">
        <v>0</v>
      </c>
      <c r="U40" s="551"/>
      <c r="V40" s="552"/>
      <c r="W40" s="553"/>
      <c r="X40" s="117"/>
      <c r="Y40" s="117"/>
      <c r="Z40" s="117"/>
      <c r="AA40" s="117"/>
      <c r="AB40" s="117"/>
    </row>
    <row r="41" spans="1:28" s="84" customFormat="1" ht="15" customHeight="1" x14ac:dyDescent="0.3">
      <c r="A41" s="284"/>
      <c r="B41" s="285"/>
      <c r="C41" s="153" t="s">
        <v>57</v>
      </c>
      <c r="D41" s="306"/>
      <c r="E41" s="307"/>
      <c r="F41" s="307"/>
      <c r="G41" s="307"/>
      <c r="H41" s="308"/>
      <c r="I41" s="143"/>
      <c r="J41" s="289"/>
      <c r="K41" s="290"/>
      <c r="L41" s="143"/>
      <c r="M41" s="151">
        <f t="shared" si="2"/>
        <v>0</v>
      </c>
      <c r="N41" s="280"/>
      <c r="O41" s="280"/>
      <c r="P41" s="280"/>
      <c r="R41" s="132"/>
      <c r="S41" s="133">
        <f t="shared" si="5"/>
        <v>0</v>
      </c>
      <c r="T41" s="135">
        <v>0</v>
      </c>
      <c r="U41" s="551"/>
      <c r="V41" s="552"/>
      <c r="W41" s="553"/>
      <c r="X41" s="117"/>
      <c r="Y41" s="117"/>
      <c r="Z41" s="117"/>
      <c r="AA41" s="117"/>
      <c r="AB41" s="117"/>
    </row>
    <row r="42" spans="1:28" s="84" customFormat="1" ht="15" customHeight="1" x14ac:dyDescent="0.3">
      <c r="A42" s="284"/>
      <c r="B42" s="285"/>
      <c r="C42" s="153" t="s">
        <v>57</v>
      </c>
      <c r="D42" s="306"/>
      <c r="E42" s="307"/>
      <c r="F42" s="307"/>
      <c r="G42" s="307"/>
      <c r="H42" s="308"/>
      <c r="I42" s="143"/>
      <c r="J42" s="289"/>
      <c r="K42" s="290"/>
      <c r="L42" s="143"/>
      <c r="M42" s="151">
        <f t="shared" si="2"/>
        <v>0</v>
      </c>
      <c r="N42" s="280"/>
      <c r="O42" s="280"/>
      <c r="P42" s="280"/>
      <c r="R42" s="132"/>
      <c r="S42" s="133">
        <f t="shared" si="5"/>
        <v>0</v>
      </c>
      <c r="T42" s="135">
        <v>0</v>
      </c>
      <c r="U42" s="551"/>
      <c r="V42" s="552"/>
      <c r="W42" s="553"/>
      <c r="X42" s="117"/>
      <c r="Y42" s="117"/>
      <c r="Z42" s="117"/>
      <c r="AA42" s="117"/>
      <c r="AB42" s="117"/>
    </row>
    <row r="43" spans="1:28" s="84" customFormat="1" ht="15" customHeight="1" x14ac:dyDescent="0.3">
      <c r="A43" s="284"/>
      <c r="B43" s="285"/>
      <c r="C43" s="153" t="s">
        <v>57</v>
      </c>
      <c r="D43" s="306"/>
      <c r="E43" s="307"/>
      <c r="F43" s="307"/>
      <c r="G43" s="307"/>
      <c r="H43" s="308"/>
      <c r="I43" s="143"/>
      <c r="J43" s="289"/>
      <c r="K43" s="290"/>
      <c r="L43" s="143"/>
      <c r="M43" s="151">
        <f t="shared" si="2"/>
        <v>0</v>
      </c>
      <c r="N43" s="280"/>
      <c r="O43" s="280"/>
      <c r="P43" s="280"/>
      <c r="R43" s="132"/>
      <c r="S43" s="133">
        <f t="shared" si="5"/>
        <v>0</v>
      </c>
      <c r="T43" s="135">
        <v>0</v>
      </c>
      <c r="U43" s="551"/>
      <c r="V43" s="552"/>
      <c r="W43" s="553"/>
      <c r="X43" s="117"/>
      <c r="Y43" s="117"/>
      <c r="Z43" s="117"/>
      <c r="AA43" s="117"/>
      <c r="AB43" s="117"/>
    </row>
    <row r="44" spans="1:28" s="84" customFormat="1" ht="15" customHeight="1" x14ac:dyDescent="0.3">
      <c r="A44" s="284"/>
      <c r="B44" s="285"/>
      <c r="C44" s="153" t="s">
        <v>57</v>
      </c>
      <c r="D44" s="306"/>
      <c r="E44" s="307">
        <v>0</v>
      </c>
      <c r="F44" s="307"/>
      <c r="G44" s="307"/>
      <c r="H44" s="308">
        <v>0</v>
      </c>
      <c r="I44" s="143"/>
      <c r="J44" s="289"/>
      <c r="K44" s="290"/>
      <c r="L44" s="143"/>
      <c r="M44" s="151">
        <f t="shared" si="2"/>
        <v>0</v>
      </c>
      <c r="N44" s="280"/>
      <c r="O44" s="280"/>
      <c r="P44" s="280"/>
      <c r="R44" s="132"/>
      <c r="S44" s="133">
        <f t="shared" si="5"/>
        <v>0</v>
      </c>
      <c r="T44" s="135">
        <v>0</v>
      </c>
      <c r="U44" s="551"/>
      <c r="V44" s="552"/>
      <c r="W44" s="553"/>
      <c r="X44" s="117"/>
      <c r="Y44" s="117"/>
      <c r="Z44" s="117"/>
      <c r="AA44" s="117"/>
      <c r="AB44" s="117"/>
    </row>
    <row r="45" spans="1:28" s="84" customFormat="1" ht="15" customHeight="1" x14ac:dyDescent="0.3">
      <c r="A45" s="284"/>
      <c r="B45" s="285"/>
      <c r="C45" s="153" t="s">
        <v>57</v>
      </c>
      <c r="D45" s="306"/>
      <c r="E45" s="307">
        <v>0</v>
      </c>
      <c r="F45" s="307"/>
      <c r="G45" s="307"/>
      <c r="H45" s="308">
        <v>0</v>
      </c>
      <c r="I45" s="143">
        <v>0</v>
      </c>
      <c r="J45" s="289"/>
      <c r="K45" s="290"/>
      <c r="L45" s="143">
        <v>0</v>
      </c>
      <c r="M45" s="151">
        <f t="shared" si="2"/>
        <v>0</v>
      </c>
      <c r="N45" s="280"/>
      <c r="O45" s="280"/>
      <c r="P45" s="280"/>
      <c r="R45" s="132"/>
      <c r="S45" s="133">
        <f t="shared" si="5"/>
        <v>0</v>
      </c>
      <c r="T45" s="135">
        <v>0</v>
      </c>
      <c r="U45" s="539"/>
      <c r="V45" s="540"/>
      <c r="W45" s="541"/>
      <c r="X45" s="117"/>
      <c r="Y45" s="117"/>
      <c r="Z45" s="117"/>
      <c r="AA45" s="117"/>
      <c r="AB45" s="117"/>
    </row>
    <row r="46" spans="1:28" s="84" customFormat="1" ht="15" customHeight="1" x14ac:dyDescent="0.3">
      <c r="A46" s="311" t="s">
        <v>75</v>
      </c>
      <c r="B46" s="312"/>
      <c r="C46" s="312"/>
      <c r="D46" s="312"/>
      <c r="E46" s="312"/>
      <c r="F46" s="312"/>
      <c r="G46" s="312"/>
      <c r="H46" s="313"/>
      <c r="I46" s="142">
        <f>SUM(I18:I45)</f>
        <v>0</v>
      </c>
      <c r="J46" s="309">
        <f>SUM(J18:J45)</f>
        <v>0</v>
      </c>
      <c r="K46" s="310"/>
      <c r="L46" s="142">
        <f>SUM(L18:L45)</f>
        <v>0</v>
      </c>
      <c r="M46" s="142">
        <f>SUM(M18:M45)</f>
        <v>0</v>
      </c>
      <c r="N46" s="299">
        <f>SUM(N18:N45)</f>
        <v>0</v>
      </c>
      <c r="O46" s="299"/>
      <c r="P46" s="299"/>
      <c r="R46" s="117"/>
      <c r="S46" s="117"/>
      <c r="T46" s="117"/>
      <c r="U46" s="117"/>
      <c r="V46" s="117"/>
      <c r="W46" s="117"/>
      <c r="X46" s="117"/>
      <c r="Y46" s="117"/>
      <c r="Z46" s="117"/>
      <c r="AA46" s="117"/>
      <c r="AB46" s="117"/>
    </row>
    <row r="47" spans="1:28" s="84" customFormat="1" ht="15" customHeight="1" x14ac:dyDescent="0.3">
      <c r="A47" s="42"/>
      <c r="B47" s="42"/>
      <c r="C47" s="43"/>
      <c r="D47" s="43"/>
      <c r="E47" s="43"/>
      <c r="F47" s="43"/>
      <c r="G47" s="43"/>
      <c r="H47" s="43"/>
      <c r="I47" s="44"/>
      <c r="J47" s="43"/>
      <c r="K47" s="43"/>
      <c r="L47" s="43"/>
      <c r="M47" s="43"/>
      <c r="N47" s="37"/>
      <c r="Y47" s="117"/>
      <c r="Z47" s="117"/>
      <c r="AA47" s="117"/>
      <c r="AB47" s="117"/>
    </row>
    <row r="48" spans="1:28" s="84" customFormat="1" ht="25.25" customHeight="1" x14ac:dyDescent="0.3">
      <c r="A48" s="278" t="s">
        <v>76</v>
      </c>
      <c r="B48" s="278"/>
      <c r="C48" s="278"/>
      <c r="D48" s="278"/>
      <c r="E48" s="278"/>
      <c r="F48" s="278"/>
      <c r="G48" s="278"/>
      <c r="H48" s="278"/>
      <c r="I48" s="278"/>
      <c r="J48" s="278"/>
      <c r="K48" s="278"/>
      <c r="L48" s="279"/>
      <c r="M48" s="278"/>
      <c r="N48" s="278"/>
      <c r="O48" s="278"/>
      <c r="P48" s="278"/>
      <c r="R48" s="542" t="s">
        <v>76</v>
      </c>
      <c r="S48" s="543"/>
      <c r="T48" s="543"/>
      <c r="U48" s="543"/>
      <c r="V48" s="543"/>
      <c r="W48" s="544"/>
      <c r="X48" s="117"/>
      <c r="Y48" s="117"/>
      <c r="Z48" s="117"/>
      <c r="AA48" s="117"/>
      <c r="AB48" s="117"/>
    </row>
    <row r="49" spans="1:28" s="84" customFormat="1" ht="28.5" customHeight="1" x14ac:dyDescent="0.3">
      <c r="A49" s="335" t="s">
        <v>77</v>
      </c>
      <c r="B49" s="336"/>
      <c r="C49" s="336"/>
      <c r="D49" s="336"/>
      <c r="E49" s="336"/>
      <c r="F49" s="336"/>
      <c r="G49" s="336"/>
      <c r="H49" s="337"/>
      <c r="I49" s="349" t="s">
        <v>111</v>
      </c>
      <c r="J49" s="350"/>
      <c r="K49" s="351"/>
      <c r="L49" s="286" t="s">
        <v>68</v>
      </c>
      <c r="M49" s="330" t="s">
        <v>69</v>
      </c>
      <c r="N49" s="253" t="s">
        <v>70</v>
      </c>
      <c r="O49" s="359"/>
      <c r="P49" s="254"/>
      <c r="R49" s="545"/>
      <c r="S49" s="546"/>
      <c r="T49" s="546"/>
      <c r="U49" s="546"/>
      <c r="V49" s="546"/>
      <c r="W49" s="547"/>
      <c r="X49" s="117"/>
      <c r="Y49" s="117"/>
      <c r="Z49" s="117"/>
      <c r="AA49" s="117"/>
      <c r="AB49" s="117"/>
    </row>
    <row r="50" spans="1:28" s="84" customFormat="1" ht="15" customHeight="1" x14ac:dyDescent="0.3">
      <c r="A50" s="338"/>
      <c r="B50" s="339"/>
      <c r="C50" s="339"/>
      <c r="D50" s="339"/>
      <c r="E50" s="339"/>
      <c r="F50" s="339"/>
      <c r="G50" s="339"/>
      <c r="H50" s="340"/>
      <c r="I50" s="148" t="s">
        <v>55</v>
      </c>
      <c r="J50" s="333" t="s">
        <v>71</v>
      </c>
      <c r="K50" s="333"/>
      <c r="L50" s="287"/>
      <c r="M50" s="331"/>
      <c r="N50" s="255"/>
      <c r="O50" s="360"/>
      <c r="P50" s="256"/>
      <c r="R50" s="548"/>
      <c r="S50" s="549"/>
      <c r="T50" s="549"/>
      <c r="U50" s="549"/>
      <c r="V50" s="549"/>
      <c r="W50" s="550"/>
      <c r="X50" s="117"/>
      <c r="Y50" s="117"/>
      <c r="Z50" s="117"/>
      <c r="AA50" s="117"/>
      <c r="AB50" s="117"/>
    </row>
    <row r="51" spans="1:28" s="84" customFormat="1" ht="15" customHeight="1" x14ac:dyDescent="0.3">
      <c r="A51" s="294"/>
      <c r="B51" s="294"/>
      <c r="C51" s="294"/>
      <c r="D51" s="294"/>
      <c r="E51" s="294"/>
      <c r="F51" s="294"/>
      <c r="G51" s="294"/>
      <c r="H51" s="294"/>
      <c r="I51" s="143"/>
      <c r="J51" s="300" t="s">
        <v>78</v>
      </c>
      <c r="K51" s="301"/>
      <c r="L51" s="143"/>
      <c r="M51" s="151">
        <f>N51-I51-L51</f>
        <v>0</v>
      </c>
      <c r="N51" s="280"/>
      <c r="O51" s="280"/>
      <c r="P51" s="280"/>
      <c r="R51" s="136"/>
      <c r="S51" s="133">
        <f>R51</f>
        <v>0</v>
      </c>
      <c r="T51" s="136"/>
      <c r="U51" s="514"/>
      <c r="V51" s="515"/>
      <c r="W51" s="516"/>
      <c r="X51" s="117"/>
      <c r="Y51" s="117"/>
      <c r="Z51" s="117"/>
      <c r="AA51" s="117"/>
      <c r="AB51" s="117"/>
    </row>
    <row r="52" spans="1:28" s="84" customFormat="1" ht="15" customHeight="1" x14ac:dyDescent="0.3">
      <c r="A52" s="294"/>
      <c r="B52" s="294"/>
      <c r="C52" s="294"/>
      <c r="D52" s="294"/>
      <c r="E52" s="294"/>
      <c r="F52" s="294"/>
      <c r="G52" s="294"/>
      <c r="H52" s="294"/>
      <c r="I52" s="143"/>
      <c r="J52" s="302"/>
      <c r="K52" s="303"/>
      <c r="L52" s="143"/>
      <c r="M52" s="151">
        <f t="shared" ref="M52:M59" si="6">N52-I52-L52</f>
        <v>0</v>
      </c>
      <c r="N52" s="280"/>
      <c r="O52" s="280"/>
      <c r="P52" s="280"/>
      <c r="R52" s="136"/>
      <c r="S52" s="133">
        <f t="shared" ref="S52:S59" si="7">R52</f>
        <v>0</v>
      </c>
      <c r="T52" s="136"/>
      <c r="U52" s="514"/>
      <c r="V52" s="515"/>
      <c r="W52" s="516"/>
      <c r="X52" s="117"/>
      <c r="Y52" s="117"/>
      <c r="Z52" s="117"/>
      <c r="AA52" s="117"/>
      <c r="AB52" s="117"/>
    </row>
    <row r="53" spans="1:28" s="84" customFormat="1" ht="15" customHeight="1" x14ac:dyDescent="0.3">
      <c r="A53" s="294"/>
      <c r="B53" s="294"/>
      <c r="C53" s="294"/>
      <c r="D53" s="294"/>
      <c r="E53" s="294"/>
      <c r="F53" s="294"/>
      <c r="G53" s="294"/>
      <c r="H53" s="294"/>
      <c r="I53" s="143"/>
      <c r="J53" s="302"/>
      <c r="K53" s="303"/>
      <c r="L53" s="143"/>
      <c r="M53" s="151">
        <f t="shared" si="6"/>
        <v>0</v>
      </c>
      <c r="N53" s="280"/>
      <c r="O53" s="280"/>
      <c r="P53" s="280"/>
      <c r="R53" s="136"/>
      <c r="S53" s="133">
        <f t="shared" si="7"/>
        <v>0</v>
      </c>
      <c r="T53" s="136"/>
      <c r="U53" s="514"/>
      <c r="V53" s="515"/>
      <c r="W53" s="516"/>
      <c r="X53" s="117"/>
      <c r="Y53" s="117"/>
      <c r="Z53" s="117"/>
      <c r="AA53" s="117"/>
      <c r="AB53" s="117"/>
    </row>
    <row r="54" spans="1:28" s="84" customFormat="1" ht="15" customHeight="1" x14ac:dyDescent="0.3">
      <c r="A54" s="294"/>
      <c r="B54" s="294"/>
      <c r="C54" s="294"/>
      <c r="D54" s="294"/>
      <c r="E54" s="294"/>
      <c r="F54" s="294"/>
      <c r="G54" s="294"/>
      <c r="H54" s="294"/>
      <c r="I54" s="143"/>
      <c r="J54" s="302"/>
      <c r="K54" s="303"/>
      <c r="L54" s="143"/>
      <c r="M54" s="151">
        <f t="shared" si="6"/>
        <v>0</v>
      </c>
      <c r="N54" s="280"/>
      <c r="O54" s="280"/>
      <c r="P54" s="280"/>
      <c r="R54" s="136"/>
      <c r="S54" s="133">
        <f t="shared" si="7"/>
        <v>0</v>
      </c>
      <c r="T54" s="136"/>
      <c r="U54" s="514"/>
      <c r="V54" s="515"/>
      <c r="W54" s="516"/>
      <c r="X54" s="117"/>
      <c r="Y54" s="117"/>
      <c r="Z54" s="117"/>
      <c r="AA54" s="117"/>
      <c r="AB54" s="117"/>
    </row>
    <row r="55" spans="1:28" s="84" customFormat="1" ht="15" customHeight="1" x14ac:dyDescent="0.3">
      <c r="A55" s="294"/>
      <c r="B55" s="294"/>
      <c r="C55" s="294"/>
      <c r="D55" s="294"/>
      <c r="E55" s="294"/>
      <c r="F55" s="294"/>
      <c r="G55" s="294"/>
      <c r="H55" s="294"/>
      <c r="I55" s="143"/>
      <c r="J55" s="302"/>
      <c r="K55" s="303"/>
      <c r="L55" s="143"/>
      <c r="M55" s="151">
        <f t="shared" si="6"/>
        <v>0</v>
      </c>
      <c r="N55" s="280"/>
      <c r="O55" s="280"/>
      <c r="P55" s="280"/>
      <c r="R55" s="136"/>
      <c r="S55" s="133">
        <f t="shared" si="7"/>
        <v>0</v>
      </c>
      <c r="T55" s="136"/>
      <c r="U55" s="514"/>
      <c r="V55" s="515"/>
      <c r="W55" s="516"/>
      <c r="X55" s="117"/>
      <c r="Y55" s="117"/>
      <c r="Z55" s="117"/>
      <c r="AA55" s="117"/>
      <c r="AB55" s="117"/>
    </row>
    <row r="56" spans="1:28" s="84" customFormat="1" ht="15" customHeight="1" x14ac:dyDescent="0.3">
      <c r="A56" s="294"/>
      <c r="B56" s="294"/>
      <c r="C56" s="294"/>
      <c r="D56" s="294"/>
      <c r="E56" s="294"/>
      <c r="F56" s="294"/>
      <c r="G56" s="294"/>
      <c r="H56" s="294"/>
      <c r="I56" s="143"/>
      <c r="J56" s="302"/>
      <c r="K56" s="303"/>
      <c r="L56" s="143"/>
      <c r="M56" s="151">
        <f t="shared" si="6"/>
        <v>0</v>
      </c>
      <c r="N56" s="280"/>
      <c r="O56" s="280"/>
      <c r="P56" s="280"/>
      <c r="R56" s="136"/>
      <c r="S56" s="133">
        <f t="shared" si="7"/>
        <v>0</v>
      </c>
      <c r="T56" s="136"/>
      <c r="U56" s="514"/>
      <c r="V56" s="515"/>
      <c r="W56" s="516"/>
      <c r="X56" s="117"/>
      <c r="Y56" s="117"/>
      <c r="Z56" s="117"/>
      <c r="AA56" s="117"/>
      <c r="AB56" s="117"/>
    </row>
    <row r="57" spans="1:28" s="84" customFormat="1" ht="15" customHeight="1" x14ac:dyDescent="0.3">
      <c r="A57" s="294"/>
      <c r="B57" s="294"/>
      <c r="C57" s="294"/>
      <c r="D57" s="294"/>
      <c r="E57" s="294"/>
      <c r="F57" s="294"/>
      <c r="G57" s="294"/>
      <c r="H57" s="294"/>
      <c r="I57" s="143"/>
      <c r="J57" s="302"/>
      <c r="K57" s="303"/>
      <c r="L57" s="143"/>
      <c r="M57" s="151">
        <f t="shared" si="6"/>
        <v>0</v>
      </c>
      <c r="N57" s="280"/>
      <c r="O57" s="280"/>
      <c r="P57" s="280"/>
      <c r="R57" s="136"/>
      <c r="S57" s="133">
        <f t="shared" si="7"/>
        <v>0</v>
      </c>
      <c r="T57" s="136">
        <v>0</v>
      </c>
      <c r="U57" s="514"/>
      <c r="V57" s="515"/>
      <c r="W57" s="516"/>
      <c r="X57" s="117"/>
      <c r="Y57" s="117"/>
      <c r="Z57" s="117"/>
      <c r="AA57" s="117"/>
      <c r="AB57" s="117"/>
    </row>
    <row r="58" spans="1:28" s="84" customFormat="1" ht="15" customHeight="1" x14ac:dyDescent="0.3">
      <c r="A58" s="294"/>
      <c r="B58" s="294"/>
      <c r="C58" s="294"/>
      <c r="D58" s="294"/>
      <c r="E58" s="294"/>
      <c r="F58" s="294"/>
      <c r="G58" s="294"/>
      <c r="H58" s="294"/>
      <c r="I58" s="143"/>
      <c r="J58" s="302"/>
      <c r="K58" s="303"/>
      <c r="L58" s="143"/>
      <c r="M58" s="151">
        <f t="shared" si="6"/>
        <v>0</v>
      </c>
      <c r="N58" s="280"/>
      <c r="O58" s="280"/>
      <c r="P58" s="280"/>
      <c r="R58" s="136"/>
      <c r="S58" s="133">
        <f t="shared" si="7"/>
        <v>0</v>
      </c>
      <c r="T58" s="136">
        <v>0</v>
      </c>
      <c r="U58" s="514"/>
      <c r="V58" s="515"/>
      <c r="W58" s="516"/>
      <c r="X58" s="117"/>
      <c r="Y58" s="117"/>
      <c r="Z58" s="117"/>
      <c r="AA58" s="117"/>
      <c r="AB58" s="117"/>
    </row>
    <row r="59" spans="1:28" s="84" customFormat="1" ht="15" customHeight="1" x14ac:dyDescent="0.3">
      <c r="A59" s="294"/>
      <c r="B59" s="294"/>
      <c r="C59" s="294"/>
      <c r="D59" s="294"/>
      <c r="E59" s="294"/>
      <c r="F59" s="294"/>
      <c r="G59" s="294"/>
      <c r="H59" s="294"/>
      <c r="I59" s="143"/>
      <c r="J59" s="302"/>
      <c r="K59" s="303"/>
      <c r="L59" s="143"/>
      <c r="M59" s="151">
        <f t="shared" si="6"/>
        <v>0</v>
      </c>
      <c r="N59" s="280"/>
      <c r="O59" s="280"/>
      <c r="P59" s="280"/>
      <c r="R59" s="136"/>
      <c r="S59" s="133">
        <f t="shared" si="7"/>
        <v>0</v>
      </c>
      <c r="T59" s="136">
        <v>0</v>
      </c>
      <c r="U59" s="530"/>
      <c r="V59" s="531"/>
      <c r="W59" s="532"/>
      <c r="X59" s="117"/>
      <c r="Y59" s="117"/>
      <c r="Z59" s="117"/>
      <c r="AA59" s="117"/>
      <c r="AB59" s="117"/>
    </row>
    <row r="60" spans="1:28" s="84" customFormat="1" ht="15" customHeight="1" x14ac:dyDescent="0.3">
      <c r="A60" s="311" t="s">
        <v>75</v>
      </c>
      <c r="B60" s="312"/>
      <c r="C60" s="312"/>
      <c r="D60" s="312"/>
      <c r="E60" s="312"/>
      <c r="F60" s="312"/>
      <c r="G60" s="312"/>
      <c r="H60" s="313"/>
      <c r="I60" s="142">
        <f>SUM(I51:I59)</f>
        <v>0</v>
      </c>
      <c r="J60" s="304"/>
      <c r="K60" s="305"/>
      <c r="L60" s="142">
        <f>SUM(L51:L59)</f>
        <v>0</v>
      </c>
      <c r="M60" s="142">
        <f>SUM(M51:M59)</f>
        <v>0</v>
      </c>
      <c r="N60" s="299">
        <f>SUM(N51:N59)</f>
        <v>0</v>
      </c>
      <c r="O60" s="299"/>
      <c r="P60" s="299"/>
      <c r="R60" s="117"/>
      <c r="S60" s="117"/>
      <c r="T60" s="117"/>
      <c r="U60" s="117"/>
      <c r="V60" s="117"/>
      <c r="W60" s="117"/>
      <c r="X60" s="117"/>
      <c r="Y60" s="117"/>
      <c r="Z60" s="117"/>
      <c r="AA60" s="117"/>
      <c r="AB60" s="117"/>
    </row>
    <row r="61" spans="1:28" s="84" customFormat="1" ht="15" customHeight="1" x14ac:dyDescent="0.3">
      <c r="A61" s="40"/>
      <c r="B61" s="40"/>
      <c r="C61" s="40"/>
      <c r="D61" s="40"/>
      <c r="E61" s="40"/>
      <c r="F61" s="40"/>
      <c r="G61" s="40"/>
      <c r="H61" s="40"/>
      <c r="I61" s="40"/>
      <c r="J61" s="40"/>
      <c r="K61" s="40"/>
      <c r="L61" s="40"/>
      <c r="M61" s="40"/>
      <c r="N61" s="37"/>
      <c r="O61" s="37"/>
      <c r="P61" s="37"/>
      <c r="Y61" s="117"/>
      <c r="Z61" s="117"/>
      <c r="AA61" s="117"/>
      <c r="AB61" s="117"/>
    </row>
    <row r="62" spans="1:28" s="84" customFormat="1" ht="25.25" customHeight="1" x14ac:dyDescent="0.3">
      <c r="A62" s="278" t="s">
        <v>79</v>
      </c>
      <c r="B62" s="278"/>
      <c r="C62" s="278"/>
      <c r="D62" s="278"/>
      <c r="E62" s="278"/>
      <c r="F62" s="278"/>
      <c r="G62" s="278"/>
      <c r="H62" s="278"/>
      <c r="I62" s="278"/>
      <c r="J62" s="278"/>
      <c r="K62" s="278"/>
      <c r="L62" s="279"/>
      <c r="M62" s="278"/>
      <c r="N62" s="278"/>
      <c r="O62" s="278"/>
      <c r="P62" s="278"/>
      <c r="R62" s="517" t="s">
        <v>79</v>
      </c>
      <c r="S62" s="518"/>
      <c r="T62" s="518"/>
      <c r="U62" s="518"/>
      <c r="V62" s="518"/>
      <c r="W62" s="519"/>
      <c r="X62" s="117"/>
      <c r="Y62" s="117"/>
      <c r="Z62" s="117"/>
      <c r="AA62" s="117"/>
      <c r="AB62" s="117"/>
    </row>
    <row r="63" spans="1:28" s="84" customFormat="1" ht="33" customHeight="1" x14ac:dyDescent="0.3">
      <c r="A63" s="361" t="s">
        <v>80</v>
      </c>
      <c r="B63" s="361"/>
      <c r="C63" s="361"/>
      <c r="D63" s="361"/>
      <c r="E63" s="361"/>
      <c r="F63" s="361"/>
      <c r="G63" s="361"/>
      <c r="H63" s="361"/>
      <c r="I63" s="349" t="s">
        <v>111</v>
      </c>
      <c r="J63" s="350"/>
      <c r="K63" s="351"/>
      <c r="L63" s="286" t="s">
        <v>68</v>
      </c>
      <c r="M63" s="330" t="s">
        <v>69</v>
      </c>
      <c r="N63" s="253" t="s">
        <v>70</v>
      </c>
      <c r="O63" s="359"/>
      <c r="P63" s="254"/>
      <c r="R63" s="520"/>
      <c r="S63" s="521"/>
      <c r="T63" s="521"/>
      <c r="U63" s="521"/>
      <c r="V63" s="521"/>
      <c r="W63" s="522"/>
      <c r="X63" s="117"/>
      <c r="Y63" s="117"/>
      <c r="Z63" s="117"/>
      <c r="AA63" s="117"/>
      <c r="AB63" s="117"/>
    </row>
    <row r="64" spans="1:28" s="84" customFormat="1" ht="19.399999999999999" customHeight="1" x14ac:dyDescent="0.3">
      <c r="A64" s="362" t="s">
        <v>81</v>
      </c>
      <c r="B64" s="362"/>
      <c r="C64" s="362"/>
      <c r="D64" s="362" t="s">
        <v>82</v>
      </c>
      <c r="E64" s="362"/>
      <c r="F64" s="362"/>
      <c r="G64" s="362"/>
      <c r="H64" s="362"/>
      <c r="I64" s="148" t="s">
        <v>55</v>
      </c>
      <c r="J64" s="333" t="s">
        <v>71</v>
      </c>
      <c r="K64" s="333"/>
      <c r="L64" s="287"/>
      <c r="M64" s="331"/>
      <c r="N64" s="255"/>
      <c r="O64" s="360"/>
      <c r="P64" s="256"/>
      <c r="R64" s="523"/>
      <c r="S64" s="524"/>
      <c r="T64" s="524"/>
      <c r="U64" s="524"/>
      <c r="V64" s="524"/>
      <c r="W64" s="525"/>
      <c r="X64" s="117"/>
      <c r="Y64" s="117"/>
      <c r="Z64" s="117"/>
      <c r="AA64" s="117"/>
      <c r="AB64" s="117"/>
    </row>
    <row r="65" spans="1:28" s="84" customFormat="1" ht="15" customHeight="1" x14ac:dyDescent="0.3">
      <c r="A65" s="332"/>
      <c r="B65" s="332"/>
      <c r="C65" s="332"/>
      <c r="D65" s="334"/>
      <c r="E65" s="334"/>
      <c r="F65" s="334"/>
      <c r="G65" s="334"/>
      <c r="H65" s="334"/>
      <c r="I65" s="143"/>
      <c r="J65" s="280"/>
      <c r="K65" s="280"/>
      <c r="L65" s="143"/>
      <c r="M65" s="151">
        <f>N65-(I65+J65+L65)</f>
        <v>0</v>
      </c>
      <c r="N65" s="280"/>
      <c r="O65" s="280"/>
      <c r="P65" s="280"/>
      <c r="R65" s="136"/>
      <c r="S65" s="133">
        <f>R65</f>
        <v>0</v>
      </c>
      <c r="T65" s="136"/>
      <c r="U65" s="514"/>
      <c r="V65" s="515"/>
      <c r="W65" s="516"/>
      <c r="X65" s="117"/>
      <c r="Y65" s="117"/>
      <c r="Z65" s="117"/>
      <c r="AA65" s="117"/>
      <c r="AB65" s="117"/>
    </row>
    <row r="66" spans="1:28" s="84" customFormat="1" ht="15" customHeight="1" x14ac:dyDescent="0.3">
      <c r="A66" s="332"/>
      <c r="B66" s="332"/>
      <c r="C66" s="332"/>
      <c r="D66" s="332"/>
      <c r="E66" s="332"/>
      <c r="F66" s="332"/>
      <c r="G66" s="332"/>
      <c r="H66" s="332"/>
      <c r="I66" s="143"/>
      <c r="J66" s="280"/>
      <c r="K66" s="280"/>
      <c r="L66" s="143"/>
      <c r="M66" s="151">
        <f t="shared" ref="M66:M80" si="8">N66-(I66+J66+L66)</f>
        <v>0</v>
      </c>
      <c r="N66" s="280"/>
      <c r="O66" s="280"/>
      <c r="P66" s="280"/>
      <c r="R66" s="136"/>
      <c r="S66" s="133">
        <f t="shared" ref="S66:S80" si="9">R66</f>
        <v>0</v>
      </c>
      <c r="T66" s="136"/>
      <c r="U66" s="514"/>
      <c r="V66" s="515"/>
      <c r="W66" s="516"/>
      <c r="X66" s="117"/>
      <c r="Y66" s="117"/>
      <c r="Z66" s="117"/>
      <c r="AA66" s="117"/>
      <c r="AB66" s="117"/>
    </row>
    <row r="67" spans="1:28" ht="15" customHeight="1" x14ac:dyDescent="0.3">
      <c r="A67" s="332"/>
      <c r="B67" s="332"/>
      <c r="C67" s="332"/>
      <c r="D67" s="332"/>
      <c r="E67" s="332"/>
      <c r="F67" s="332"/>
      <c r="G67" s="332"/>
      <c r="H67" s="332"/>
      <c r="I67" s="143"/>
      <c r="J67" s="280"/>
      <c r="K67" s="280"/>
      <c r="L67" s="143"/>
      <c r="M67" s="151">
        <f t="shared" si="8"/>
        <v>0</v>
      </c>
      <c r="N67" s="280"/>
      <c r="O67" s="280"/>
      <c r="P67" s="280"/>
      <c r="R67" s="136"/>
      <c r="S67" s="133">
        <f t="shared" si="9"/>
        <v>0</v>
      </c>
      <c r="T67" s="136"/>
      <c r="U67" s="514"/>
      <c r="V67" s="515"/>
      <c r="W67" s="516"/>
    </row>
    <row r="68" spans="1:28" ht="15" customHeight="1" x14ac:dyDescent="0.3">
      <c r="A68" s="332"/>
      <c r="B68" s="332"/>
      <c r="C68" s="332"/>
      <c r="D68" s="332"/>
      <c r="E68" s="332"/>
      <c r="F68" s="332"/>
      <c r="G68" s="332"/>
      <c r="H68" s="332"/>
      <c r="I68" s="143"/>
      <c r="J68" s="280"/>
      <c r="K68" s="280"/>
      <c r="L68" s="143"/>
      <c r="M68" s="151">
        <f t="shared" si="8"/>
        <v>0</v>
      </c>
      <c r="N68" s="280"/>
      <c r="O68" s="280"/>
      <c r="P68" s="280"/>
      <c r="Q68" s="99"/>
      <c r="R68" s="136"/>
      <c r="S68" s="133">
        <f t="shared" si="9"/>
        <v>0</v>
      </c>
      <c r="T68" s="136"/>
      <c r="U68" s="514"/>
      <c r="V68" s="515"/>
      <c r="W68" s="516"/>
    </row>
    <row r="69" spans="1:28" ht="15" customHeight="1" x14ac:dyDescent="0.3">
      <c r="A69" s="332"/>
      <c r="B69" s="332"/>
      <c r="C69" s="332"/>
      <c r="D69" s="332"/>
      <c r="E69" s="332"/>
      <c r="F69" s="332"/>
      <c r="G69" s="332"/>
      <c r="H69" s="332"/>
      <c r="I69" s="143"/>
      <c r="J69" s="280"/>
      <c r="K69" s="280"/>
      <c r="L69" s="143"/>
      <c r="M69" s="151">
        <f t="shared" si="8"/>
        <v>0</v>
      </c>
      <c r="N69" s="280"/>
      <c r="O69" s="280"/>
      <c r="P69" s="280"/>
      <c r="R69" s="136"/>
      <c r="S69" s="133">
        <f t="shared" si="9"/>
        <v>0</v>
      </c>
      <c r="T69" s="136"/>
      <c r="U69" s="514"/>
      <c r="V69" s="515"/>
      <c r="W69" s="516"/>
    </row>
    <row r="70" spans="1:28" ht="15" customHeight="1" x14ac:dyDescent="0.3">
      <c r="A70" s="332"/>
      <c r="B70" s="332"/>
      <c r="C70" s="332"/>
      <c r="D70" s="332"/>
      <c r="E70" s="332"/>
      <c r="F70" s="332"/>
      <c r="G70" s="332"/>
      <c r="H70" s="332"/>
      <c r="I70" s="143"/>
      <c r="J70" s="280"/>
      <c r="K70" s="280"/>
      <c r="L70" s="143"/>
      <c r="M70" s="151">
        <f t="shared" si="8"/>
        <v>0</v>
      </c>
      <c r="N70" s="280"/>
      <c r="O70" s="280"/>
      <c r="P70" s="280"/>
      <c r="R70" s="136"/>
      <c r="S70" s="133">
        <f t="shared" si="9"/>
        <v>0</v>
      </c>
      <c r="T70" s="136"/>
      <c r="U70" s="514"/>
      <c r="V70" s="515"/>
      <c r="W70" s="516"/>
    </row>
    <row r="71" spans="1:28" ht="15" customHeight="1" x14ac:dyDescent="0.3">
      <c r="A71" s="332"/>
      <c r="B71" s="332"/>
      <c r="C71" s="332"/>
      <c r="D71" s="332"/>
      <c r="E71" s="332"/>
      <c r="F71" s="332"/>
      <c r="G71" s="332"/>
      <c r="H71" s="332"/>
      <c r="I71" s="143"/>
      <c r="J71" s="280"/>
      <c r="K71" s="280"/>
      <c r="L71" s="143"/>
      <c r="M71" s="151">
        <f t="shared" si="8"/>
        <v>0</v>
      </c>
      <c r="N71" s="280"/>
      <c r="O71" s="280"/>
      <c r="P71" s="280"/>
      <c r="R71" s="136"/>
      <c r="S71" s="133">
        <f t="shared" si="9"/>
        <v>0</v>
      </c>
      <c r="T71" s="136"/>
      <c r="U71" s="514"/>
      <c r="V71" s="515"/>
      <c r="W71" s="516"/>
    </row>
    <row r="72" spans="1:28" ht="15" customHeight="1" x14ac:dyDescent="0.3">
      <c r="A72" s="332"/>
      <c r="B72" s="332"/>
      <c r="C72" s="332"/>
      <c r="D72" s="332"/>
      <c r="E72" s="332"/>
      <c r="F72" s="332"/>
      <c r="G72" s="332"/>
      <c r="H72" s="332"/>
      <c r="I72" s="143"/>
      <c r="J72" s="280"/>
      <c r="K72" s="280"/>
      <c r="L72" s="143"/>
      <c r="M72" s="151">
        <f t="shared" si="8"/>
        <v>0</v>
      </c>
      <c r="N72" s="280"/>
      <c r="O72" s="280"/>
      <c r="P72" s="280"/>
      <c r="R72" s="136"/>
      <c r="S72" s="133">
        <f t="shared" si="9"/>
        <v>0</v>
      </c>
      <c r="T72" s="136"/>
      <c r="U72" s="514"/>
      <c r="V72" s="515"/>
      <c r="W72" s="516"/>
    </row>
    <row r="73" spans="1:28" ht="15" customHeight="1" x14ac:dyDescent="0.3">
      <c r="A73" s="332"/>
      <c r="B73" s="332"/>
      <c r="C73" s="332"/>
      <c r="D73" s="332"/>
      <c r="E73" s="332"/>
      <c r="F73" s="332"/>
      <c r="G73" s="332"/>
      <c r="H73" s="332"/>
      <c r="I73" s="143"/>
      <c r="J73" s="280"/>
      <c r="K73" s="280"/>
      <c r="L73" s="143"/>
      <c r="M73" s="151">
        <f t="shared" si="8"/>
        <v>0</v>
      </c>
      <c r="N73" s="280"/>
      <c r="O73" s="280"/>
      <c r="P73" s="280"/>
      <c r="R73" s="136"/>
      <c r="S73" s="133">
        <f t="shared" si="9"/>
        <v>0</v>
      </c>
      <c r="T73" s="136"/>
      <c r="U73" s="514"/>
      <c r="V73" s="515"/>
      <c r="W73" s="516"/>
    </row>
    <row r="74" spans="1:28" ht="15" customHeight="1" x14ac:dyDescent="0.3">
      <c r="A74" s="332"/>
      <c r="B74" s="332"/>
      <c r="C74" s="332"/>
      <c r="D74" s="332"/>
      <c r="E74" s="332"/>
      <c r="F74" s="332"/>
      <c r="G74" s="332"/>
      <c r="H74" s="332"/>
      <c r="I74" s="143"/>
      <c r="J74" s="280"/>
      <c r="K74" s="280"/>
      <c r="L74" s="143"/>
      <c r="M74" s="151">
        <f t="shared" si="8"/>
        <v>0</v>
      </c>
      <c r="N74" s="280"/>
      <c r="O74" s="280"/>
      <c r="P74" s="280"/>
      <c r="R74" s="136"/>
      <c r="S74" s="133">
        <f t="shared" si="9"/>
        <v>0</v>
      </c>
      <c r="T74" s="136"/>
      <c r="U74" s="514"/>
      <c r="V74" s="515"/>
      <c r="W74" s="516"/>
    </row>
    <row r="75" spans="1:28" ht="15" customHeight="1" x14ac:dyDescent="0.3">
      <c r="A75" s="332"/>
      <c r="B75" s="332"/>
      <c r="C75" s="332"/>
      <c r="D75" s="332"/>
      <c r="E75" s="332"/>
      <c r="F75" s="332"/>
      <c r="G75" s="332"/>
      <c r="H75" s="332"/>
      <c r="I75" s="143"/>
      <c r="J75" s="280"/>
      <c r="K75" s="280"/>
      <c r="L75" s="143"/>
      <c r="M75" s="151">
        <f t="shared" si="8"/>
        <v>0</v>
      </c>
      <c r="N75" s="280"/>
      <c r="O75" s="280"/>
      <c r="P75" s="280"/>
      <c r="R75" s="136"/>
      <c r="S75" s="133">
        <f t="shared" si="9"/>
        <v>0</v>
      </c>
      <c r="T75" s="136"/>
      <c r="U75" s="514"/>
      <c r="V75" s="515"/>
      <c r="W75" s="516"/>
    </row>
    <row r="76" spans="1:28" s="84" customFormat="1" ht="15" customHeight="1" x14ac:dyDescent="0.3">
      <c r="A76" s="332"/>
      <c r="B76" s="332"/>
      <c r="C76" s="332"/>
      <c r="D76" s="332"/>
      <c r="E76" s="332"/>
      <c r="F76" s="332"/>
      <c r="G76" s="332"/>
      <c r="H76" s="332"/>
      <c r="I76" s="143"/>
      <c r="J76" s="280"/>
      <c r="K76" s="280"/>
      <c r="L76" s="143"/>
      <c r="M76" s="151">
        <f t="shared" si="8"/>
        <v>0</v>
      </c>
      <c r="N76" s="280"/>
      <c r="O76" s="280"/>
      <c r="P76" s="280"/>
      <c r="R76" s="136"/>
      <c r="S76" s="133">
        <f t="shared" si="9"/>
        <v>0</v>
      </c>
      <c r="T76" s="136"/>
      <c r="U76" s="514"/>
      <c r="V76" s="515"/>
      <c r="W76" s="516"/>
      <c r="X76" s="117"/>
      <c r="Y76" s="117"/>
      <c r="Z76" s="117"/>
      <c r="AA76" s="117"/>
      <c r="AB76" s="117"/>
    </row>
    <row r="77" spans="1:28" s="84" customFormat="1" ht="15" customHeight="1" x14ac:dyDescent="0.3">
      <c r="A77" s="332"/>
      <c r="B77" s="332"/>
      <c r="C77" s="332"/>
      <c r="D77" s="332"/>
      <c r="E77" s="332"/>
      <c r="F77" s="332"/>
      <c r="G77" s="332"/>
      <c r="H77" s="332"/>
      <c r="I77" s="143"/>
      <c r="J77" s="280"/>
      <c r="K77" s="280"/>
      <c r="L77" s="143"/>
      <c r="M77" s="151">
        <f t="shared" si="8"/>
        <v>0</v>
      </c>
      <c r="N77" s="280"/>
      <c r="O77" s="280"/>
      <c r="P77" s="280"/>
      <c r="R77" s="136"/>
      <c r="S77" s="133">
        <f t="shared" si="9"/>
        <v>0</v>
      </c>
      <c r="T77" s="136"/>
      <c r="U77" s="514"/>
      <c r="V77" s="515"/>
      <c r="W77" s="516"/>
      <c r="X77" s="117"/>
      <c r="Y77" s="117"/>
      <c r="Z77" s="117"/>
      <c r="AA77" s="117"/>
      <c r="AB77" s="117"/>
    </row>
    <row r="78" spans="1:28" ht="15" customHeight="1" x14ac:dyDescent="0.3">
      <c r="A78" s="332"/>
      <c r="B78" s="332"/>
      <c r="C78" s="332"/>
      <c r="D78" s="332"/>
      <c r="E78" s="332"/>
      <c r="F78" s="332"/>
      <c r="G78" s="332"/>
      <c r="H78" s="332"/>
      <c r="I78" s="143"/>
      <c r="J78" s="280"/>
      <c r="K78" s="280"/>
      <c r="L78" s="143"/>
      <c r="M78" s="151">
        <f t="shared" si="8"/>
        <v>0</v>
      </c>
      <c r="N78" s="280"/>
      <c r="O78" s="280"/>
      <c r="P78" s="280"/>
      <c r="R78" s="136"/>
      <c r="S78" s="133">
        <f t="shared" si="9"/>
        <v>0</v>
      </c>
      <c r="T78" s="136"/>
      <c r="U78" s="514"/>
      <c r="V78" s="515"/>
      <c r="W78" s="516"/>
    </row>
    <row r="79" spans="1:28" ht="15" customHeight="1" x14ac:dyDescent="0.3">
      <c r="A79" s="332"/>
      <c r="B79" s="332"/>
      <c r="C79" s="332"/>
      <c r="D79" s="332"/>
      <c r="E79" s="332"/>
      <c r="F79" s="332"/>
      <c r="G79" s="332"/>
      <c r="H79" s="332"/>
      <c r="I79" s="143"/>
      <c r="J79" s="280"/>
      <c r="K79" s="280"/>
      <c r="L79" s="143"/>
      <c r="M79" s="151">
        <f t="shared" si="8"/>
        <v>0</v>
      </c>
      <c r="N79" s="280"/>
      <c r="O79" s="280"/>
      <c r="P79" s="280"/>
      <c r="R79" s="136"/>
      <c r="S79" s="133">
        <f t="shared" si="9"/>
        <v>0</v>
      </c>
      <c r="T79" s="136"/>
      <c r="U79" s="514"/>
      <c r="V79" s="515"/>
      <c r="W79" s="516"/>
    </row>
    <row r="80" spans="1:28" ht="15" customHeight="1" x14ac:dyDescent="0.3">
      <c r="A80" s="332"/>
      <c r="B80" s="332"/>
      <c r="C80" s="332"/>
      <c r="D80" s="332"/>
      <c r="E80" s="332"/>
      <c r="F80" s="332"/>
      <c r="G80" s="332"/>
      <c r="H80" s="332"/>
      <c r="I80" s="143"/>
      <c r="J80" s="280"/>
      <c r="K80" s="280"/>
      <c r="L80" s="143"/>
      <c r="M80" s="151">
        <f t="shared" si="8"/>
        <v>0</v>
      </c>
      <c r="N80" s="280"/>
      <c r="O80" s="280"/>
      <c r="P80" s="280"/>
      <c r="R80" s="136"/>
      <c r="S80" s="133">
        <f t="shared" si="9"/>
        <v>0</v>
      </c>
      <c r="T80" s="136">
        <v>0</v>
      </c>
      <c r="U80" s="530"/>
      <c r="V80" s="531"/>
      <c r="W80" s="532"/>
    </row>
    <row r="81" spans="1:28" ht="15" customHeight="1" x14ac:dyDescent="0.3">
      <c r="A81" s="358" t="s">
        <v>75</v>
      </c>
      <c r="B81" s="358"/>
      <c r="C81" s="358"/>
      <c r="D81" s="358"/>
      <c r="E81" s="358"/>
      <c r="F81" s="358"/>
      <c r="G81" s="358"/>
      <c r="H81" s="358"/>
      <c r="I81" s="142">
        <f>SUM(I65:I80)</f>
        <v>0</v>
      </c>
      <c r="J81" s="309">
        <f>SUM(J65:J80)</f>
        <v>0</v>
      </c>
      <c r="K81" s="310"/>
      <c r="L81" s="142">
        <f>SUM(L65:L80)</f>
        <v>0</v>
      </c>
      <c r="M81" s="142">
        <f>SUM(M65:M80)</f>
        <v>0</v>
      </c>
      <c r="N81" s="299">
        <f>SUM(N65:N80)</f>
        <v>0</v>
      </c>
      <c r="O81" s="299"/>
      <c r="P81" s="299"/>
      <c r="Q81" s="99"/>
      <c r="R81" s="118"/>
      <c r="S81" s="118"/>
      <c r="T81" s="118"/>
      <c r="U81" s="118"/>
      <c r="V81" s="118"/>
      <c r="W81" s="118"/>
    </row>
    <row r="82" spans="1:28" ht="15" customHeight="1" x14ac:dyDescent="0.3">
      <c r="A82" s="40"/>
      <c r="B82" s="40"/>
      <c r="C82" s="40"/>
      <c r="D82" s="40"/>
      <c r="E82" s="40"/>
      <c r="F82" s="40"/>
      <c r="G82" s="40"/>
      <c r="H82" s="40"/>
      <c r="I82" s="40"/>
      <c r="J82" s="40"/>
      <c r="K82" s="40"/>
      <c r="L82" s="40"/>
      <c r="M82" s="40"/>
      <c r="N82" s="37"/>
      <c r="O82" s="37"/>
      <c r="P82" s="37"/>
      <c r="R82" s="118"/>
      <c r="S82" s="118"/>
      <c r="T82" s="118"/>
      <c r="U82" s="118"/>
      <c r="V82" s="118"/>
      <c r="W82" s="118"/>
    </row>
    <row r="83" spans="1:28" ht="25.25" customHeight="1" x14ac:dyDescent="0.3">
      <c r="A83" s="278" t="s">
        <v>112</v>
      </c>
      <c r="B83" s="278"/>
      <c r="C83" s="278"/>
      <c r="D83" s="278"/>
      <c r="E83" s="278"/>
      <c r="F83" s="278"/>
      <c r="G83" s="278"/>
      <c r="H83" s="278"/>
      <c r="I83" s="278"/>
      <c r="J83" s="278"/>
      <c r="K83" s="278"/>
      <c r="L83" s="279"/>
      <c r="M83" s="278"/>
      <c r="N83" s="278"/>
      <c r="O83" s="278"/>
      <c r="P83" s="278"/>
      <c r="R83" s="349" t="s">
        <v>112</v>
      </c>
      <c r="S83" s="350"/>
      <c r="T83" s="350"/>
      <c r="U83" s="350"/>
      <c r="V83" s="350"/>
      <c r="W83" s="351"/>
    </row>
    <row r="84" spans="1:28" ht="36.65" customHeight="1" x14ac:dyDescent="0.3">
      <c r="A84" s="361" t="s">
        <v>84</v>
      </c>
      <c r="B84" s="361"/>
      <c r="C84" s="361"/>
      <c r="D84" s="361"/>
      <c r="E84" s="361"/>
      <c r="F84" s="361"/>
      <c r="G84" s="361"/>
      <c r="H84" s="363" t="s">
        <v>85</v>
      </c>
      <c r="I84" s="349" t="s">
        <v>111</v>
      </c>
      <c r="J84" s="350"/>
      <c r="K84" s="351"/>
      <c r="L84" s="286" t="s">
        <v>68</v>
      </c>
      <c r="M84" s="330" t="s">
        <v>69</v>
      </c>
      <c r="N84" s="253" t="s">
        <v>70</v>
      </c>
      <c r="O84" s="359"/>
      <c r="P84" s="254"/>
      <c r="R84" s="533"/>
      <c r="S84" s="534"/>
      <c r="T84" s="534"/>
      <c r="U84" s="534"/>
      <c r="V84" s="534"/>
      <c r="W84" s="535"/>
    </row>
    <row r="85" spans="1:28" ht="22.5" customHeight="1" x14ac:dyDescent="0.3">
      <c r="A85" s="361"/>
      <c r="B85" s="361"/>
      <c r="C85" s="361"/>
      <c r="D85" s="361"/>
      <c r="E85" s="361"/>
      <c r="F85" s="361"/>
      <c r="G85" s="361"/>
      <c r="H85" s="364"/>
      <c r="I85" s="148" t="s">
        <v>55</v>
      </c>
      <c r="J85" s="333" t="s">
        <v>71</v>
      </c>
      <c r="K85" s="333"/>
      <c r="L85" s="287"/>
      <c r="M85" s="331"/>
      <c r="N85" s="255"/>
      <c r="O85" s="360"/>
      <c r="P85" s="256"/>
      <c r="R85" s="536"/>
      <c r="S85" s="537"/>
      <c r="T85" s="537"/>
      <c r="U85" s="537"/>
      <c r="V85" s="537"/>
      <c r="W85" s="538"/>
    </row>
    <row r="86" spans="1:28" ht="15" customHeight="1" x14ac:dyDescent="0.3">
      <c r="A86" s="352"/>
      <c r="B86" s="352"/>
      <c r="C86" s="352"/>
      <c r="D86" s="352"/>
      <c r="E86" s="352"/>
      <c r="F86" s="352"/>
      <c r="G86" s="352"/>
      <c r="H86" s="159"/>
      <c r="I86" s="143"/>
      <c r="J86" s="280"/>
      <c r="K86" s="280"/>
      <c r="L86" s="143"/>
      <c r="M86" s="151">
        <f>N86-(I86+J86+L86)</f>
        <v>0</v>
      </c>
      <c r="N86" s="280"/>
      <c r="O86" s="280"/>
      <c r="P86" s="280"/>
      <c r="Q86" s="99"/>
      <c r="R86" s="136"/>
      <c r="S86" s="133">
        <f>R86</f>
        <v>0</v>
      </c>
      <c r="T86" s="136"/>
      <c r="U86" s="514"/>
      <c r="V86" s="515"/>
      <c r="W86" s="516"/>
    </row>
    <row r="87" spans="1:28" ht="15" customHeight="1" x14ac:dyDescent="0.3">
      <c r="A87" s="352"/>
      <c r="B87" s="352"/>
      <c r="C87" s="352"/>
      <c r="D87" s="352"/>
      <c r="E87" s="352"/>
      <c r="F87" s="352"/>
      <c r="G87" s="352"/>
      <c r="H87" s="159"/>
      <c r="I87" s="143"/>
      <c r="J87" s="280"/>
      <c r="K87" s="280"/>
      <c r="L87" s="143"/>
      <c r="M87" s="151">
        <f t="shared" ref="M87:M101" si="10">N87-(I87+J87+L87)</f>
        <v>0</v>
      </c>
      <c r="N87" s="280"/>
      <c r="O87" s="280"/>
      <c r="P87" s="280"/>
      <c r="R87" s="136"/>
      <c r="S87" s="133">
        <f t="shared" ref="S87:S101" si="11">R87</f>
        <v>0</v>
      </c>
      <c r="T87" s="136"/>
      <c r="U87" s="514"/>
      <c r="V87" s="515"/>
      <c r="W87" s="516"/>
    </row>
    <row r="88" spans="1:28" ht="15" customHeight="1" x14ac:dyDescent="0.3">
      <c r="A88" s="352"/>
      <c r="B88" s="352"/>
      <c r="C88" s="352"/>
      <c r="D88" s="352"/>
      <c r="E88" s="352"/>
      <c r="F88" s="352"/>
      <c r="G88" s="352"/>
      <c r="H88" s="159"/>
      <c r="I88" s="143"/>
      <c r="J88" s="280"/>
      <c r="K88" s="280"/>
      <c r="L88" s="143"/>
      <c r="M88" s="151">
        <f t="shared" si="10"/>
        <v>0</v>
      </c>
      <c r="N88" s="280"/>
      <c r="O88" s="280"/>
      <c r="P88" s="280"/>
      <c r="R88" s="136"/>
      <c r="S88" s="133">
        <f t="shared" si="11"/>
        <v>0</v>
      </c>
      <c r="T88" s="136"/>
      <c r="U88" s="514"/>
      <c r="V88" s="515"/>
      <c r="W88" s="516"/>
    </row>
    <row r="89" spans="1:28" ht="15" customHeight="1" x14ac:dyDescent="0.3">
      <c r="A89" s="352"/>
      <c r="B89" s="352"/>
      <c r="C89" s="352"/>
      <c r="D89" s="352"/>
      <c r="E89" s="352"/>
      <c r="F89" s="352"/>
      <c r="G89" s="352"/>
      <c r="H89" s="159"/>
      <c r="I89" s="143"/>
      <c r="J89" s="280"/>
      <c r="K89" s="280"/>
      <c r="L89" s="143"/>
      <c r="M89" s="151">
        <f t="shared" si="10"/>
        <v>0</v>
      </c>
      <c r="N89" s="280"/>
      <c r="O89" s="280"/>
      <c r="P89" s="280"/>
      <c r="R89" s="136"/>
      <c r="S89" s="133">
        <f t="shared" si="11"/>
        <v>0</v>
      </c>
      <c r="T89" s="136"/>
      <c r="U89" s="514"/>
      <c r="V89" s="515"/>
      <c r="W89" s="516"/>
    </row>
    <row r="90" spans="1:28" ht="15" customHeight="1" x14ac:dyDescent="0.3">
      <c r="A90" s="352"/>
      <c r="B90" s="352"/>
      <c r="C90" s="352"/>
      <c r="D90" s="352"/>
      <c r="E90" s="352"/>
      <c r="F90" s="352"/>
      <c r="G90" s="352"/>
      <c r="H90" s="159"/>
      <c r="I90" s="143"/>
      <c r="J90" s="280"/>
      <c r="K90" s="280"/>
      <c r="L90" s="143"/>
      <c r="M90" s="151">
        <f t="shared" si="10"/>
        <v>0</v>
      </c>
      <c r="N90" s="280"/>
      <c r="O90" s="280"/>
      <c r="P90" s="280"/>
      <c r="R90" s="136"/>
      <c r="S90" s="133">
        <f t="shared" si="11"/>
        <v>0</v>
      </c>
      <c r="T90" s="136"/>
      <c r="U90" s="514"/>
      <c r="V90" s="515"/>
      <c r="W90" s="516"/>
    </row>
    <row r="91" spans="1:28" ht="15" customHeight="1" x14ac:dyDescent="0.3">
      <c r="A91" s="352"/>
      <c r="B91" s="352"/>
      <c r="C91" s="352"/>
      <c r="D91" s="352"/>
      <c r="E91" s="352"/>
      <c r="F91" s="352"/>
      <c r="G91" s="352"/>
      <c r="H91" s="159"/>
      <c r="I91" s="143"/>
      <c r="J91" s="280"/>
      <c r="K91" s="280"/>
      <c r="L91" s="143"/>
      <c r="M91" s="151">
        <f t="shared" si="10"/>
        <v>0</v>
      </c>
      <c r="N91" s="280"/>
      <c r="O91" s="280"/>
      <c r="P91" s="280"/>
      <c r="R91" s="136"/>
      <c r="S91" s="133">
        <f t="shared" si="11"/>
        <v>0</v>
      </c>
      <c r="T91" s="136"/>
      <c r="U91" s="514"/>
      <c r="V91" s="515"/>
      <c r="W91" s="516"/>
    </row>
    <row r="92" spans="1:28" ht="15" customHeight="1" x14ac:dyDescent="0.3">
      <c r="A92" s="352"/>
      <c r="B92" s="352"/>
      <c r="C92" s="352"/>
      <c r="D92" s="352"/>
      <c r="E92" s="352"/>
      <c r="F92" s="352"/>
      <c r="G92" s="352"/>
      <c r="H92" s="159"/>
      <c r="I92" s="143"/>
      <c r="J92" s="280"/>
      <c r="K92" s="280"/>
      <c r="L92" s="143"/>
      <c r="M92" s="151">
        <f t="shared" si="10"/>
        <v>0</v>
      </c>
      <c r="N92" s="280"/>
      <c r="O92" s="280"/>
      <c r="P92" s="280"/>
      <c r="R92" s="136"/>
      <c r="S92" s="133">
        <f t="shared" si="11"/>
        <v>0</v>
      </c>
      <c r="T92" s="136"/>
      <c r="U92" s="514"/>
      <c r="V92" s="515"/>
      <c r="W92" s="516"/>
    </row>
    <row r="93" spans="1:28" ht="15" customHeight="1" x14ac:dyDescent="0.3">
      <c r="A93" s="352"/>
      <c r="B93" s="352"/>
      <c r="C93" s="352"/>
      <c r="D93" s="352"/>
      <c r="E93" s="352"/>
      <c r="F93" s="352"/>
      <c r="G93" s="352"/>
      <c r="H93" s="159"/>
      <c r="I93" s="143"/>
      <c r="J93" s="280"/>
      <c r="K93" s="280"/>
      <c r="L93" s="143"/>
      <c r="M93" s="151">
        <f t="shared" si="10"/>
        <v>0</v>
      </c>
      <c r="N93" s="280"/>
      <c r="O93" s="280"/>
      <c r="P93" s="280"/>
      <c r="R93" s="136"/>
      <c r="S93" s="133">
        <f t="shared" si="11"/>
        <v>0</v>
      </c>
      <c r="T93" s="136"/>
      <c r="U93" s="514"/>
      <c r="V93" s="515"/>
      <c r="W93" s="516"/>
    </row>
    <row r="94" spans="1:28" ht="15" customHeight="1" x14ac:dyDescent="0.3">
      <c r="A94" s="352"/>
      <c r="B94" s="352"/>
      <c r="C94" s="352"/>
      <c r="D94" s="352"/>
      <c r="E94" s="352"/>
      <c r="F94" s="352"/>
      <c r="G94" s="352"/>
      <c r="H94" s="159"/>
      <c r="I94" s="143"/>
      <c r="J94" s="280"/>
      <c r="K94" s="280"/>
      <c r="L94" s="143"/>
      <c r="M94" s="151">
        <f t="shared" si="10"/>
        <v>0</v>
      </c>
      <c r="N94" s="280"/>
      <c r="O94" s="280"/>
      <c r="P94" s="280"/>
      <c r="R94" s="136"/>
      <c r="S94" s="133">
        <f t="shared" si="11"/>
        <v>0</v>
      </c>
      <c r="T94" s="136"/>
      <c r="U94" s="514"/>
      <c r="V94" s="515"/>
      <c r="W94" s="516"/>
    </row>
    <row r="95" spans="1:28" customFormat="1" ht="15" customHeight="1" x14ac:dyDescent="0.35">
      <c r="A95" s="352"/>
      <c r="B95" s="352"/>
      <c r="C95" s="352"/>
      <c r="D95" s="352"/>
      <c r="E95" s="352"/>
      <c r="F95" s="352"/>
      <c r="G95" s="352"/>
      <c r="H95" s="159"/>
      <c r="I95" s="143"/>
      <c r="J95" s="280"/>
      <c r="K95" s="280"/>
      <c r="L95" s="143"/>
      <c r="M95" s="151">
        <f t="shared" si="10"/>
        <v>0</v>
      </c>
      <c r="N95" s="280"/>
      <c r="O95" s="280"/>
      <c r="P95" s="280"/>
      <c r="R95" s="136"/>
      <c r="S95" s="133">
        <f t="shared" si="11"/>
        <v>0</v>
      </c>
      <c r="T95" s="136"/>
      <c r="U95" s="514"/>
      <c r="V95" s="515"/>
      <c r="W95" s="516"/>
      <c r="X95" s="59"/>
      <c r="Y95" s="59"/>
      <c r="Z95" s="59"/>
      <c r="AA95" s="59"/>
      <c r="AB95" s="59"/>
    </row>
    <row r="96" spans="1:28" customFormat="1" ht="15" customHeight="1" x14ac:dyDescent="0.35">
      <c r="A96" s="352"/>
      <c r="B96" s="352"/>
      <c r="C96" s="352"/>
      <c r="D96" s="352"/>
      <c r="E96" s="352"/>
      <c r="F96" s="352"/>
      <c r="G96" s="352"/>
      <c r="H96" s="159"/>
      <c r="I96" s="143"/>
      <c r="J96" s="280"/>
      <c r="K96" s="280"/>
      <c r="L96" s="143"/>
      <c r="M96" s="151">
        <f t="shared" si="10"/>
        <v>0</v>
      </c>
      <c r="N96" s="280"/>
      <c r="O96" s="280"/>
      <c r="P96" s="280"/>
      <c r="R96" s="136"/>
      <c r="S96" s="133">
        <f t="shared" si="11"/>
        <v>0</v>
      </c>
      <c r="T96" s="136"/>
      <c r="U96" s="514"/>
      <c r="V96" s="515"/>
      <c r="W96" s="516"/>
      <c r="X96" s="59"/>
      <c r="Y96" s="59"/>
      <c r="Z96" s="59"/>
      <c r="AA96" s="59"/>
      <c r="AB96" s="59"/>
    </row>
    <row r="97" spans="1:28" ht="15" customHeight="1" x14ac:dyDescent="0.3">
      <c r="A97" s="352"/>
      <c r="B97" s="352"/>
      <c r="C97" s="352"/>
      <c r="D97" s="352"/>
      <c r="E97" s="352"/>
      <c r="F97" s="352"/>
      <c r="G97" s="352"/>
      <c r="H97" s="159"/>
      <c r="I97" s="143"/>
      <c r="J97" s="280"/>
      <c r="K97" s="280"/>
      <c r="L97" s="143"/>
      <c r="M97" s="151">
        <f t="shared" si="10"/>
        <v>0</v>
      </c>
      <c r="N97" s="280"/>
      <c r="O97" s="280"/>
      <c r="P97" s="280"/>
      <c r="R97" s="136"/>
      <c r="S97" s="133">
        <f t="shared" si="11"/>
        <v>0</v>
      </c>
      <c r="T97" s="136"/>
      <c r="U97" s="514"/>
      <c r="V97" s="515"/>
      <c r="W97" s="516"/>
    </row>
    <row r="98" spans="1:28" s="78" customFormat="1" ht="15" customHeight="1" x14ac:dyDescent="0.35">
      <c r="A98" s="352"/>
      <c r="B98" s="352"/>
      <c r="C98" s="352"/>
      <c r="D98" s="352"/>
      <c r="E98" s="352"/>
      <c r="F98" s="352"/>
      <c r="G98" s="352"/>
      <c r="H98" s="159"/>
      <c r="I98" s="143"/>
      <c r="J98" s="280"/>
      <c r="K98" s="280"/>
      <c r="L98" s="143"/>
      <c r="M98" s="151">
        <f t="shared" si="10"/>
        <v>0</v>
      </c>
      <c r="N98" s="280"/>
      <c r="O98" s="280"/>
      <c r="P98" s="280"/>
      <c r="R98" s="136"/>
      <c r="S98" s="133">
        <f t="shared" si="11"/>
        <v>0</v>
      </c>
      <c r="T98" s="136"/>
      <c r="U98" s="514"/>
      <c r="V98" s="515"/>
      <c r="W98" s="516"/>
      <c r="X98" s="115"/>
      <c r="Y98" s="115"/>
      <c r="Z98" s="115"/>
      <c r="AA98" s="115"/>
      <c r="AB98" s="115"/>
    </row>
    <row r="99" spans="1:28" ht="15" customHeight="1" x14ac:dyDescent="0.3">
      <c r="A99" s="352"/>
      <c r="B99" s="352"/>
      <c r="C99" s="352"/>
      <c r="D99" s="352"/>
      <c r="E99" s="352"/>
      <c r="F99" s="352"/>
      <c r="G99" s="352"/>
      <c r="H99" s="159"/>
      <c r="I99" s="143"/>
      <c r="J99" s="280"/>
      <c r="K99" s="280"/>
      <c r="L99" s="143"/>
      <c r="M99" s="151">
        <f t="shared" si="10"/>
        <v>0</v>
      </c>
      <c r="N99" s="280"/>
      <c r="O99" s="280"/>
      <c r="P99" s="280"/>
      <c r="R99" s="136"/>
      <c r="S99" s="133">
        <f t="shared" si="11"/>
        <v>0</v>
      </c>
      <c r="T99" s="136"/>
      <c r="U99" s="514"/>
      <c r="V99" s="515"/>
      <c r="W99" s="516"/>
    </row>
    <row r="100" spans="1:28" ht="15" customHeight="1" x14ac:dyDescent="0.3">
      <c r="A100" s="352"/>
      <c r="B100" s="352"/>
      <c r="C100" s="352"/>
      <c r="D100" s="352"/>
      <c r="E100" s="352"/>
      <c r="F100" s="352"/>
      <c r="G100" s="352"/>
      <c r="H100" s="159"/>
      <c r="I100" s="143"/>
      <c r="J100" s="280"/>
      <c r="K100" s="280"/>
      <c r="L100" s="143"/>
      <c r="M100" s="151">
        <f t="shared" si="10"/>
        <v>0</v>
      </c>
      <c r="N100" s="280"/>
      <c r="O100" s="280"/>
      <c r="P100" s="280"/>
      <c r="R100" s="136"/>
      <c r="S100" s="133">
        <f t="shared" si="11"/>
        <v>0</v>
      </c>
      <c r="T100" s="136"/>
      <c r="U100" s="514"/>
      <c r="V100" s="515"/>
      <c r="W100" s="516"/>
    </row>
    <row r="101" spans="1:28" ht="15" customHeight="1" x14ac:dyDescent="0.3">
      <c r="A101" s="352"/>
      <c r="B101" s="352"/>
      <c r="C101" s="352"/>
      <c r="D101" s="352"/>
      <c r="E101" s="352"/>
      <c r="F101" s="352"/>
      <c r="G101" s="352"/>
      <c r="H101" s="159"/>
      <c r="I101" s="143"/>
      <c r="J101" s="280"/>
      <c r="K101" s="280"/>
      <c r="L101" s="143"/>
      <c r="M101" s="151">
        <f t="shared" si="10"/>
        <v>0</v>
      </c>
      <c r="N101" s="280"/>
      <c r="O101" s="280"/>
      <c r="P101" s="280"/>
      <c r="R101" s="136"/>
      <c r="S101" s="133">
        <f t="shared" si="11"/>
        <v>0</v>
      </c>
      <c r="T101" s="136">
        <v>0</v>
      </c>
      <c r="U101" s="530"/>
      <c r="V101" s="531"/>
      <c r="W101" s="532"/>
    </row>
    <row r="102" spans="1:28" ht="15" customHeight="1" x14ac:dyDescent="0.3">
      <c r="A102" s="311" t="s">
        <v>75</v>
      </c>
      <c r="B102" s="312"/>
      <c r="C102" s="312"/>
      <c r="D102" s="312"/>
      <c r="E102" s="312"/>
      <c r="F102" s="312"/>
      <c r="G102" s="312"/>
      <c r="H102" s="313"/>
      <c r="I102" s="142">
        <f>SUM(I86:I101)</f>
        <v>0</v>
      </c>
      <c r="J102" s="309">
        <f>SUM(J86:J101)</f>
        <v>0</v>
      </c>
      <c r="K102" s="310"/>
      <c r="L102" s="142">
        <f>SUM(L86:L101)</f>
        <v>0</v>
      </c>
      <c r="M102" s="142">
        <f>SUM(M86:M101)</f>
        <v>0</v>
      </c>
      <c r="N102" s="299">
        <f>SUM(N86:N101)</f>
        <v>0</v>
      </c>
      <c r="O102" s="299"/>
      <c r="P102" s="299"/>
      <c r="R102" s="118"/>
      <c r="S102" s="118"/>
      <c r="T102" s="118"/>
      <c r="U102" s="118"/>
      <c r="V102" s="118"/>
      <c r="W102" s="118"/>
    </row>
    <row r="103" spans="1:28" ht="15" customHeight="1" x14ac:dyDescent="0.3">
      <c r="A103" s="40"/>
      <c r="B103" s="40"/>
      <c r="C103" s="40"/>
      <c r="D103" s="40"/>
      <c r="E103" s="40"/>
      <c r="F103" s="40"/>
      <c r="G103" s="40"/>
      <c r="H103" s="40"/>
      <c r="I103" s="40"/>
      <c r="J103" s="40"/>
      <c r="K103" s="40"/>
      <c r="L103" s="40"/>
      <c r="M103" s="40"/>
      <c r="N103" s="37"/>
      <c r="O103" s="37"/>
      <c r="P103" s="37"/>
      <c r="R103" s="118"/>
      <c r="S103" s="118"/>
      <c r="T103" s="118"/>
      <c r="U103" s="118"/>
      <c r="V103" s="118"/>
      <c r="W103" s="118"/>
    </row>
    <row r="104" spans="1:28" ht="25.25" customHeight="1" x14ac:dyDescent="0.3">
      <c r="A104" s="278" t="s">
        <v>86</v>
      </c>
      <c r="B104" s="278"/>
      <c r="C104" s="278"/>
      <c r="D104" s="278"/>
      <c r="E104" s="278"/>
      <c r="F104" s="278"/>
      <c r="G104" s="278"/>
      <c r="H104" s="278"/>
      <c r="I104" s="278"/>
      <c r="J104" s="278"/>
      <c r="K104" s="278"/>
      <c r="L104" s="279"/>
      <c r="M104" s="278"/>
      <c r="N104" s="278"/>
      <c r="O104" s="278"/>
      <c r="P104" s="278"/>
      <c r="R104" s="517" t="s">
        <v>86</v>
      </c>
      <c r="S104" s="518"/>
      <c r="T104" s="518"/>
      <c r="U104" s="518"/>
      <c r="V104" s="518"/>
      <c r="W104" s="519"/>
    </row>
    <row r="105" spans="1:28" ht="28.5" customHeight="1" x14ac:dyDescent="0.3">
      <c r="A105" s="335" t="s">
        <v>87</v>
      </c>
      <c r="B105" s="336"/>
      <c r="C105" s="336"/>
      <c r="D105" s="336"/>
      <c r="E105" s="336"/>
      <c r="F105" s="336"/>
      <c r="G105" s="336"/>
      <c r="H105" s="336"/>
      <c r="I105" s="349" t="s">
        <v>111</v>
      </c>
      <c r="J105" s="350"/>
      <c r="K105" s="351"/>
      <c r="L105" s="286" t="s">
        <v>68</v>
      </c>
      <c r="M105" s="330" t="s">
        <v>69</v>
      </c>
      <c r="N105" s="253" t="s">
        <v>70</v>
      </c>
      <c r="O105" s="359"/>
      <c r="P105" s="254"/>
      <c r="R105" s="520"/>
      <c r="S105" s="521"/>
      <c r="T105" s="521"/>
      <c r="U105" s="521"/>
      <c r="V105" s="521"/>
      <c r="W105" s="522"/>
    </row>
    <row r="106" spans="1:28" ht="17.399999999999999" customHeight="1" x14ac:dyDescent="0.3">
      <c r="A106" s="338"/>
      <c r="B106" s="339"/>
      <c r="C106" s="339"/>
      <c r="D106" s="339"/>
      <c r="E106" s="339"/>
      <c r="F106" s="339"/>
      <c r="G106" s="339"/>
      <c r="H106" s="339"/>
      <c r="I106" s="148" t="s">
        <v>55</v>
      </c>
      <c r="J106" s="333" t="s">
        <v>71</v>
      </c>
      <c r="K106" s="333"/>
      <c r="L106" s="287"/>
      <c r="M106" s="331"/>
      <c r="N106" s="255"/>
      <c r="O106" s="360"/>
      <c r="P106" s="256"/>
      <c r="R106" s="523"/>
      <c r="S106" s="524"/>
      <c r="T106" s="524"/>
      <c r="U106" s="524"/>
      <c r="V106" s="524"/>
      <c r="W106" s="525"/>
    </row>
    <row r="107" spans="1:28" ht="15" customHeight="1" x14ac:dyDescent="0.3">
      <c r="A107" s="294"/>
      <c r="B107" s="294"/>
      <c r="C107" s="294"/>
      <c r="D107" s="294"/>
      <c r="E107" s="294"/>
      <c r="F107" s="294"/>
      <c r="G107" s="294"/>
      <c r="H107" s="294"/>
      <c r="I107" s="143"/>
      <c r="J107" s="280"/>
      <c r="K107" s="280"/>
      <c r="L107" s="143"/>
      <c r="M107" s="151">
        <f>N107-(I107+J107+L107)</f>
        <v>0</v>
      </c>
      <c r="N107" s="280"/>
      <c r="O107" s="280"/>
      <c r="P107" s="280"/>
      <c r="R107" s="136"/>
      <c r="S107" s="133">
        <f>R107</f>
        <v>0</v>
      </c>
      <c r="T107" s="136"/>
      <c r="U107" s="514"/>
      <c r="V107" s="515"/>
      <c r="W107" s="516"/>
    </row>
    <row r="108" spans="1:28" ht="15" customHeight="1" x14ac:dyDescent="0.3">
      <c r="A108" s="294"/>
      <c r="B108" s="294"/>
      <c r="C108" s="294"/>
      <c r="D108" s="294"/>
      <c r="E108" s="294"/>
      <c r="F108" s="294"/>
      <c r="G108" s="294"/>
      <c r="H108" s="294"/>
      <c r="I108" s="143"/>
      <c r="J108" s="280"/>
      <c r="K108" s="280"/>
      <c r="L108" s="143"/>
      <c r="M108" s="151">
        <f t="shared" ref="M108:M119" si="12">N108-(I108+J108+L108)</f>
        <v>0</v>
      </c>
      <c r="N108" s="280"/>
      <c r="O108" s="280"/>
      <c r="P108" s="280"/>
      <c r="R108" s="136"/>
      <c r="S108" s="133">
        <f t="shared" ref="S108:S119" si="13">R108</f>
        <v>0</v>
      </c>
      <c r="T108" s="136"/>
      <c r="U108" s="514"/>
      <c r="V108" s="515"/>
      <c r="W108" s="516"/>
    </row>
    <row r="109" spans="1:28" ht="15" customHeight="1" x14ac:dyDescent="0.3">
      <c r="A109" s="294"/>
      <c r="B109" s="294"/>
      <c r="C109" s="294"/>
      <c r="D109" s="294"/>
      <c r="E109" s="294"/>
      <c r="F109" s="294"/>
      <c r="G109" s="294"/>
      <c r="H109" s="294"/>
      <c r="I109" s="143"/>
      <c r="J109" s="280"/>
      <c r="K109" s="280"/>
      <c r="L109" s="143"/>
      <c r="M109" s="151">
        <f t="shared" si="12"/>
        <v>0</v>
      </c>
      <c r="N109" s="280"/>
      <c r="O109" s="280"/>
      <c r="P109" s="280"/>
      <c r="R109" s="136"/>
      <c r="S109" s="133">
        <f t="shared" si="13"/>
        <v>0</v>
      </c>
      <c r="T109" s="136"/>
      <c r="U109" s="514"/>
      <c r="V109" s="515"/>
      <c r="W109" s="516"/>
    </row>
    <row r="110" spans="1:28" ht="15" customHeight="1" x14ac:dyDescent="0.3">
      <c r="A110" s="294"/>
      <c r="B110" s="294"/>
      <c r="C110" s="294"/>
      <c r="D110" s="294"/>
      <c r="E110" s="294"/>
      <c r="F110" s="294"/>
      <c r="G110" s="294"/>
      <c r="H110" s="294"/>
      <c r="I110" s="143"/>
      <c r="J110" s="280"/>
      <c r="K110" s="280"/>
      <c r="L110" s="143"/>
      <c r="M110" s="151">
        <f t="shared" si="12"/>
        <v>0</v>
      </c>
      <c r="N110" s="280"/>
      <c r="O110" s="280"/>
      <c r="P110" s="280"/>
      <c r="R110" s="136"/>
      <c r="S110" s="133">
        <f t="shared" si="13"/>
        <v>0</v>
      </c>
      <c r="T110" s="136"/>
      <c r="U110" s="514"/>
      <c r="V110" s="515"/>
      <c r="W110" s="516"/>
    </row>
    <row r="111" spans="1:28" ht="15" customHeight="1" x14ac:dyDescent="0.3">
      <c r="A111" s="294"/>
      <c r="B111" s="294"/>
      <c r="C111" s="294"/>
      <c r="D111" s="294"/>
      <c r="E111" s="294"/>
      <c r="F111" s="294"/>
      <c r="G111" s="294"/>
      <c r="H111" s="294"/>
      <c r="I111" s="143"/>
      <c r="J111" s="280"/>
      <c r="K111" s="280"/>
      <c r="L111" s="143"/>
      <c r="M111" s="151">
        <f t="shared" si="12"/>
        <v>0</v>
      </c>
      <c r="N111" s="280"/>
      <c r="O111" s="280"/>
      <c r="P111" s="280"/>
      <c r="R111" s="136"/>
      <c r="S111" s="133">
        <f t="shared" si="13"/>
        <v>0</v>
      </c>
      <c r="T111" s="136"/>
      <c r="U111" s="514"/>
      <c r="V111" s="515"/>
      <c r="W111" s="516"/>
    </row>
    <row r="112" spans="1:28" ht="15" customHeight="1" x14ac:dyDescent="0.3">
      <c r="A112" s="294"/>
      <c r="B112" s="294"/>
      <c r="C112" s="294"/>
      <c r="D112" s="294"/>
      <c r="E112" s="294"/>
      <c r="F112" s="294"/>
      <c r="G112" s="294"/>
      <c r="H112" s="294"/>
      <c r="I112" s="143"/>
      <c r="J112" s="280"/>
      <c r="K112" s="280"/>
      <c r="L112" s="143"/>
      <c r="M112" s="151">
        <f t="shared" si="12"/>
        <v>0</v>
      </c>
      <c r="N112" s="280"/>
      <c r="O112" s="280"/>
      <c r="P112" s="280"/>
      <c r="R112" s="136"/>
      <c r="S112" s="133">
        <f t="shared" si="13"/>
        <v>0</v>
      </c>
      <c r="T112" s="136"/>
      <c r="U112" s="514"/>
      <c r="V112" s="515"/>
      <c r="W112" s="516"/>
    </row>
    <row r="113" spans="1:23" ht="15" customHeight="1" x14ac:dyDescent="0.3">
      <c r="A113" s="294"/>
      <c r="B113" s="294"/>
      <c r="C113" s="294"/>
      <c r="D113" s="294"/>
      <c r="E113" s="294"/>
      <c r="F113" s="294"/>
      <c r="G113" s="294"/>
      <c r="H113" s="294"/>
      <c r="I113" s="143"/>
      <c r="J113" s="280"/>
      <c r="K113" s="280"/>
      <c r="L113" s="143"/>
      <c r="M113" s="151">
        <f t="shared" si="12"/>
        <v>0</v>
      </c>
      <c r="N113" s="280"/>
      <c r="O113" s="280"/>
      <c r="P113" s="280"/>
      <c r="R113" s="136"/>
      <c r="S113" s="133">
        <f t="shared" si="13"/>
        <v>0</v>
      </c>
      <c r="T113" s="136"/>
      <c r="U113" s="514"/>
      <c r="V113" s="515"/>
      <c r="W113" s="516"/>
    </row>
    <row r="114" spans="1:23" ht="15" customHeight="1" x14ac:dyDescent="0.3">
      <c r="A114" s="294"/>
      <c r="B114" s="294"/>
      <c r="C114" s="294"/>
      <c r="D114" s="294"/>
      <c r="E114" s="294"/>
      <c r="F114" s="294"/>
      <c r="G114" s="294"/>
      <c r="H114" s="294"/>
      <c r="I114" s="143"/>
      <c r="J114" s="280"/>
      <c r="K114" s="280"/>
      <c r="L114" s="143"/>
      <c r="M114" s="151">
        <f t="shared" si="12"/>
        <v>0</v>
      </c>
      <c r="N114" s="280"/>
      <c r="O114" s="280"/>
      <c r="P114" s="280"/>
      <c r="R114" s="136"/>
      <c r="S114" s="133"/>
      <c r="T114" s="136"/>
      <c r="U114" s="514"/>
      <c r="V114" s="515"/>
      <c r="W114" s="516"/>
    </row>
    <row r="115" spans="1:23" ht="15" customHeight="1" x14ac:dyDescent="0.3">
      <c r="A115" s="294"/>
      <c r="B115" s="294"/>
      <c r="C115" s="294"/>
      <c r="D115" s="294"/>
      <c r="E115" s="294"/>
      <c r="F115" s="294"/>
      <c r="G115" s="294"/>
      <c r="H115" s="294"/>
      <c r="I115" s="143"/>
      <c r="J115" s="280"/>
      <c r="K115" s="280"/>
      <c r="L115" s="143"/>
      <c r="M115" s="151">
        <f t="shared" si="12"/>
        <v>0</v>
      </c>
      <c r="N115" s="280"/>
      <c r="O115" s="280"/>
      <c r="P115" s="280"/>
      <c r="R115" s="136"/>
      <c r="S115" s="133">
        <f t="shared" si="13"/>
        <v>0</v>
      </c>
      <c r="T115" s="136"/>
      <c r="U115" s="514"/>
      <c r="V115" s="515"/>
      <c r="W115" s="516"/>
    </row>
    <row r="116" spans="1:23" ht="15" customHeight="1" x14ac:dyDescent="0.3">
      <c r="A116" s="294"/>
      <c r="B116" s="294"/>
      <c r="C116" s="294"/>
      <c r="D116" s="294"/>
      <c r="E116" s="294"/>
      <c r="F116" s="294"/>
      <c r="G116" s="294"/>
      <c r="H116" s="294"/>
      <c r="I116" s="143"/>
      <c r="J116" s="280"/>
      <c r="K116" s="280"/>
      <c r="L116" s="143"/>
      <c r="M116" s="151">
        <f t="shared" si="12"/>
        <v>0</v>
      </c>
      <c r="N116" s="280"/>
      <c r="O116" s="280"/>
      <c r="P116" s="280"/>
      <c r="R116" s="136"/>
      <c r="S116" s="133">
        <f t="shared" si="13"/>
        <v>0</v>
      </c>
      <c r="T116" s="136"/>
      <c r="U116" s="514"/>
      <c r="V116" s="515"/>
      <c r="W116" s="516"/>
    </row>
    <row r="117" spans="1:23" ht="15" customHeight="1" x14ac:dyDescent="0.3">
      <c r="A117" s="294"/>
      <c r="B117" s="294"/>
      <c r="C117" s="294"/>
      <c r="D117" s="294"/>
      <c r="E117" s="294"/>
      <c r="F117" s="294"/>
      <c r="G117" s="294"/>
      <c r="H117" s="294"/>
      <c r="I117" s="143"/>
      <c r="J117" s="280"/>
      <c r="K117" s="280"/>
      <c r="L117" s="143"/>
      <c r="M117" s="151">
        <f t="shared" si="12"/>
        <v>0</v>
      </c>
      <c r="N117" s="280"/>
      <c r="O117" s="280"/>
      <c r="P117" s="280"/>
      <c r="R117" s="136"/>
      <c r="S117" s="133">
        <f t="shared" si="13"/>
        <v>0</v>
      </c>
      <c r="T117" s="136"/>
      <c r="U117" s="514"/>
      <c r="V117" s="515"/>
      <c r="W117" s="516"/>
    </row>
    <row r="118" spans="1:23" ht="15" customHeight="1" x14ac:dyDescent="0.3">
      <c r="A118" s="294"/>
      <c r="B118" s="294"/>
      <c r="C118" s="294"/>
      <c r="D118" s="294"/>
      <c r="E118" s="294"/>
      <c r="F118" s="294"/>
      <c r="G118" s="294"/>
      <c r="H118" s="294"/>
      <c r="I118" s="143"/>
      <c r="J118" s="280"/>
      <c r="K118" s="280"/>
      <c r="L118" s="143"/>
      <c r="M118" s="151">
        <f t="shared" si="12"/>
        <v>0</v>
      </c>
      <c r="N118" s="280"/>
      <c r="O118" s="280"/>
      <c r="P118" s="280"/>
      <c r="R118" s="136"/>
      <c r="S118" s="133">
        <f t="shared" si="13"/>
        <v>0</v>
      </c>
      <c r="T118" s="136"/>
      <c r="U118" s="514"/>
      <c r="V118" s="515"/>
      <c r="W118" s="516"/>
    </row>
    <row r="119" spans="1:23" ht="15" customHeight="1" x14ac:dyDescent="0.3">
      <c r="A119" s="294"/>
      <c r="B119" s="294"/>
      <c r="C119" s="294"/>
      <c r="D119" s="294"/>
      <c r="E119" s="294"/>
      <c r="F119" s="294"/>
      <c r="G119" s="294"/>
      <c r="H119" s="294"/>
      <c r="I119" s="143"/>
      <c r="J119" s="280"/>
      <c r="K119" s="280"/>
      <c r="L119" s="143"/>
      <c r="M119" s="151">
        <f t="shared" si="12"/>
        <v>0</v>
      </c>
      <c r="N119" s="280"/>
      <c r="O119" s="280"/>
      <c r="P119" s="280"/>
      <c r="R119" s="136"/>
      <c r="S119" s="133">
        <f t="shared" si="13"/>
        <v>0</v>
      </c>
      <c r="T119" s="136"/>
      <c r="U119" s="514"/>
      <c r="V119" s="515"/>
      <c r="W119" s="516"/>
    </row>
    <row r="120" spans="1:23" ht="15" customHeight="1" x14ac:dyDescent="0.3">
      <c r="A120" s="311" t="s">
        <v>75</v>
      </c>
      <c r="B120" s="312"/>
      <c r="C120" s="312"/>
      <c r="D120" s="312"/>
      <c r="E120" s="312"/>
      <c r="F120" s="312"/>
      <c r="G120" s="312"/>
      <c r="H120" s="313"/>
      <c r="I120" s="142">
        <f>SUM(I107:I119)</f>
        <v>0</v>
      </c>
      <c r="J120" s="309">
        <f>SUM(J107:J119)</f>
        <v>0</v>
      </c>
      <c r="K120" s="310"/>
      <c r="L120" s="142">
        <f>SUM(L107:L119)</f>
        <v>0</v>
      </c>
      <c r="M120" s="142">
        <f>SUM(M107:M119)</f>
        <v>0</v>
      </c>
      <c r="N120" s="299">
        <f>SUM(N107:N119)</f>
        <v>0</v>
      </c>
      <c r="O120" s="299"/>
      <c r="P120" s="299"/>
      <c r="R120" s="526" t="s">
        <v>352</v>
      </c>
      <c r="S120" s="528" t="s">
        <v>353</v>
      </c>
      <c r="T120" s="528" t="s">
        <v>354</v>
      </c>
      <c r="U120" s="609"/>
      <c r="V120" s="610"/>
      <c r="W120" s="611"/>
    </row>
    <row r="121" spans="1:23" ht="15" customHeight="1" x14ac:dyDescent="0.3">
      <c r="A121" s="40"/>
      <c r="B121" s="40"/>
      <c r="C121" s="40"/>
      <c r="D121" s="40"/>
      <c r="E121" s="40"/>
      <c r="F121" s="40"/>
      <c r="G121" s="40"/>
      <c r="H121" s="40"/>
      <c r="I121" s="40"/>
      <c r="J121" s="40"/>
      <c r="K121" s="40"/>
      <c r="L121" s="40"/>
      <c r="M121" s="40"/>
      <c r="N121" s="37"/>
      <c r="O121" s="37"/>
      <c r="P121" s="37"/>
      <c r="R121" s="527"/>
      <c r="S121" s="529"/>
      <c r="T121" s="529"/>
      <c r="U121" s="612"/>
      <c r="V121" s="613"/>
      <c r="W121" s="614"/>
    </row>
    <row r="122" spans="1:23" ht="22.4" customHeight="1" x14ac:dyDescent="0.3">
      <c r="A122" s="311" t="s">
        <v>88</v>
      </c>
      <c r="B122" s="312"/>
      <c r="C122" s="312"/>
      <c r="D122" s="312"/>
      <c r="E122" s="312"/>
      <c r="F122" s="312"/>
      <c r="G122" s="312"/>
      <c r="H122" s="313"/>
      <c r="I122" s="142">
        <f>I46+I60+I81+I102+I120</f>
        <v>0</v>
      </c>
      <c r="J122" s="309">
        <f>J46+J60+J81+J102+J120</f>
        <v>0</v>
      </c>
      <c r="K122" s="310"/>
      <c r="L122" s="142">
        <f>L46+L60+L81+L102+L120</f>
        <v>0</v>
      </c>
      <c r="M122" s="142">
        <f>M46+M60+M81+M102+M120</f>
        <v>0</v>
      </c>
      <c r="N122" s="299">
        <f>N46+N60+N81+N102+N120</f>
        <v>0</v>
      </c>
      <c r="O122" s="299"/>
      <c r="P122" s="299"/>
      <c r="R122" s="172">
        <f>SUM(R18:R121)</f>
        <v>0</v>
      </c>
      <c r="S122" s="172">
        <f>SUM(S18:S121)</f>
        <v>0</v>
      </c>
      <c r="T122" s="172">
        <f>SUM(T18:T121)</f>
        <v>0</v>
      </c>
      <c r="U122" s="612"/>
      <c r="V122" s="613"/>
      <c r="W122" s="614"/>
    </row>
    <row r="123" spans="1:23" ht="23.9" customHeight="1" x14ac:dyDescent="0.3">
      <c r="A123" s="574" t="str">
        <f>IF(OR(M123&gt;H4,(M123+L123)&gt;H6),"Minimum de contribution du demandeur ou des partenaires non atteint. Veuillez noter que ce minimum doit être atteint.","")</f>
        <v/>
      </c>
      <c r="B123" s="575"/>
      <c r="C123" s="575"/>
      <c r="D123" s="575"/>
      <c r="E123" s="575"/>
      <c r="F123" s="575"/>
      <c r="G123" s="575"/>
      <c r="H123" s="576"/>
      <c r="I123" s="170">
        <f>IFERROR(I122/N122,0)</f>
        <v>0</v>
      </c>
      <c r="J123" s="577">
        <f>IFERROR(J122/N122,0)</f>
        <v>0</v>
      </c>
      <c r="K123" s="578"/>
      <c r="L123" s="170">
        <f>IFERROR(L122/N122,0)</f>
        <v>0</v>
      </c>
      <c r="M123" s="170">
        <f>IFERROR(M122/N122,0)</f>
        <v>0</v>
      </c>
      <c r="N123" s="579">
        <f>I123+J123+M123</f>
        <v>0</v>
      </c>
      <c r="O123" s="579"/>
      <c r="P123" s="579"/>
      <c r="R123" s="495" t="s">
        <v>355</v>
      </c>
      <c r="S123" s="495"/>
      <c r="T123" s="173">
        <f>IFERROR(T122/S122,0)</f>
        <v>0</v>
      </c>
      <c r="U123" s="615"/>
      <c r="V123" s="616"/>
      <c r="W123" s="617"/>
    </row>
    <row r="124" spans="1:23" ht="22.5" customHeight="1" x14ac:dyDescent="0.35">
      <c r="A124"/>
      <c r="B124"/>
      <c r="C124"/>
      <c r="D124"/>
      <c r="E124"/>
      <c r="F124"/>
      <c r="G124"/>
      <c r="H124"/>
      <c r="I124"/>
      <c r="J124"/>
      <c r="K124"/>
      <c r="L124"/>
      <c r="M124" s="392" t="s">
        <v>89</v>
      </c>
      <c r="N124" s="392"/>
      <c r="O124" s="392"/>
      <c r="P124" s="392"/>
      <c r="R124" s="496" t="s">
        <v>366</v>
      </c>
      <c r="S124" s="497"/>
      <c r="T124" s="497"/>
      <c r="U124" s="497"/>
      <c r="V124" s="497"/>
      <c r="W124" s="498"/>
    </row>
    <row r="125" spans="1:23" ht="25.25" customHeight="1" x14ac:dyDescent="0.3">
      <c r="A125" s="278" t="s">
        <v>90</v>
      </c>
      <c r="B125" s="278"/>
      <c r="C125" s="278"/>
      <c r="D125" s="278"/>
      <c r="E125" s="278"/>
      <c r="F125" s="278"/>
      <c r="G125" s="278"/>
      <c r="H125" s="278"/>
      <c r="I125" s="278"/>
      <c r="J125" s="278"/>
      <c r="K125" s="278"/>
      <c r="L125" s="279"/>
      <c r="M125" s="278"/>
      <c r="N125" s="278"/>
      <c r="O125" s="278"/>
      <c r="P125" s="278"/>
      <c r="R125" s="499"/>
      <c r="S125" s="500"/>
      <c r="T125" s="500"/>
      <c r="U125" s="500"/>
      <c r="V125" s="500"/>
      <c r="W125" s="501"/>
    </row>
    <row r="126" spans="1:23" ht="25.4" customHeight="1" x14ac:dyDescent="0.3">
      <c r="A126" s="405" t="s">
        <v>91</v>
      </c>
      <c r="B126" s="405"/>
      <c r="C126" s="405"/>
      <c r="D126" s="405"/>
      <c r="E126" s="405"/>
      <c r="F126" s="405"/>
      <c r="G126" s="405"/>
      <c r="H126" s="406"/>
      <c r="I126" s="349" t="s">
        <v>111</v>
      </c>
      <c r="J126" s="350"/>
      <c r="K126" s="351"/>
      <c r="L126" s="286" t="s">
        <v>68</v>
      </c>
      <c r="M126" s="262" t="s">
        <v>69</v>
      </c>
      <c r="N126" s="260" t="s">
        <v>70</v>
      </c>
      <c r="O126" s="261"/>
      <c r="P126" s="262"/>
      <c r="R126" s="499"/>
      <c r="S126" s="500"/>
      <c r="T126" s="500"/>
      <c r="U126" s="500"/>
      <c r="V126" s="500"/>
      <c r="W126" s="501"/>
    </row>
    <row r="127" spans="1:23" ht="15" customHeight="1" thickBot="1" x14ac:dyDescent="0.35">
      <c r="A127" s="407"/>
      <c r="B127" s="407"/>
      <c r="C127" s="407"/>
      <c r="D127" s="407"/>
      <c r="E127" s="407"/>
      <c r="F127" s="407"/>
      <c r="G127" s="407"/>
      <c r="H127" s="408"/>
      <c r="I127" s="148" t="s">
        <v>55</v>
      </c>
      <c r="J127" s="333" t="s">
        <v>71</v>
      </c>
      <c r="K127" s="333"/>
      <c r="L127" s="287"/>
      <c r="M127" s="581"/>
      <c r="N127" s="582"/>
      <c r="O127" s="583"/>
      <c r="P127" s="584"/>
      <c r="R127" s="499"/>
      <c r="S127" s="500"/>
      <c r="T127" s="500"/>
      <c r="U127" s="500"/>
      <c r="V127" s="500"/>
      <c r="W127" s="501"/>
    </row>
    <row r="128" spans="1:23" ht="17.399999999999999" customHeight="1" thickBot="1" x14ac:dyDescent="0.35">
      <c r="A128" s="409"/>
      <c r="B128" s="409"/>
      <c r="C128" s="409"/>
      <c r="D128" s="409"/>
      <c r="E128" s="409"/>
      <c r="F128" s="409"/>
      <c r="G128" s="409"/>
      <c r="H128" s="410"/>
      <c r="I128" s="311" t="s">
        <v>92</v>
      </c>
      <c r="J128" s="312"/>
      <c r="K128" s="312"/>
      <c r="L128" s="312"/>
      <c r="M128" s="312"/>
      <c r="N128" s="269">
        <f>IFERROR(ROUNDDOWN(((M122-M60)/('Plan de financement'!M146-'Plan de financement'!M84)*'Plan de financement'!N153),0),0)</f>
        <v>0</v>
      </c>
      <c r="O128" s="270"/>
      <c r="P128" s="271"/>
      <c r="R128" s="502"/>
      <c r="S128" s="503"/>
      <c r="T128" s="503"/>
      <c r="U128" s="503"/>
      <c r="V128" s="503"/>
      <c r="W128" s="504"/>
    </row>
    <row r="129" spans="1:23" ht="18" customHeight="1" x14ac:dyDescent="0.3">
      <c r="A129" s="580"/>
      <c r="B129" s="580"/>
      <c r="C129" s="580"/>
      <c r="D129" s="580"/>
      <c r="E129" s="580"/>
      <c r="F129" s="580"/>
      <c r="G129" s="580"/>
      <c r="H129" s="580"/>
      <c r="I129" s="151" t="s">
        <v>78</v>
      </c>
      <c r="J129" s="568" t="s">
        <v>78</v>
      </c>
      <c r="K129" s="569"/>
      <c r="L129" s="151" t="s">
        <v>78</v>
      </c>
      <c r="M129" s="151">
        <f>N129</f>
        <v>0</v>
      </c>
      <c r="N129" s="388"/>
      <c r="O129" s="389"/>
      <c r="P129" s="390"/>
      <c r="R129" s="505" t="s">
        <v>356</v>
      </c>
      <c r="S129" s="506"/>
      <c r="T129" s="511" t="s">
        <v>357</v>
      </c>
      <c r="U129" s="485" t="s">
        <v>368</v>
      </c>
      <c r="V129" s="486"/>
      <c r="W129" s="491">
        <f>'Plan de financement'!M11</f>
        <v>0</v>
      </c>
    </row>
    <row r="130" spans="1:23" ht="19.5" customHeight="1" x14ac:dyDescent="0.3">
      <c r="A130" s="393" t="s">
        <v>75</v>
      </c>
      <c r="B130" s="394"/>
      <c r="C130" s="394"/>
      <c r="D130" s="394"/>
      <c r="E130" s="394"/>
      <c r="F130" s="394"/>
      <c r="G130" s="394"/>
      <c r="H130" s="395"/>
      <c r="I130" s="142"/>
      <c r="J130" s="309"/>
      <c r="K130" s="310"/>
      <c r="L130" s="150"/>
      <c r="M130" s="142">
        <f>SUM(M129:M129)</f>
        <v>0</v>
      </c>
      <c r="N130" s="299">
        <f>SUM(N129:P129)</f>
        <v>0</v>
      </c>
      <c r="O130" s="299"/>
      <c r="P130" s="299"/>
      <c r="R130" s="507"/>
      <c r="S130" s="508"/>
      <c r="T130" s="512"/>
      <c r="U130" s="487"/>
      <c r="V130" s="488"/>
      <c r="W130" s="491"/>
    </row>
    <row r="131" spans="1:23" ht="15" customHeight="1" x14ac:dyDescent="0.35">
      <c r="A131"/>
      <c r="B131"/>
      <c r="C131"/>
      <c r="D131"/>
      <c r="E131"/>
      <c r="F131"/>
      <c r="G131"/>
      <c r="H131"/>
      <c r="I131"/>
      <c r="J131"/>
      <c r="K131"/>
      <c r="L131"/>
      <c r="M131" s="391"/>
      <c r="N131" s="391"/>
      <c r="O131" s="391"/>
      <c r="P131" s="391"/>
      <c r="R131" s="507"/>
      <c r="S131" s="508"/>
      <c r="T131" s="512"/>
      <c r="U131" s="485" t="s">
        <v>393</v>
      </c>
      <c r="V131" s="486"/>
      <c r="W131" s="491">
        <f>M132</f>
        <v>0</v>
      </c>
    </row>
    <row r="132" spans="1:23" ht="19.5" customHeight="1" x14ac:dyDescent="0.3">
      <c r="A132" s="393" t="s">
        <v>94</v>
      </c>
      <c r="B132" s="394"/>
      <c r="C132" s="394"/>
      <c r="D132" s="394"/>
      <c r="E132" s="394"/>
      <c r="F132" s="394"/>
      <c r="G132" s="394"/>
      <c r="H132" s="395"/>
      <c r="I132" s="142">
        <f>I122</f>
        <v>0</v>
      </c>
      <c r="J132" s="309">
        <f>J122</f>
        <v>0</v>
      </c>
      <c r="K132" s="310"/>
      <c r="L132" s="150">
        <f>L122</f>
        <v>0</v>
      </c>
      <c r="M132" s="142">
        <f>M130+M122</f>
        <v>0</v>
      </c>
      <c r="N132" s="299">
        <f>N130+N122</f>
        <v>0</v>
      </c>
      <c r="O132" s="299"/>
      <c r="P132" s="299"/>
      <c r="R132" s="509"/>
      <c r="S132" s="510"/>
      <c r="T132" s="513"/>
      <c r="U132" s="487"/>
      <c r="V132" s="488"/>
      <c r="W132" s="491"/>
    </row>
    <row r="133" spans="1:23" ht="21.9" customHeight="1" x14ac:dyDescent="0.3">
      <c r="A133" s="381" t="str">
        <f>IF(B7="(À sélectionner)","",IF(AND(Source!A172&gt;7,L133&gt;0,(L133+M133)&gt;0.75),"Minimum de contribution du demandeur ou des partenaires non atteint   ",IF(AND(Source!A172&gt;7,L133=0,(I133+J133)&lt;0.3),"Minimum de contribution du demandeur ou des partenaires non atteint   ","")))</f>
        <v/>
      </c>
      <c r="B133" s="382"/>
      <c r="C133" s="382"/>
      <c r="D133" s="382"/>
      <c r="E133" s="382"/>
      <c r="F133" s="382"/>
      <c r="G133" s="382"/>
      <c r="H133" s="383"/>
      <c r="I133" s="170">
        <f>IFERROR(I132/N132,0)</f>
        <v>0</v>
      </c>
      <c r="J133" s="577">
        <f>IFERROR(J132/N132,0)</f>
        <v>0</v>
      </c>
      <c r="K133" s="578"/>
      <c r="L133" s="170">
        <f>IFERROR(L132/N132,0)</f>
        <v>0</v>
      </c>
      <c r="M133" s="170">
        <f>IFERROR(M132/N132,0)</f>
        <v>0</v>
      </c>
      <c r="N133" s="579">
        <f>IFERROR(N132/N132,0)</f>
        <v>0</v>
      </c>
      <c r="O133" s="579"/>
      <c r="P133" s="579"/>
      <c r="R133" s="463" t="s">
        <v>367</v>
      </c>
      <c r="S133" s="464"/>
      <c r="T133" s="465"/>
      <c r="U133" s="485" t="s">
        <v>358</v>
      </c>
      <c r="V133" s="486"/>
      <c r="W133" s="489"/>
    </row>
    <row r="134" spans="1:23" ht="28.5" customHeight="1" x14ac:dyDescent="0.3">
      <c r="A134" s="51"/>
      <c r="B134" s="51"/>
      <c r="C134" s="51"/>
      <c r="D134" s="51"/>
      <c r="E134" s="51"/>
      <c r="F134" s="51"/>
      <c r="G134" s="51"/>
      <c r="H134" s="51"/>
      <c r="I134" s="386"/>
      <c r="J134" s="386"/>
      <c r="K134" s="386"/>
      <c r="L134" s="110"/>
      <c r="M134" s="387"/>
      <c r="N134" s="387"/>
      <c r="O134" s="387"/>
      <c r="P134" s="387"/>
      <c r="R134" s="466"/>
      <c r="S134" s="467"/>
      <c r="T134" s="468"/>
      <c r="U134" s="487"/>
      <c r="V134" s="488"/>
      <c r="W134" s="490"/>
    </row>
    <row r="135" spans="1:23" ht="27" customHeight="1" x14ac:dyDescent="0.3">
      <c r="A135" s="45"/>
      <c r="B135" s="45"/>
      <c r="C135" s="45"/>
      <c r="D135" s="45"/>
      <c r="E135" s="45"/>
      <c r="F135" s="45"/>
      <c r="G135" s="45"/>
      <c r="H135" s="45"/>
      <c r="I135" s="263" t="s">
        <v>113</v>
      </c>
      <c r="J135" s="264"/>
      <c r="K135" s="265"/>
      <c r="L135" s="554">
        <f>M132</f>
        <v>0</v>
      </c>
      <c r="M135" s="555"/>
      <c r="N135" s="266"/>
      <c r="O135" s="267"/>
      <c r="P135" s="267"/>
      <c r="R135" s="466"/>
      <c r="S135" s="467"/>
      <c r="T135" s="468"/>
      <c r="U135" s="485" t="s">
        <v>359</v>
      </c>
      <c r="V135" s="486"/>
      <c r="W135" s="491">
        <f>'Plan de financement'!M12</f>
        <v>0</v>
      </c>
    </row>
    <row r="136" spans="1:23" ht="27" customHeight="1" x14ac:dyDescent="0.3">
      <c r="A136" s="45"/>
      <c r="B136" s="45"/>
      <c r="C136" s="45"/>
      <c r="D136" s="45"/>
      <c r="E136" s="45"/>
      <c r="F136" s="45"/>
      <c r="G136" s="45"/>
      <c r="I136" s="263" t="s">
        <v>111</v>
      </c>
      <c r="J136" s="264"/>
      <c r="K136" s="265"/>
      <c r="L136" s="554">
        <f>I122+J122</f>
        <v>0</v>
      </c>
      <c r="M136" s="555"/>
      <c r="N136" s="45"/>
      <c r="O136" s="45"/>
      <c r="P136" s="45"/>
      <c r="R136" s="466"/>
      <c r="S136" s="467"/>
      <c r="T136" s="468"/>
      <c r="U136" s="487"/>
      <c r="V136" s="488"/>
      <c r="W136" s="491"/>
    </row>
    <row r="137" spans="1:23" ht="27" customHeight="1" x14ac:dyDescent="0.3">
      <c r="A137" s="45"/>
      <c r="B137" s="45"/>
      <c r="C137" s="45"/>
      <c r="D137" s="45"/>
      <c r="E137" s="45"/>
      <c r="F137" s="45"/>
      <c r="G137" s="45"/>
      <c r="H137" s="45"/>
      <c r="I137" s="263" t="s">
        <v>68</v>
      </c>
      <c r="J137" s="264"/>
      <c r="K137" s="265"/>
      <c r="L137" s="554">
        <f>L122</f>
        <v>0</v>
      </c>
      <c r="M137" s="555"/>
      <c r="N137" s="45"/>
      <c r="O137" s="45"/>
      <c r="P137" s="45"/>
      <c r="R137" s="466"/>
      <c r="S137" s="467"/>
      <c r="T137" s="468"/>
      <c r="U137" s="492" t="s">
        <v>360</v>
      </c>
      <c r="V137" s="492"/>
      <c r="W137" s="483"/>
    </row>
    <row r="138" spans="1:23" ht="27" customHeight="1" x14ac:dyDescent="0.3">
      <c r="A138" s="45"/>
      <c r="B138" s="45"/>
      <c r="C138" s="45"/>
      <c r="D138" s="45"/>
      <c r="E138" s="45"/>
      <c r="F138" s="45"/>
      <c r="G138" s="45"/>
      <c r="H138" s="45"/>
      <c r="I138" s="263" t="s">
        <v>114</v>
      </c>
      <c r="J138" s="264"/>
      <c r="K138" s="265"/>
      <c r="L138" s="554">
        <f>L135+L136+L137</f>
        <v>0</v>
      </c>
      <c r="M138" s="555"/>
      <c r="N138" s="45"/>
      <c r="O138" s="45"/>
      <c r="P138" s="45"/>
      <c r="R138" s="466"/>
      <c r="S138" s="467"/>
      <c r="T138" s="468"/>
      <c r="U138" s="492"/>
      <c r="V138" s="492"/>
      <c r="W138" s="483"/>
    </row>
    <row r="139" spans="1:23" ht="27" customHeight="1" x14ac:dyDescent="0.3">
      <c r="I139" s="45"/>
      <c r="J139" s="45"/>
      <c r="K139" s="45"/>
      <c r="L139" s="45"/>
      <c r="M139" s="45"/>
      <c r="R139" s="466"/>
      <c r="S139" s="467"/>
      <c r="T139" s="468"/>
      <c r="U139" s="492" t="s">
        <v>361</v>
      </c>
      <c r="V139" s="492"/>
      <c r="W139" s="493">
        <f>W129-W135</f>
        <v>0</v>
      </c>
    </row>
    <row r="140" spans="1:23" ht="27" customHeight="1" x14ac:dyDescent="0.3">
      <c r="R140" s="469"/>
      <c r="S140" s="470"/>
      <c r="T140" s="471"/>
      <c r="U140" s="492"/>
      <c r="V140" s="492"/>
      <c r="W140" s="494"/>
    </row>
    <row r="141" spans="1:23" ht="15" customHeight="1" x14ac:dyDescent="0.3">
      <c r="R141" s="476" t="s">
        <v>395</v>
      </c>
      <c r="S141" s="477">
        <v>0</v>
      </c>
      <c r="T141" s="477"/>
      <c r="U141" s="478" t="str">
        <f>IF(W131&lt;W135,"Les sommes versées sont supérieures à l'aide demandée dans cette réclamation","Versement suggéré pour cette réclamation de "&amp;(ROUNDDOWN(W131-W135,0)&amp;" $"))</f>
        <v>Versement suggéré pour cette réclamation de 0 $</v>
      </c>
      <c r="V141" s="479"/>
      <c r="W141" s="482">
        <v>0</v>
      </c>
    </row>
    <row r="142" spans="1:23" ht="26.9" customHeight="1" x14ac:dyDescent="0.3">
      <c r="R142" s="476"/>
      <c r="S142" s="477"/>
      <c r="T142" s="477"/>
      <c r="U142" s="480"/>
      <c r="V142" s="481"/>
      <c r="W142" s="482"/>
    </row>
    <row r="143" spans="1:23" ht="25.5" customHeight="1" x14ac:dyDescent="0.3">
      <c r="R143" s="175" t="s">
        <v>390</v>
      </c>
      <c r="S143" s="483">
        <v>0</v>
      </c>
      <c r="T143" s="483"/>
      <c r="U143" s="484" t="s">
        <v>362</v>
      </c>
      <c r="V143" s="484"/>
      <c r="W143" s="171">
        <f>W139-W141</f>
        <v>0</v>
      </c>
    </row>
    <row r="144" spans="1:23" ht="25.25" customHeight="1" x14ac:dyDescent="0.3">
      <c r="R144" s="175" t="s">
        <v>363</v>
      </c>
      <c r="S144" s="458">
        <v>0</v>
      </c>
      <c r="T144" s="459"/>
      <c r="U144" s="460" t="s">
        <v>391</v>
      </c>
      <c r="V144" s="461"/>
      <c r="W144" s="174">
        <v>0</v>
      </c>
    </row>
    <row r="145" spans="18:20" ht="15" customHeight="1" x14ac:dyDescent="0.3">
      <c r="R145" s="472"/>
      <c r="S145" s="472"/>
      <c r="T145" s="126"/>
    </row>
    <row r="146" spans="18:20" ht="15" customHeight="1" x14ac:dyDescent="0.3"/>
    <row r="147" spans="18:20" ht="25.4" customHeight="1" x14ac:dyDescent="0.3"/>
    <row r="148" spans="18:20" ht="15" customHeight="1" x14ac:dyDescent="0.3"/>
    <row r="149" spans="18:20" ht="15" customHeight="1" x14ac:dyDescent="0.3"/>
    <row r="150" spans="18:20" ht="15" customHeight="1" x14ac:dyDescent="0.3"/>
    <row r="151" spans="18:20" ht="15" customHeight="1" x14ac:dyDescent="0.3"/>
    <row r="152" spans="18:20" ht="15" customHeight="1" x14ac:dyDescent="0.3"/>
    <row r="153" spans="18:20" ht="15" customHeight="1" x14ac:dyDescent="0.3"/>
    <row r="154" spans="18:20" ht="15" customHeight="1" x14ac:dyDescent="0.3"/>
    <row r="155" spans="18:20" ht="15" customHeight="1" x14ac:dyDescent="0.3"/>
    <row r="156" spans="18:20" ht="15" customHeight="1" x14ac:dyDescent="0.3"/>
    <row r="157" spans="18:20" ht="15" customHeight="1" x14ac:dyDescent="0.3"/>
    <row r="158" spans="18:20" ht="15" customHeight="1" x14ac:dyDescent="0.3"/>
    <row r="159" spans="18:20" ht="15" customHeight="1" x14ac:dyDescent="0.3"/>
    <row r="160" spans="18:20" ht="25.4" customHeight="1" x14ac:dyDescent="0.3"/>
    <row r="161" ht="15" customHeight="1" x14ac:dyDescent="0.3"/>
  </sheetData>
  <sheetProtection algorithmName="SHA-512" hashValue="1gkysEGKp+zRXIxqSHX9a3w3CiB2n2aayo0VsDVbYkWlESPcB/WDzx0J72GkwOl8D/spPDYIjzp8ZviYT/cTbg==" saltValue="kaX3VujV488a7+K0qwRDVA==" spinCount="100000" sheet="1" objects="1" scenarios="1"/>
  <protectedRanges>
    <protectedRange sqref="B5:E6 B3:E3 B7:D8" name="Plage7_2_1"/>
  </protectedRanges>
  <mergeCells count="516">
    <mergeCell ref="U89:W89"/>
    <mergeCell ref="U90:W90"/>
    <mergeCell ref="U91:W91"/>
    <mergeCell ref="U113:W113"/>
    <mergeCell ref="U114:W114"/>
    <mergeCell ref="U115:W115"/>
    <mergeCell ref="U116:W116"/>
    <mergeCell ref="U117:W117"/>
    <mergeCell ref="U118:W118"/>
    <mergeCell ref="U94:W94"/>
    <mergeCell ref="U95:W95"/>
    <mergeCell ref="U96:W96"/>
    <mergeCell ref="U97:W97"/>
    <mergeCell ref="U98:W98"/>
    <mergeCell ref="U99:W99"/>
    <mergeCell ref="U100:W100"/>
    <mergeCell ref="U101:W101"/>
    <mergeCell ref="U107:W107"/>
    <mergeCell ref="V5:W5"/>
    <mergeCell ref="V9:W9"/>
    <mergeCell ref="U13:W16"/>
    <mergeCell ref="U18:W18"/>
    <mergeCell ref="U19:W19"/>
    <mergeCell ref="U20:W20"/>
    <mergeCell ref="U21:W21"/>
    <mergeCell ref="U22:W22"/>
    <mergeCell ref="U23:W23"/>
    <mergeCell ref="A1:P1"/>
    <mergeCell ref="A11:D11"/>
    <mergeCell ref="J12:M12"/>
    <mergeCell ref="A9:C9"/>
    <mergeCell ref="F9:G9"/>
    <mergeCell ref="A10:C10"/>
    <mergeCell ref="F10:G10"/>
    <mergeCell ref="A13:P14"/>
    <mergeCell ref="A15:P15"/>
    <mergeCell ref="B5:D5"/>
    <mergeCell ref="F5:G5"/>
    <mergeCell ref="B6:D6"/>
    <mergeCell ref="F6:G6"/>
    <mergeCell ref="A3:A4"/>
    <mergeCell ref="B3:D4"/>
    <mergeCell ref="F3:G3"/>
    <mergeCell ref="J3:M3"/>
    <mergeCell ref="F4:G4"/>
    <mergeCell ref="B7:D7"/>
    <mergeCell ref="F7:G7"/>
    <mergeCell ref="B8:D8"/>
    <mergeCell ref="F8:H8"/>
    <mergeCell ref="A29:B29"/>
    <mergeCell ref="J29:K29"/>
    <mergeCell ref="N29:P29"/>
    <mergeCell ref="A30:B30"/>
    <mergeCell ref="A19:B19"/>
    <mergeCell ref="J19:K19"/>
    <mergeCell ref="N19:P19"/>
    <mergeCell ref="A20:B20"/>
    <mergeCell ref="J20:K20"/>
    <mergeCell ref="N20:P20"/>
    <mergeCell ref="A23:B23"/>
    <mergeCell ref="J23:K23"/>
    <mergeCell ref="N23:P23"/>
    <mergeCell ref="A24:B24"/>
    <mergeCell ref="J24:K24"/>
    <mergeCell ref="N24:P24"/>
    <mergeCell ref="A21:B21"/>
    <mergeCell ref="J21:K21"/>
    <mergeCell ref="N21:P21"/>
    <mergeCell ref="A22:B22"/>
    <mergeCell ref="J22:K22"/>
    <mergeCell ref="N22:P22"/>
    <mergeCell ref="A27:B27"/>
    <mergeCell ref="J27:K27"/>
    <mergeCell ref="A63:H63"/>
    <mergeCell ref="I63:K63"/>
    <mergeCell ref="M63:M64"/>
    <mergeCell ref="N63:P64"/>
    <mergeCell ref="A64:C64"/>
    <mergeCell ref="D64:H64"/>
    <mergeCell ref="J64:K64"/>
    <mergeCell ref="A65:C65"/>
    <mergeCell ref="A69:C69"/>
    <mergeCell ref="D69:H69"/>
    <mergeCell ref="J69:K69"/>
    <mergeCell ref="N69:P69"/>
    <mergeCell ref="N65:P65"/>
    <mergeCell ref="A66:C66"/>
    <mergeCell ref="D66:H66"/>
    <mergeCell ref="J66:K66"/>
    <mergeCell ref="N66:P66"/>
    <mergeCell ref="A67:C67"/>
    <mergeCell ref="D67:H67"/>
    <mergeCell ref="J67:K67"/>
    <mergeCell ref="N67:P67"/>
    <mergeCell ref="D65:H65"/>
    <mergeCell ref="J65:K65"/>
    <mergeCell ref="A68:C68"/>
    <mergeCell ref="J17:K17"/>
    <mergeCell ref="A18:B18"/>
    <mergeCell ref="J18:K18"/>
    <mergeCell ref="N18:P18"/>
    <mergeCell ref="D16:D17"/>
    <mergeCell ref="E16:E17"/>
    <mergeCell ref="F16:F17"/>
    <mergeCell ref="G16:G17"/>
    <mergeCell ref="H16:H17"/>
    <mergeCell ref="I16:K16"/>
    <mergeCell ref="A16:B17"/>
    <mergeCell ref="C16:C17"/>
    <mergeCell ref="M16:M17"/>
    <mergeCell ref="N16:P17"/>
    <mergeCell ref="N27:P27"/>
    <mergeCell ref="A28:B28"/>
    <mergeCell ref="J28:K28"/>
    <mergeCell ref="N28:P28"/>
    <mergeCell ref="A25:B25"/>
    <mergeCell ref="J25:K25"/>
    <mergeCell ref="N25:P25"/>
    <mergeCell ref="A26:B26"/>
    <mergeCell ref="J26:K26"/>
    <mergeCell ref="N26:P26"/>
    <mergeCell ref="J37:K37"/>
    <mergeCell ref="N37:P37"/>
    <mergeCell ref="A33:B33"/>
    <mergeCell ref="J33:K33"/>
    <mergeCell ref="N33:P33"/>
    <mergeCell ref="A34:B34"/>
    <mergeCell ref="J34:K34"/>
    <mergeCell ref="N34:P34"/>
    <mergeCell ref="J30:K30"/>
    <mergeCell ref="N30:P30"/>
    <mergeCell ref="A31:B31"/>
    <mergeCell ref="J31:K31"/>
    <mergeCell ref="N31:P31"/>
    <mergeCell ref="A32:B32"/>
    <mergeCell ref="J32:K32"/>
    <mergeCell ref="N32:P32"/>
    <mergeCell ref="A40:B40"/>
    <mergeCell ref="D40:H40"/>
    <mergeCell ref="J40:K40"/>
    <mergeCell ref="N40:P40"/>
    <mergeCell ref="A41:B41"/>
    <mergeCell ref="D41:H41"/>
    <mergeCell ref="J41:K41"/>
    <mergeCell ref="N41:P41"/>
    <mergeCell ref="A38:B38"/>
    <mergeCell ref="D38:H38"/>
    <mergeCell ref="J38:K38"/>
    <mergeCell ref="N38:P38"/>
    <mergeCell ref="A39:B39"/>
    <mergeCell ref="D39:H39"/>
    <mergeCell ref="J39:K39"/>
    <mergeCell ref="N39:P39"/>
    <mergeCell ref="A44:B44"/>
    <mergeCell ref="D44:H44"/>
    <mergeCell ref="J44:K44"/>
    <mergeCell ref="N44:P44"/>
    <mergeCell ref="A45:B45"/>
    <mergeCell ref="D45:H45"/>
    <mergeCell ref="J45:K45"/>
    <mergeCell ref="N45:P45"/>
    <mergeCell ref="A42:B42"/>
    <mergeCell ref="D42:H42"/>
    <mergeCell ref="J42:K42"/>
    <mergeCell ref="N42:P42"/>
    <mergeCell ref="A43:B43"/>
    <mergeCell ref="D43:H43"/>
    <mergeCell ref="J43:K43"/>
    <mergeCell ref="N43:P43"/>
    <mergeCell ref="A46:H46"/>
    <mergeCell ref="J46:K46"/>
    <mergeCell ref="N46:P46"/>
    <mergeCell ref="A48:P48"/>
    <mergeCell ref="A49:H50"/>
    <mergeCell ref="I49:K49"/>
    <mergeCell ref="M49:M50"/>
    <mergeCell ref="N49:P50"/>
    <mergeCell ref="J50:K50"/>
    <mergeCell ref="L49:L50"/>
    <mergeCell ref="A52:H52"/>
    <mergeCell ref="N52:P52"/>
    <mergeCell ref="A53:H53"/>
    <mergeCell ref="N53:P53"/>
    <mergeCell ref="A54:H54"/>
    <mergeCell ref="N54:P54"/>
    <mergeCell ref="J51:K60"/>
    <mergeCell ref="A51:H51"/>
    <mergeCell ref="N51:P51"/>
    <mergeCell ref="A58:H58"/>
    <mergeCell ref="N58:P58"/>
    <mergeCell ref="A59:H59"/>
    <mergeCell ref="N59:P59"/>
    <mergeCell ref="A60:H60"/>
    <mergeCell ref="N60:P60"/>
    <mergeCell ref="D68:H68"/>
    <mergeCell ref="J68:K68"/>
    <mergeCell ref="N68:P68"/>
    <mergeCell ref="A72:C72"/>
    <mergeCell ref="D72:H72"/>
    <mergeCell ref="J72:K72"/>
    <mergeCell ref="N72:P72"/>
    <mergeCell ref="A73:C73"/>
    <mergeCell ref="D73:H73"/>
    <mergeCell ref="J73:K73"/>
    <mergeCell ref="N73:P73"/>
    <mergeCell ref="J70:K70"/>
    <mergeCell ref="N70:P70"/>
    <mergeCell ref="A71:C71"/>
    <mergeCell ref="D71:H71"/>
    <mergeCell ref="J71:K71"/>
    <mergeCell ref="N71:P71"/>
    <mergeCell ref="A70:C70"/>
    <mergeCell ref="D70:H70"/>
    <mergeCell ref="D76:H76"/>
    <mergeCell ref="J76:K76"/>
    <mergeCell ref="N76:P76"/>
    <mergeCell ref="A77:C77"/>
    <mergeCell ref="D77:H77"/>
    <mergeCell ref="J77:K77"/>
    <mergeCell ref="N77:P77"/>
    <mergeCell ref="A74:C74"/>
    <mergeCell ref="D74:H74"/>
    <mergeCell ref="J74:K74"/>
    <mergeCell ref="N74:P74"/>
    <mergeCell ref="A75:C75"/>
    <mergeCell ref="D75:H75"/>
    <mergeCell ref="J75:K75"/>
    <mergeCell ref="N75:P75"/>
    <mergeCell ref="A76:C76"/>
    <mergeCell ref="A79:C79"/>
    <mergeCell ref="D79:H79"/>
    <mergeCell ref="J79:K79"/>
    <mergeCell ref="N79:P79"/>
    <mergeCell ref="A80:C80"/>
    <mergeCell ref="D80:H80"/>
    <mergeCell ref="J80:K80"/>
    <mergeCell ref="N80:P80"/>
    <mergeCell ref="A78:C78"/>
    <mergeCell ref="D78:H78"/>
    <mergeCell ref="J78:K78"/>
    <mergeCell ref="A86:G86"/>
    <mergeCell ref="N81:P81"/>
    <mergeCell ref="A83:P83"/>
    <mergeCell ref="A84:G85"/>
    <mergeCell ref="H84:H85"/>
    <mergeCell ref="I84:K84"/>
    <mergeCell ref="M84:M85"/>
    <mergeCell ref="N84:P85"/>
    <mergeCell ref="J85:K85"/>
    <mergeCell ref="A81:H81"/>
    <mergeCell ref="L84:L85"/>
    <mergeCell ref="A92:G92"/>
    <mergeCell ref="N89:P89"/>
    <mergeCell ref="A90:G90"/>
    <mergeCell ref="J90:K90"/>
    <mergeCell ref="N90:P90"/>
    <mergeCell ref="A91:G91"/>
    <mergeCell ref="J91:K91"/>
    <mergeCell ref="N91:P91"/>
    <mergeCell ref="A87:G87"/>
    <mergeCell ref="J87:K87"/>
    <mergeCell ref="N87:P87"/>
    <mergeCell ref="A88:G88"/>
    <mergeCell ref="J88:K88"/>
    <mergeCell ref="N88:P88"/>
    <mergeCell ref="A89:G89"/>
    <mergeCell ref="A95:G95"/>
    <mergeCell ref="J95:K95"/>
    <mergeCell ref="N95:P95"/>
    <mergeCell ref="A96:G96"/>
    <mergeCell ref="J96:K96"/>
    <mergeCell ref="N96:P96"/>
    <mergeCell ref="A93:G93"/>
    <mergeCell ref="J93:K93"/>
    <mergeCell ref="N93:P93"/>
    <mergeCell ref="A94:G94"/>
    <mergeCell ref="J94:K94"/>
    <mergeCell ref="N94:P94"/>
    <mergeCell ref="A100:G100"/>
    <mergeCell ref="J100:K100"/>
    <mergeCell ref="N100:P100"/>
    <mergeCell ref="A97:G97"/>
    <mergeCell ref="J97:K97"/>
    <mergeCell ref="N97:P97"/>
    <mergeCell ref="A98:G98"/>
    <mergeCell ref="J98:K98"/>
    <mergeCell ref="N98:P98"/>
    <mergeCell ref="A109:H109"/>
    <mergeCell ref="J109:K109"/>
    <mergeCell ref="N109:P109"/>
    <mergeCell ref="A110:H110"/>
    <mergeCell ref="J110:K110"/>
    <mergeCell ref="N110:P110"/>
    <mergeCell ref="A107:H107"/>
    <mergeCell ref="J107:K107"/>
    <mergeCell ref="N107:P107"/>
    <mergeCell ref="A108:H108"/>
    <mergeCell ref="J108:K108"/>
    <mergeCell ref="N108:P108"/>
    <mergeCell ref="A113:H113"/>
    <mergeCell ref="J113:K113"/>
    <mergeCell ref="N113:P113"/>
    <mergeCell ref="A114:H114"/>
    <mergeCell ref="J114:K114"/>
    <mergeCell ref="N114:P114"/>
    <mergeCell ref="A111:H111"/>
    <mergeCell ref="J111:K111"/>
    <mergeCell ref="N111:P111"/>
    <mergeCell ref="A112:H112"/>
    <mergeCell ref="J112:K112"/>
    <mergeCell ref="N112:P112"/>
    <mergeCell ref="A117:H117"/>
    <mergeCell ref="J117:K117"/>
    <mergeCell ref="N117:P117"/>
    <mergeCell ref="A118:H118"/>
    <mergeCell ref="J118:K118"/>
    <mergeCell ref="N118:P118"/>
    <mergeCell ref="A115:H115"/>
    <mergeCell ref="J115:K115"/>
    <mergeCell ref="N115:P115"/>
    <mergeCell ref="A116:H116"/>
    <mergeCell ref="J116:K116"/>
    <mergeCell ref="N116:P116"/>
    <mergeCell ref="A129:H129"/>
    <mergeCell ref="N129:P129"/>
    <mergeCell ref="M124:P124"/>
    <mergeCell ref="A125:P125"/>
    <mergeCell ref="A126:H128"/>
    <mergeCell ref="I126:K126"/>
    <mergeCell ref="M126:M127"/>
    <mergeCell ref="N126:P127"/>
    <mergeCell ref="A120:H120"/>
    <mergeCell ref="J120:K120"/>
    <mergeCell ref="N120:P120"/>
    <mergeCell ref="A133:H133"/>
    <mergeCell ref="J133:K133"/>
    <mergeCell ref="N133:P133"/>
    <mergeCell ref="I134:K134"/>
    <mergeCell ref="M134:P134"/>
    <mergeCell ref="I135:K135"/>
    <mergeCell ref="N135:P135"/>
    <mergeCell ref="A130:H130"/>
    <mergeCell ref="N130:P130"/>
    <mergeCell ref="M131:P131"/>
    <mergeCell ref="A132:H132"/>
    <mergeCell ref="J132:K132"/>
    <mergeCell ref="N132:P132"/>
    <mergeCell ref="L135:M135"/>
    <mergeCell ref="I138:K138"/>
    <mergeCell ref="A104:P104"/>
    <mergeCell ref="A105:H106"/>
    <mergeCell ref="I105:K105"/>
    <mergeCell ref="M105:M106"/>
    <mergeCell ref="N105:P106"/>
    <mergeCell ref="J106:K106"/>
    <mergeCell ref="A101:G101"/>
    <mergeCell ref="J101:K101"/>
    <mergeCell ref="N101:P101"/>
    <mergeCell ref="A102:H102"/>
    <mergeCell ref="J102:K102"/>
    <mergeCell ref="N102:P102"/>
    <mergeCell ref="J127:K127"/>
    <mergeCell ref="I128:M128"/>
    <mergeCell ref="N128:P128"/>
    <mergeCell ref="A122:H122"/>
    <mergeCell ref="J122:K122"/>
    <mergeCell ref="N122:P122"/>
    <mergeCell ref="A123:H123"/>
    <mergeCell ref="J123:K123"/>
    <mergeCell ref="N123:P123"/>
    <mergeCell ref="A119:H119"/>
    <mergeCell ref="J119:K119"/>
    <mergeCell ref="S8:T8"/>
    <mergeCell ref="S9:T9"/>
    <mergeCell ref="J129:K129"/>
    <mergeCell ref="J130:K130"/>
    <mergeCell ref="N99:P99"/>
    <mergeCell ref="L105:L106"/>
    <mergeCell ref="L126:L127"/>
    <mergeCell ref="N119:P119"/>
    <mergeCell ref="J92:K92"/>
    <mergeCell ref="N92:P92"/>
    <mergeCell ref="J86:K86"/>
    <mergeCell ref="N86:P86"/>
    <mergeCell ref="N78:P78"/>
    <mergeCell ref="A35:P35"/>
    <mergeCell ref="A36:B36"/>
    <mergeCell ref="D36:H36"/>
    <mergeCell ref="J36:K36"/>
    <mergeCell ref="N36:P36"/>
    <mergeCell ref="A37:B37"/>
    <mergeCell ref="D37:H37"/>
    <mergeCell ref="S10:T10"/>
    <mergeCell ref="S11:T11"/>
    <mergeCell ref="A99:G99"/>
    <mergeCell ref="J99:K99"/>
    <mergeCell ref="L136:M136"/>
    <mergeCell ref="L137:M137"/>
    <mergeCell ref="I137:K137"/>
    <mergeCell ref="L138:M138"/>
    <mergeCell ref="J4:L4"/>
    <mergeCell ref="J5:L5"/>
    <mergeCell ref="J6:L6"/>
    <mergeCell ref="J7:L7"/>
    <mergeCell ref="J8:L8"/>
    <mergeCell ref="J9:L9"/>
    <mergeCell ref="J10:L10"/>
    <mergeCell ref="J11:L11"/>
    <mergeCell ref="L16:L17"/>
    <mergeCell ref="J89:K89"/>
    <mergeCell ref="J81:K81"/>
    <mergeCell ref="A62:P62"/>
    <mergeCell ref="A55:H55"/>
    <mergeCell ref="N55:P55"/>
    <mergeCell ref="A56:H56"/>
    <mergeCell ref="N56:P56"/>
    <mergeCell ref="A57:H57"/>
    <mergeCell ref="N57:P57"/>
    <mergeCell ref="L63:L64"/>
    <mergeCell ref="I136:K136"/>
    <mergeCell ref="U24:W24"/>
    <mergeCell ref="U25:W25"/>
    <mergeCell ref="U26:W26"/>
    <mergeCell ref="R35:W35"/>
    <mergeCell ref="U27:W27"/>
    <mergeCell ref="U28:W28"/>
    <mergeCell ref="U29:W29"/>
    <mergeCell ref="U30:W30"/>
    <mergeCell ref="U31:W31"/>
    <mergeCell ref="U32:W32"/>
    <mergeCell ref="U33:W33"/>
    <mergeCell ref="U34:W34"/>
    <mergeCell ref="U36:W36"/>
    <mergeCell ref="U37:W37"/>
    <mergeCell ref="U38:W38"/>
    <mergeCell ref="U39:W39"/>
    <mergeCell ref="U40:W40"/>
    <mergeCell ref="U41:W41"/>
    <mergeCell ref="U42:W42"/>
    <mergeCell ref="U43:W43"/>
    <mergeCell ref="U44:W44"/>
    <mergeCell ref="U45:W45"/>
    <mergeCell ref="R48:W50"/>
    <mergeCell ref="U51:W51"/>
    <mergeCell ref="U52:W52"/>
    <mergeCell ref="U53:W53"/>
    <mergeCell ref="U54:W54"/>
    <mergeCell ref="U55:W55"/>
    <mergeCell ref="U56:W56"/>
    <mergeCell ref="U57:W57"/>
    <mergeCell ref="U58:W58"/>
    <mergeCell ref="U59:W59"/>
    <mergeCell ref="U65:W65"/>
    <mergeCell ref="U66:W66"/>
    <mergeCell ref="U67:W67"/>
    <mergeCell ref="U68:W68"/>
    <mergeCell ref="R62:W64"/>
    <mergeCell ref="R83:W85"/>
    <mergeCell ref="U92:W92"/>
    <mergeCell ref="U69:W69"/>
    <mergeCell ref="U70:W70"/>
    <mergeCell ref="U71:W71"/>
    <mergeCell ref="U72:W72"/>
    <mergeCell ref="U73:W73"/>
    <mergeCell ref="U74:W74"/>
    <mergeCell ref="U75:W75"/>
    <mergeCell ref="U76:W76"/>
    <mergeCell ref="U77:W77"/>
    <mergeCell ref="U78:W78"/>
    <mergeCell ref="U79:W79"/>
    <mergeCell ref="U80:W80"/>
    <mergeCell ref="U86:W86"/>
    <mergeCell ref="U87:W87"/>
    <mergeCell ref="U88:W88"/>
    <mergeCell ref="R129:S132"/>
    <mergeCell ref="T129:T132"/>
    <mergeCell ref="U129:V130"/>
    <mergeCell ref="W129:W130"/>
    <mergeCell ref="U131:V132"/>
    <mergeCell ref="W131:W132"/>
    <mergeCell ref="U93:W93"/>
    <mergeCell ref="R104:W106"/>
    <mergeCell ref="R120:R121"/>
    <mergeCell ref="S120:S121"/>
    <mergeCell ref="T120:T121"/>
    <mergeCell ref="U108:W108"/>
    <mergeCell ref="U109:W109"/>
    <mergeCell ref="U110:W110"/>
    <mergeCell ref="U111:W111"/>
    <mergeCell ref="U112:W112"/>
    <mergeCell ref="U119:W119"/>
    <mergeCell ref="U120:W123"/>
    <mergeCell ref="S144:T144"/>
    <mergeCell ref="U144:V144"/>
    <mergeCell ref="S13:S16"/>
    <mergeCell ref="T13:T16"/>
    <mergeCell ref="R133:T140"/>
    <mergeCell ref="R145:S145"/>
    <mergeCell ref="R17:W17"/>
    <mergeCell ref="R13:R16"/>
    <mergeCell ref="R141:R142"/>
    <mergeCell ref="S141:T142"/>
    <mergeCell ref="U141:V142"/>
    <mergeCell ref="W141:W142"/>
    <mergeCell ref="S143:T143"/>
    <mergeCell ref="U143:V143"/>
    <mergeCell ref="U133:V134"/>
    <mergeCell ref="W133:W134"/>
    <mergeCell ref="U135:V136"/>
    <mergeCell ref="W135:W136"/>
    <mergeCell ref="U137:V138"/>
    <mergeCell ref="W137:W138"/>
    <mergeCell ref="U139:V140"/>
    <mergeCell ref="W139:W140"/>
    <mergeCell ref="R123:S123"/>
    <mergeCell ref="R124:W128"/>
  </mergeCells>
  <conditionalFormatting sqref="I129:J129">
    <cfRule type="cellIs" dxfId="91" priority="52" operator="lessThan">
      <formula>-1</formula>
    </cfRule>
  </conditionalFormatting>
  <conditionalFormatting sqref="L129:M129">
    <cfRule type="cellIs" dxfId="90" priority="49" operator="lessThan">
      <formula>-1</formula>
    </cfRule>
  </conditionalFormatting>
  <conditionalFormatting sqref="M4:M11">
    <cfRule type="expression" dxfId="89" priority="110">
      <formula>$K$4&gt;#REF!</formula>
    </cfRule>
  </conditionalFormatting>
  <conditionalFormatting sqref="M18:M34 M107:M119">
    <cfRule type="cellIs" dxfId="88" priority="74" operator="lessThan">
      <formula>-1</formula>
    </cfRule>
  </conditionalFormatting>
  <conditionalFormatting sqref="M36:M45">
    <cfRule type="cellIs" dxfId="87" priority="46" operator="lessThan">
      <formula>-1</formula>
    </cfRule>
  </conditionalFormatting>
  <conditionalFormatting sqref="M51:M59">
    <cfRule type="cellIs" dxfId="86" priority="72" operator="lessThan">
      <formula>-1</formula>
    </cfRule>
  </conditionalFormatting>
  <conditionalFormatting sqref="M65:M80">
    <cfRule type="cellIs" dxfId="85" priority="47" operator="lessThan">
      <formula>-1</formula>
    </cfRule>
  </conditionalFormatting>
  <conditionalFormatting sqref="M86:M101">
    <cfRule type="cellIs" dxfId="84" priority="48" operator="lessThan">
      <formula>-1</formula>
    </cfRule>
  </conditionalFormatting>
  <conditionalFormatting sqref="M122">
    <cfRule type="expression" dxfId="83" priority="68" stopIfTrue="1">
      <formula>$M$122&gt;H5</formula>
    </cfRule>
  </conditionalFormatting>
  <conditionalFormatting sqref="M123:M124">
    <cfRule type="expression" dxfId="82" priority="71">
      <formula>$M$123&gt;H6</formula>
    </cfRule>
  </conditionalFormatting>
  <conditionalFormatting sqref="M133">
    <cfRule type="expression" dxfId="81" priority="69">
      <formula>$M$125&gt;$I$5</formula>
    </cfRule>
  </conditionalFormatting>
  <conditionalFormatting sqref="M131:P131">
    <cfRule type="expression" dxfId="80" priority="67">
      <formula>$N$132-1&gt;#REF!</formula>
    </cfRule>
  </conditionalFormatting>
  <conditionalFormatting sqref="R48">
    <cfRule type="expression" dxfId="79" priority="15">
      <formula>$R48&lt;&gt;#REF!</formula>
    </cfRule>
  </conditionalFormatting>
  <conditionalFormatting sqref="S18:S34 S36:S45">
    <cfRule type="expression" dxfId="78" priority="20">
      <formula>$S18&lt;&gt;$R18</formula>
    </cfRule>
  </conditionalFormatting>
  <conditionalFormatting sqref="S51:S59 S65:S80 S86:S101">
    <cfRule type="expression" dxfId="77" priority="14">
      <formula>$S51&lt;&gt;$R51</formula>
    </cfRule>
  </conditionalFormatting>
  <conditionalFormatting sqref="S107:S119">
    <cfRule type="expression" dxfId="76" priority="5">
      <formula>$S107&lt;&gt;$R107</formula>
    </cfRule>
  </conditionalFormatting>
  <conditionalFormatting sqref="S122">
    <cfRule type="expression" dxfId="75" priority="30">
      <formula>$S122&lt;&gt;$R122</formula>
    </cfRule>
  </conditionalFormatting>
  <conditionalFormatting sqref="T18:T34 T36:T45">
    <cfRule type="expression" dxfId="74" priority="18" stopIfTrue="1">
      <formula>T18&gt;15000</formula>
    </cfRule>
    <cfRule type="expression" dxfId="73" priority="19" stopIfTrue="1">
      <formula>T18&gt;2499</formula>
    </cfRule>
    <cfRule type="expression" dxfId="72" priority="16" stopIfTrue="1">
      <formula>T18=0</formula>
    </cfRule>
    <cfRule type="expression" dxfId="71" priority="17" stopIfTrue="1">
      <formula>T18&lt;2500</formula>
    </cfRule>
  </conditionalFormatting>
  <conditionalFormatting sqref="T51:T59">
    <cfRule type="expression" dxfId="70" priority="9" stopIfTrue="1">
      <formula>T51&gt;2499</formula>
    </cfRule>
    <cfRule type="expression" dxfId="69" priority="8" stopIfTrue="1">
      <formula>T51&gt;7500</formula>
    </cfRule>
    <cfRule type="expression" dxfId="68" priority="7" stopIfTrue="1">
      <formula>T51&lt;2500</formula>
    </cfRule>
    <cfRule type="expression" dxfId="67" priority="6" stopIfTrue="1">
      <formula>T51=0</formula>
    </cfRule>
  </conditionalFormatting>
  <conditionalFormatting sqref="T65:T80 T86:T101">
    <cfRule type="expression" dxfId="66" priority="12" stopIfTrue="1">
      <formula>T65&gt;15000</formula>
    </cfRule>
    <cfRule type="expression" dxfId="65" priority="11" stopIfTrue="1">
      <formula>T65&lt;2500</formula>
    </cfRule>
    <cfRule type="expression" dxfId="64" priority="10" stopIfTrue="1">
      <formula>T65=0</formula>
    </cfRule>
    <cfRule type="expression" dxfId="63" priority="13" stopIfTrue="1">
      <formula>T65&gt;2499</formula>
    </cfRule>
  </conditionalFormatting>
  <conditionalFormatting sqref="T107:T119">
    <cfRule type="expression" dxfId="62" priority="4" stopIfTrue="1">
      <formula>T107&gt;2499</formula>
    </cfRule>
    <cfRule type="expression" dxfId="61" priority="3" stopIfTrue="1">
      <formula>T107&gt;15000</formula>
    </cfRule>
    <cfRule type="expression" dxfId="60" priority="2" stopIfTrue="1">
      <formula>T107&lt;2500</formula>
    </cfRule>
    <cfRule type="expression" dxfId="59" priority="1" stopIfTrue="1">
      <formula>T107=0</formula>
    </cfRule>
  </conditionalFormatting>
  <conditionalFormatting sqref="U141:V142">
    <cfRule type="expression" dxfId="58" priority="21">
      <formula>$W$135&gt;$W$131</formula>
    </cfRule>
  </conditionalFormatting>
  <dataValidations disablePrompts="1" count="1">
    <dataValidation type="list" allowBlank="1" showInputMessage="1" showErrorMessage="1" sqref="T129" xr:uid="{D5E14CF0-D7E5-4613-8A12-BB0679A09984}">
      <formula1>"Sélectionner,Oui,Non"</formula1>
    </dataValidation>
  </dataValidations>
  <hyperlinks>
    <hyperlink ref="H84" location="Barèmes!A1" display="Taux " xr:uid="{B935DFB9-1CAA-49C7-82CB-4D65B661B5D1}"/>
    <hyperlink ref="H84:H85" location="'Informations importantes'!C30" display="Taux " xr:uid="{E6456CAC-F6B8-43E2-B089-99124E958FE0}"/>
  </hyperlinks>
  <pageMargins left="0.23622047244094491" right="0.23622047244094491" top="0.74803149606299213" bottom="0.74803149606299213" header="0.31496062992125984" footer="0.31496062992125984"/>
  <pageSetup paperSize="120" scale="32" fitToHeight="0" orientation="portrait" horizontalDpi="1200" verticalDpi="1200" r:id="rId1"/>
  <drawing r:id="rId2"/>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24B4F48F-C4E9-49A3-9FA4-F291377BE07E}">
          <x14:formula1>
            <xm:f>Source!$B$24:$B$29</xm:f>
          </x14:formula1>
          <xm:sqref>C36:C45</xm:sqref>
        </x14:dataValidation>
        <x14:dataValidation type="list" allowBlank="1" showInputMessage="1" showErrorMessage="1" xr:uid="{1493E699-6A21-4DA2-BF44-F78E8D6298E6}">
          <x14:formula1>
            <xm:f>Source!$A$21:$A$37</xm:f>
          </x14:formula1>
          <xm:sqref>C47 C18:C34</xm:sqref>
        </x14:dataValidation>
        <x14:dataValidation type="list" allowBlank="1" showInputMessage="1" showErrorMessage="1" xr:uid="{F1D916A7-B4F5-4173-98CD-03AD20232745}">
          <x14:formula1>
            <xm:f>Source!$A$40:$A$50</xm:f>
          </x14:formula1>
          <xm:sqref>J47</xm:sqref>
        </x14:dataValidation>
        <x14:dataValidation type="list" allowBlank="1" showInputMessage="1" showErrorMessage="1" xr:uid="{6C283467-8212-41AD-A960-C82A76B80FED}">
          <x14:formula1>
            <xm:f>Source!$A$16:$A$18</xm:f>
          </x14:formula1>
          <xm:sqref>K47:L47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38129-2153-4D66-B279-21404021E15C}">
  <sheetPr>
    <tabColor rgb="FF265792"/>
    <pageSetUpPr fitToPage="1"/>
  </sheetPr>
  <dimension ref="A1:AB163"/>
  <sheetViews>
    <sheetView showGridLines="0" showZeros="0" zoomScale="85" zoomScaleNormal="85" zoomScalePageLayoutView="40" workbookViewId="0">
      <selection activeCell="H10" sqref="H10"/>
    </sheetView>
  </sheetViews>
  <sheetFormatPr baseColWidth="10" defaultColWidth="11.453125" defaultRowHeight="14" x14ac:dyDescent="0.3"/>
  <cols>
    <col min="1" max="1" width="20" style="98" customWidth="1"/>
    <col min="2" max="2" width="14.453125" style="98" customWidth="1"/>
    <col min="3" max="3" width="19" style="98" customWidth="1"/>
    <col min="4" max="4" width="30" style="98" customWidth="1"/>
    <col min="5" max="6" width="10.54296875" style="98" customWidth="1"/>
    <col min="7" max="7" width="19.453125" style="98" customWidth="1"/>
    <col min="8" max="8" width="16.90625" style="98" customWidth="1"/>
    <col min="9" max="9" width="19" style="98" customWidth="1"/>
    <col min="10" max="10" width="11.453125" style="98" customWidth="1"/>
    <col min="11" max="11" width="8.453125" style="98" customWidth="1"/>
    <col min="12" max="13" width="19" style="98" customWidth="1"/>
    <col min="14" max="14" width="13.453125" style="85" customWidth="1"/>
    <col min="15" max="17" width="3.54296875" style="98" customWidth="1"/>
    <col min="18" max="21" width="20.6328125" style="92" hidden="1" customWidth="1"/>
    <col min="22" max="22" width="21.6328125" style="92" hidden="1" customWidth="1"/>
    <col min="23" max="23" width="38.54296875" style="92" hidden="1" customWidth="1"/>
    <col min="24" max="28" width="11.453125" style="118"/>
    <col min="29" max="16384" width="11.453125" style="98"/>
  </cols>
  <sheetData>
    <row r="1" spans="1:28" s="78" customFormat="1" ht="45" customHeight="1" x14ac:dyDescent="0.35">
      <c r="A1" s="585" t="s">
        <v>397</v>
      </c>
      <c r="B1" s="585"/>
      <c r="C1" s="585"/>
      <c r="D1" s="585"/>
      <c r="E1" s="585"/>
      <c r="F1" s="585"/>
      <c r="G1" s="585"/>
      <c r="H1" s="585"/>
      <c r="I1" s="585"/>
      <c r="J1" s="585"/>
      <c r="K1" s="585"/>
      <c r="L1" s="585"/>
      <c r="M1" s="585"/>
      <c r="N1" s="585"/>
      <c r="O1" s="585"/>
      <c r="P1" s="585"/>
      <c r="R1" s="119"/>
      <c r="S1" s="119"/>
      <c r="T1" s="119"/>
      <c r="U1" s="119"/>
      <c r="V1" s="119"/>
      <c r="W1" s="119"/>
      <c r="X1" s="115"/>
      <c r="Y1" s="115"/>
      <c r="Z1" s="115"/>
      <c r="AA1" s="115"/>
      <c r="AB1" s="115"/>
    </row>
    <row r="2" spans="1:28" s="81" customFormat="1" ht="18" customHeight="1" x14ac:dyDescent="0.4">
      <c r="A2" s="80"/>
      <c r="J2" s="82"/>
      <c r="K2" s="82"/>
      <c r="L2" s="82"/>
      <c r="N2" s="79"/>
      <c r="R2" s="119"/>
      <c r="S2" s="119"/>
      <c r="T2" s="119"/>
      <c r="U2" s="119"/>
      <c r="W2" s="119"/>
      <c r="X2" s="116"/>
      <c r="Y2" s="116"/>
      <c r="Z2" s="116"/>
      <c r="AA2" s="116"/>
      <c r="AB2" s="116"/>
    </row>
    <row r="3" spans="1:28" s="84" customFormat="1" ht="30.65" customHeight="1" x14ac:dyDescent="0.3">
      <c r="A3" s="593" t="s">
        <v>99</v>
      </c>
      <c r="B3" s="590">
        <f>'Plan de financement'!B3</f>
        <v>0</v>
      </c>
      <c r="C3" s="590"/>
      <c r="D3" s="590"/>
      <c r="E3" s="83"/>
      <c r="F3" s="591" t="s">
        <v>10</v>
      </c>
      <c r="G3" s="592"/>
      <c r="H3" s="165" t="str">
        <f>'Plan de financement'!I3</f>
        <v>(À sélectionner)</v>
      </c>
      <c r="J3" s="594" t="s">
        <v>100</v>
      </c>
      <c r="K3" s="594"/>
      <c r="L3" s="594"/>
      <c r="M3" s="594"/>
      <c r="N3" s="85"/>
      <c r="R3" s="27"/>
      <c r="S3" s="27"/>
      <c r="T3" s="27"/>
      <c r="U3" s="119"/>
      <c r="W3" s="119"/>
      <c r="X3" s="117"/>
      <c r="Y3" s="117"/>
      <c r="Z3" s="117"/>
      <c r="AA3" s="117"/>
      <c r="AB3" s="117"/>
    </row>
    <row r="4" spans="1:28" s="84" customFormat="1" ht="27" customHeight="1" x14ac:dyDescent="0.3">
      <c r="A4" s="593"/>
      <c r="B4" s="590"/>
      <c r="C4" s="590"/>
      <c r="D4" s="590"/>
      <c r="E4" s="83"/>
      <c r="F4" s="591" t="s">
        <v>17</v>
      </c>
      <c r="G4" s="592"/>
      <c r="H4" s="176">
        <f>'Plan de financement'!I5</f>
        <v>0</v>
      </c>
      <c r="J4" s="556" t="s">
        <v>101</v>
      </c>
      <c r="K4" s="557"/>
      <c r="L4" s="558"/>
      <c r="M4" s="167">
        <f>'Plan de financement'!M4</f>
        <v>0</v>
      </c>
      <c r="N4" s="86"/>
      <c r="R4" s="120"/>
      <c r="S4" s="120"/>
      <c r="T4" s="120"/>
      <c r="U4" s="121"/>
      <c r="X4" s="117"/>
      <c r="Y4" s="117"/>
      <c r="Z4" s="117"/>
      <c r="AA4" s="117"/>
      <c r="AB4" s="117"/>
    </row>
    <row r="5" spans="1:28" s="84" customFormat="1" ht="38.25" customHeight="1" x14ac:dyDescent="0.3">
      <c r="A5" s="166" t="s">
        <v>16</v>
      </c>
      <c r="B5" s="590">
        <f>'Plan de financement'!B5</f>
        <v>0</v>
      </c>
      <c r="C5" s="590"/>
      <c r="D5" s="590"/>
      <c r="E5" s="83"/>
      <c r="F5" s="591" t="s">
        <v>102</v>
      </c>
      <c r="G5" s="592"/>
      <c r="H5" s="168">
        <f>'Plan de financement'!I6</f>
        <v>0</v>
      </c>
      <c r="I5" s="87"/>
      <c r="J5" s="556" t="s">
        <v>389</v>
      </c>
      <c r="K5" s="557"/>
      <c r="L5" s="558"/>
      <c r="M5" s="168">
        <f>'Plan de financement'!M8</f>
        <v>0</v>
      </c>
      <c r="N5" s="88"/>
      <c r="T5" s="120"/>
      <c r="U5" s="121"/>
      <c r="V5" s="597" t="s">
        <v>365</v>
      </c>
      <c r="W5" s="598"/>
      <c r="X5" s="117"/>
      <c r="Y5" s="117"/>
      <c r="Z5" s="117"/>
      <c r="AA5" s="117"/>
      <c r="AB5" s="117"/>
    </row>
    <row r="6" spans="1:28" s="84" customFormat="1" ht="38.25" customHeight="1" x14ac:dyDescent="0.3">
      <c r="A6" s="166" t="s">
        <v>20</v>
      </c>
      <c r="B6" s="590" t="str">
        <f>'Plan de financement'!B6</f>
        <v>(À sélectionner)</v>
      </c>
      <c r="C6" s="590"/>
      <c r="D6" s="590"/>
      <c r="E6" s="83"/>
      <c r="F6" s="591" t="s">
        <v>103</v>
      </c>
      <c r="G6" s="592"/>
      <c r="H6" s="176">
        <f>'Plan de financement'!I7</f>
        <v>0</v>
      </c>
      <c r="I6" s="89"/>
      <c r="J6" s="556" t="s">
        <v>104</v>
      </c>
      <c r="K6" s="557"/>
      <c r="L6" s="558"/>
      <c r="M6" s="168">
        <f>'Plan de financement'!N146</f>
        <v>0</v>
      </c>
      <c r="N6" s="88"/>
      <c r="T6" s="120"/>
      <c r="U6" s="121"/>
      <c r="V6" s="216" t="s">
        <v>339</v>
      </c>
      <c r="W6" s="216" t="s">
        <v>340</v>
      </c>
      <c r="X6" s="117"/>
      <c r="Y6" s="117"/>
      <c r="Z6" s="117"/>
      <c r="AA6" s="117"/>
      <c r="AB6" s="117"/>
    </row>
    <row r="7" spans="1:28" s="84" customFormat="1" ht="38.25" customHeight="1" x14ac:dyDescent="0.3">
      <c r="A7" s="166" t="s">
        <v>24</v>
      </c>
      <c r="B7" s="590" t="str">
        <f>'Plan de financement'!B7</f>
        <v>(À sélectionner)</v>
      </c>
      <c r="C7" s="590"/>
      <c r="D7" s="590"/>
      <c r="E7" s="90"/>
      <c r="F7" s="595" t="s">
        <v>105</v>
      </c>
      <c r="G7" s="595"/>
      <c r="H7" s="168">
        <f>'Plan de financement'!I8</f>
        <v>0</v>
      </c>
      <c r="I7" s="91"/>
      <c r="J7" s="556" t="s">
        <v>388</v>
      </c>
      <c r="K7" s="557"/>
      <c r="L7" s="558"/>
      <c r="M7" s="169">
        <f>'Plan de financement'!M9</f>
        <v>0</v>
      </c>
      <c r="N7" s="88"/>
      <c r="T7" s="120"/>
      <c r="U7" s="92"/>
      <c r="V7" s="123" t="s">
        <v>341</v>
      </c>
      <c r="W7" s="123" t="s">
        <v>342</v>
      </c>
      <c r="X7" s="117"/>
      <c r="Y7" s="117"/>
      <c r="Z7" s="117"/>
      <c r="AA7" s="117"/>
      <c r="AB7" s="117"/>
    </row>
    <row r="8" spans="1:28" s="84" customFormat="1" ht="38.25" customHeight="1" x14ac:dyDescent="0.3">
      <c r="A8" s="166" t="s">
        <v>26</v>
      </c>
      <c r="B8" s="590" t="str">
        <f>'Plan de financement'!B8</f>
        <v>Ne s'applique pas</v>
      </c>
      <c r="C8" s="590"/>
      <c r="D8" s="590"/>
      <c r="E8" s="90"/>
      <c r="F8" s="596" t="s">
        <v>106</v>
      </c>
      <c r="G8" s="596"/>
      <c r="H8" s="596"/>
      <c r="I8" s="93"/>
      <c r="J8" s="559" t="s">
        <v>107</v>
      </c>
      <c r="K8" s="560"/>
      <c r="L8" s="561"/>
      <c r="M8" s="168">
        <f>'Plan de financement'!M158</f>
        <v>0</v>
      </c>
      <c r="N8" s="88"/>
      <c r="R8" s="130" t="s">
        <v>344</v>
      </c>
      <c r="S8" s="627">
        <f>'Réclamation 1'!S8</f>
        <v>0</v>
      </c>
      <c r="T8" s="636"/>
      <c r="U8" s="92"/>
      <c r="V8" s="124" t="s">
        <v>343</v>
      </c>
      <c r="W8" s="124" t="s">
        <v>420</v>
      </c>
      <c r="X8" s="117"/>
      <c r="Y8" s="117"/>
      <c r="Z8" s="117"/>
      <c r="AA8" s="117"/>
      <c r="AB8" s="117"/>
    </row>
    <row r="9" spans="1:28" s="84" customFormat="1" ht="29.25" customHeight="1" x14ac:dyDescent="0.3">
      <c r="A9" s="588"/>
      <c r="B9" s="588"/>
      <c r="C9" s="588"/>
      <c r="D9" s="100"/>
      <c r="E9" s="94"/>
      <c r="F9" s="562" t="s">
        <v>108</v>
      </c>
      <c r="G9" s="589"/>
      <c r="H9" s="178">
        <f>'Réclamation 1'!H10</f>
        <v>0</v>
      </c>
      <c r="I9" s="94"/>
      <c r="J9" s="562" t="s">
        <v>109</v>
      </c>
      <c r="K9" s="562"/>
      <c r="L9" s="562"/>
      <c r="M9" s="168">
        <f>M8*'Plan de financement'!O12</f>
        <v>0</v>
      </c>
      <c r="N9" s="88"/>
      <c r="R9" s="130" t="s">
        <v>345</v>
      </c>
      <c r="S9" s="627">
        <f>'Réclamation 1'!S9</f>
        <v>0</v>
      </c>
      <c r="T9" s="628"/>
      <c r="U9" s="121"/>
      <c r="V9" s="599" t="s">
        <v>419</v>
      </c>
      <c r="W9" s="600"/>
      <c r="X9" s="117"/>
      <c r="Y9" s="117"/>
      <c r="Z9" s="117"/>
      <c r="AA9" s="117"/>
      <c r="AB9" s="117"/>
    </row>
    <row r="10" spans="1:28" s="84" customFormat="1" ht="31.5" customHeight="1" x14ac:dyDescent="0.3">
      <c r="A10" s="588"/>
      <c r="B10" s="588"/>
      <c r="C10" s="588"/>
      <c r="D10" s="101"/>
      <c r="E10" s="94"/>
      <c r="F10" s="562" t="s">
        <v>110</v>
      </c>
      <c r="G10" s="589"/>
      <c r="H10" s="178"/>
      <c r="I10" s="94"/>
      <c r="J10" s="563"/>
      <c r="K10" s="563"/>
      <c r="L10" s="563"/>
      <c r="M10" s="111"/>
      <c r="N10" s="88"/>
      <c r="R10" s="130" t="s">
        <v>346</v>
      </c>
      <c r="S10" s="570" t="str">
        <f>'Plan de financement'!B6</f>
        <v>(À sélectionner)</v>
      </c>
      <c r="T10" s="571"/>
      <c r="U10" s="121"/>
      <c r="V10" s="122" t="s">
        <v>339</v>
      </c>
      <c r="W10" s="122" t="s">
        <v>421</v>
      </c>
      <c r="X10" s="117"/>
      <c r="Y10" s="117"/>
      <c r="Z10" s="117"/>
      <c r="AA10" s="117"/>
      <c r="AB10" s="117"/>
    </row>
    <row r="11" spans="1:28" s="84" customFormat="1" ht="30.9" customHeight="1" x14ac:dyDescent="0.3">
      <c r="A11" s="586"/>
      <c r="B11" s="586"/>
      <c r="C11" s="586"/>
      <c r="D11" s="586"/>
      <c r="E11" s="95"/>
      <c r="G11" s="96"/>
      <c r="J11" s="564"/>
      <c r="K11" s="564"/>
      <c r="L11" s="564"/>
      <c r="M11" s="111"/>
      <c r="N11" s="88"/>
      <c r="R11" s="131" t="s">
        <v>349</v>
      </c>
      <c r="S11" s="572"/>
      <c r="T11" s="573"/>
      <c r="U11" s="121"/>
      <c r="V11" s="125" t="s">
        <v>347</v>
      </c>
      <c r="W11" s="125" t="s">
        <v>348</v>
      </c>
      <c r="X11" s="117"/>
      <c r="Y11" s="117"/>
      <c r="Z11" s="117"/>
      <c r="AA11" s="117"/>
      <c r="AB11" s="117"/>
    </row>
    <row r="12" spans="1:28" ht="23.15" customHeight="1" x14ac:dyDescent="0.3">
      <c r="A12" s="97"/>
      <c r="B12" s="97"/>
      <c r="C12" s="97"/>
      <c r="D12" s="97"/>
      <c r="J12" s="587"/>
      <c r="K12" s="587"/>
      <c r="L12" s="587"/>
      <c r="M12" s="587"/>
      <c r="R12" s="120"/>
      <c r="S12" s="120"/>
      <c r="T12" s="120"/>
      <c r="U12" s="120"/>
      <c r="V12" s="120"/>
      <c r="W12" s="120"/>
    </row>
    <row r="13" spans="1:28" s="78" customFormat="1" ht="14.9" customHeight="1" x14ac:dyDescent="0.35">
      <c r="A13" s="319" t="s">
        <v>385</v>
      </c>
      <c r="B13" s="319"/>
      <c r="C13" s="319"/>
      <c r="D13" s="319"/>
      <c r="E13" s="319"/>
      <c r="F13" s="319"/>
      <c r="G13" s="319"/>
      <c r="H13" s="319"/>
      <c r="I13" s="319"/>
      <c r="J13" s="319"/>
      <c r="K13" s="319"/>
      <c r="L13" s="319"/>
      <c r="M13" s="319"/>
      <c r="N13" s="319"/>
      <c r="O13" s="319"/>
      <c r="P13" s="319"/>
      <c r="R13" s="462" t="s">
        <v>417</v>
      </c>
      <c r="S13" s="462" t="s">
        <v>418</v>
      </c>
      <c r="T13" s="462" t="s">
        <v>350</v>
      </c>
      <c r="U13" s="505" t="s">
        <v>351</v>
      </c>
      <c r="V13" s="601"/>
      <c r="W13" s="602"/>
      <c r="X13" s="115"/>
      <c r="Y13" s="115"/>
      <c r="Z13" s="115"/>
      <c r="AA13" s="115"/>
      <c r="AB13" s="115"/>
    </row>
    <row r="14" spans="1:28" s="78" customFormat="1" ht="17.149999999999999" customHeight="1" x14ac:dyDescent="0.35">
      <c r="A14" s="319"/>
      <c r="B14" s="319"/>
      <c r="C14" s="319"/>
      <c r="D14" s="319"/>
      <c r="E14" s="319"/>
      <c r="F14" s="319"/>
      <c r="G14" s="319"/>
      <c r="H14" s="319"/>
      <c r="I14" s="319"/>
      <c r="J14" s="319"/>
      <c r="K14" s="319"/>
      <c r="L14" s="319"/>
      <c r="M14" s="319"/>
      <c r="N14" s="319"/>
      <c r="O14" s="319"/>
      <c r="P14" s="319"/>
      <c r="R14" s="462"/>
      <c r="S14" s="462"/>
      <c r="T14" s="462"/>
      <c r="U14" s="603"/>
      <c r="V14" s="604"/>
      <c r="W14" s="605"/>
      <c r="X14" s="115"/>
      <c r="Y14" s="115"/>
      <c r="Z14" s="115"/>
      <c r="AA14" s="115"/>
      <c r="AB14" s="115"/>
    </row>
    <row r="15" spans="1:28" s="78" customFormat="1" ht="25.25" customHeight="1" x14ac:dyDescent="0.35">
      <c r="A15" s="278" t="s">
        <v>59</v>
      </c>
      <c r="B15" s="278"/>
      <c r="C15" s="278"/>
      <c r="D15" s="278"/>
      <c r="E15" s="278"/>
      <c r="F15" s="278"/>
      <c r="G15" s="278"/>
      <c r="H15" s="278"/>
      <c r="I15" s="278"/>
      <c r="J15" s="278"/>
      <c r="K15" s="278"/>
      <c r="L15" s="279"/>
      <c r="M15" s="278"/>
      <c r="N15" s="278"/>
      <c r="O15" s="278"/>
      <c r="P15" s="278"/>
      <c r="R15" s="462"/>
      <c r="S15" s="462"/>
      <c r="T15" s="462"/>
      <c r="U15" s="603"/>
      <c r="V15" s="604"/>
      <c r="W15" s="605"/>
      <c r="X15" s="115"/>
      <c r="Y15" s="115"/>
      <c r="Z15" s="115"/>
      <c r="AA15" s="115"/>
      <c r="AB15" s="115"/>
    </row>
    <row r="16" spans="1:28" s="84" customFormat="1" ht="28.4" customHeight="1" x14ac:dyDescent="0.3">
      <c r="A16" s="354" t="s">
        <v>60</v>
      </c>
      <c r="B16" s="355"/>
      <c r="C16" s="528" t="s">
        <v>61</v>
      </c>
      <c r="D16" s="317" t="s">
        <v>62</v>
      </c>
      <c r="E16" s="317" t="s">
        <v>63</v>
      </c>
      <c r="F16" s="317" t="s">
        <v>64</v>
      </c>
      <c r="G16" s="317" t="s">
        <v>65</v>
      </c>
      <c r="H16" s="317" t="s">
        <v>66</v>
      </c>
      <c r="I16" s="349" t="s">
        <v>111</v>
      </c>
      <c r="J16" s="350"/>
      <c r="K16" s="351"/>
      <c r="L16" s="286" t="s">
        <v>68</v>
      </c>
      <c r="M16" s="330" t="s">
        <v>69</v>
      </c>
      <c r="N16" s="253" t="s">
        <v>70</v>
      </c>
      <c r="O16" s="359"/>
      <c r="P16" s="254"/>
      <c r="R16" s="462"/>
      <c r="S16" s="462"/>
      <c r="T16" s="462"/>
      <c r="U16" s="606"/>
      <c r="V16" s="607"/>
      <c r="W16" s="608"/>
      <c r="X16" s="117"/>
      <c r="Y16" s="117"/>
      <c r="Z16" s="117"/>
      <c r="AA16" s="117"/>
      <c r="AB16" s="117"/>
    </row>
    <row r="17" spans="1:28" s="84" customFormat="1" ht="19.5" customHeight="1" x14ac:dyDescent="0.3">
      <c r="A17" s="356"/>
      <c r="B17" s="357"/>
      <c r="C17" s="529"/>
      <c r="D17" s="318"/>
      <c r="E17" s="318"/>
      <c r="F17" s="318"/>
      <c r="G17" s="318"/>
      <c r="H17" s="318"/>
      <c r="I17" s="148" t="s">
        <v>55</v>
      </c>
      <c r="J17" s="333" t="s">
        <v>71</v>
      </c>
      <c r="K17" s="333"/>
      <c r="L17" s="287"/>
      <c r="M17" s="331"/>
      <c r="N17" s="255"/>
      <c r="O17" s="360"/>
      <c r="P17" s="256"/>
      <c r="R17" s="473" t="s">
        <v>364</v>
      </c>
      <c r="S17" s="474"/>
      <c r="T17" s="474"/>
      <c r="U17" s="474"/>
      <c r="V17" s="474"/>
      <c r="W17" s="475"/>
      <c r="X17" s="117"/>
      <c r="Y17" s="117"/>
      <c r="Z17" s="117"/>
      <c r="AA17" s="117"/>
      <c r="AB17" s="117"/>
    </row>
    <row r="18" spans="1:28" s="84" customFormat="1" ht="15" customHeight="1" x14ac:dyDescent="0.3">
      <c r="A18" s="284"/>
      <c r="B18" s="285"/>
      <c r="C18" s="153" t="s">
        <v>57</v>
      </c>
      <c r="D18" s="154"/>
      <c r="E18" s="155"/>
      <c r="F18" s="149">
        <f>D18*E18</f>
        <v>0</v>
      </c>
      <c r="G18" s="152"/>
      <c r="H18" s="156">
        <f t="shared" ref="H18:H34" si="0">G18/7</f>
        <v>0</v>
      </c>
      <c r="I18" s="143"/>
      <c r="J18" s="280"/>
      <c r="K18" s="280"/>
      <c r="L18" s="143"/>
      <c r="M18" s="151">
        <f>N18-(I18+J18+L18)</f>
        <v>0</v>
      </c>
      <c r="N18" s="293">
        <f>ROUND((D18+F18)*G18,0)</f>
        <v>0</v>
      </c>
      <c r="O18" s="293"/>
      <c r="P18" s="293"/>
      <c r="R18" s="132"/>
      <c r="S18" s="133">
        <f>R18</f>
        <v>0</v>
      </c>
      <c r="T18" s="133"/>
      <c r="U18" s="539"/>
      <c r="V18" s="540"/>
      <c r="W18" s="541"/>
      <c r="X18" s="117"/>
      <c r="Y18" s="117"/>
      <c r="Z18" s="117"/>
      <c r="AA18" s="117"/>
      <c r="AB18" s="117"/>
    </row>
    <row r="19" spans="1:28" s="84" customFormat="1" ht="15" customHeight="1" x14ac:dyDescent="0.3">
      <c r="A19" s="284"/>
      <c r="B19" s="285"/>
      <c r="C19" s="153" t="s">
        <v>57</v>
      </c>
      <c r="D19" s="154"/>
      <c r="E19" s="155"/>
      <c r="F19" s="149">
        <f t="shared" ref="F19:F34" si="1">D19*E19</f>
        <v>0</v>
      </c>
      <c r="G19" s="152"/>
      <c r="H19" s="156">
        <f t="shared" si="0"/>
        <v>0</v>
      </c>
      <c r="I19" s="143"/>
      <c r="J19" s="280"/>
      <c r="K19" s="280"/>
      <c r="L19" s="143"/>
      <c r="M19" s="151">
        <f t="shared" ref="M19:M45" si="2">N19-(I19+J19+L19)</f>
        <v>0</v>
      </c>
      <c r="N19" s="293">
        <f t="shared" ref="N19:N34" si="3">ROUND((D19+F19)*G19,0)</f>
        <v>0</v>
      </c>
      <c r="O19" s="293"/>
      <c r="P19" s="293"/>
      <c r="R19" s="132"/>
      <c r="S19" s="133">
        <f t="shared" ref="S19:S34" si="4">R19</f>
        <v>0</v>
      </c>
      <c r="T19" s="133"/>
      <c r="U19" s="539"/>
      <c r="V19" s="540"/>
      <c r="W19" s="541"/>
      <c r="X19" s="117"/>
      <c r="Y19" s="117"/>
      <c r="Z19" s="117"/>
      <c r="AA19" s="117"/>
      <c r="AB19" s="117"/>
    </row>
    <row r="20" spans="1:28" s="84" customFormat="1" ht="15" customHeight="1" x14ac:dyDescent="0.3">
      <c r="A20" s="284"/>
      <c r="B20" s="285"/>
      <c r="C20" s="153" t="s">
        <v>57</v>
      </c>
      <c r="D20" s="154"/>
      <c r="E20" s="155"/>
      <c r="F20" s="149">
        <f t="shared" si="1"/>
        <v>0</v>
      </c>
      <c r="G20" s="152"/>
      <c r="H20" s="156">
        <f t="shared" si="0"/>
        <v>0</v>
      </c>
      <c r="I20" s="143"/>
      <c r="J20" s="280"/>
      <c r="K20" s="280"/>
      <c r="L20" s="143"/>
      <c r="M20" s="151">
        <f t="shared" si="2"/>
        <v>0</v>
      </c>
      <c r="N20" s="293">
        <f t="shared" si="3"/>
        <v>0</v>
      </c>
      <c r="O20" s="293"/>
      <c r="P20" s="293"/>
      <c r="R20" s="132"/>
      <c r="S20" s="133">
        <f t="shared" si="4"/>
        <v>0</v>
      </c>
      <c r="T20" s="133"/>
      <c r="U20" s="539"/>
      <c r="V20" s="540"/>
      <c r="W20" s="541"/>
      <c r="X20" s="117"/>
      <c r="Y20" s="117"/>
      <c r="Z20" s="117"/>
      <c r="AA20" s="117"/>
      <c r="AB20" s="117"/>
    </row>
    <row r="21" spans="1:28" s="84" customFormat="1" ht="15" customHeight="1" x14ac:dyDescent="0.3">
      <c r="A21" s="284"/>
      <c r="B21" s="285"/>
      <c r="C21" s="153" t="s">
        <v>57</v>
      </c>
      <c r="D21" s="154"/>
      <c r="E21" s="155"/>
      <c r="F21" s="149">
        <f t="shared" si="1"/>
        <v>0</v>
      </c>
      <c r="G21" s="152"/>
      <c r="H21" s="156">
        <f t="shared" si="0"/>
        <v>0</v>
      </c>
      <c r="I21" s="143"/>
      <c r="J21" s="280"/>
      <c r="K21" s="280"/>
      <c r="L21" s="143"/>
      <c r="M21" s="151">
        <f t="shared" si="2"/>
        <v>0</v>
      </c>
      <c r="N21" s="293">
        <f t="shared" si="3"/>
        <v>0</v>
      </c>
      <c r="O21" s="293"/>
      <c r="P21" s="293"/>
      <c r="R21" s="132"/>
      <c r="S21" s="133">
        <f t="shared" si="4"/>
        <v>0</v>
      </c>
      <c r="T21" s="133"/>
      <c r="U21" s="539"/>
      <c r="V21" s="540"/>
      <c r="W21" s="541"/>
      <c r="X21" s="117"/>
      <c r="Y21" s="117"/>
      <c r="Z21" s="117"/>
      <c r="AA21" s="117"/>
      <c r="AB21" s="117"/>
    </row>
    <row r="22" spans="1:28" s="84" customFormat="1" ht="15" customHeight="1" x14ac:dyDescent="0.3">
      <c r="A22" s="284"/>
      <c r="B22" s="285"/>
      <c r="C22" s="153" t="s">
        <v>57</v>
      </c>
      <c r="D22" s="154"/>
      <c r="E22" s="155"/>
      <c r="F22" s="149">
        <f t="shared" si="1"/>
        <v>0</v>
      </c>
      <c r="G22" s="152"/>
      <c r="H22" s="156">
        <f t="shared" si="0"/>
        <v>0</v>
      </c>
      <c r="I22" s="143"/>
      <c r="J22" s="280"/>
      <c r="K22" s="280"/>
      <c r="L22" s="143"/>
      <c r="M22" s="151">
        <f t="shared" si="2"/>
        <v>0</v>
      </c>
      <c r="N22" s="293">
        <f t="shared" si="3"/>
        <v>0</v>
      </c>
      <c r="O22" s="293"/>
      <c r="P22" s="293"/>
      <c r="R22" s="132"/>
      <c r="S22" s="133">
        <f t="shared" si="4"/>
        <v>0</v>
      </c>
      <c r="T22" s="133"/>
      <c r="U22" s="539"/>
      <c r="V22" s="540"/>
      <c r="W22" s="541"/>
      <c r="X22" s="117"/>
      <c r="Y22" s="117"/>
      <c r="Z22" s="117"/>
      <c r="AA22" s="117"/>
      <c r="AB22" s="117"/>
    </row>
    <row r="23" spans="1:28" s="84" customFormat="1" ht="15" customHeight="1" x14ac:dyDescent="0.3">
      <c r="A23" s="284"/>
      <c r="B23" s="285"/>
      <c r="C23" s="153" t="s">
        <v>57</v>
      </c>
      <c r="D23" s="154"/>
      <c r="E23" s="155"/>
      <c r="F23" s="149">
        <f t="shared" si="1"/>
        <v>0</v>
      </c>
      <c r="G23" s="152"/>
      <c r="H23" s="156">
        <f t="shared" si="0"/>
        <v>0</v>
      </c>
      <c r="I23" s="143"/>
      <c r="J23" s="280"/>
      <c r="K23" s="280"/>
      <c r="L23" s="143"/>
      <c r="M23" s="151">
        <f t="shared" si="2"/>
        <v>0</v>
      </c>
      <c r="N23" s="293">
        <f t="shared" si="3"/>
        <v>0</v>
      </c>
      <c r="O23" s="293"/>
      <c r="P23" s="293"/>
      <c r="R23" s="132"/>
      <c r="S23" s="133">
        <f t="shared" si="4"/>
        <v>0</v>
      </c>
      <c r="T23" s="133"/>
      <c r="U23" s="539"/>
      <c r="V23" s="540"/>
      <c r="W23" s="541"/>
      <c r="X23" s="117"/>
      <c r="Y23" s="117"/>
      <c r="Z23" s="117"/>
      <c r="AA23" s="117"/>
      <c r="AB23" s="117"/>
    </row>
    <row r="24" spans="1:28" s="84" customFormat="1" ht="15" customHeight="1" x14ac:dyDescent="0.3">
      <c r="A24" s="284"/>
      <c r="B24" s="285"/>
      <c r="C24" s="153" t="s">
        <v>57</v>
      </c>
      <c r="D24" s="154"/>
      <c r="E24" s="155"/>
      <c r="F24" s="149">
        <f t="shared" si="1"/>
        <v>0</v>
      </c>
      <c r="G24" s="152"/>
      <c r="H24" s="156">
        <f t="shared" si="0"/>
        <v>0</v>
      </c>
      <c r="I24" s="143"/>
      <c r="J24" s="280"/>
      <c r="K24" s="280"/>
      <c r="L24" s="143"/>
      <c r="M24" s="151">
        <f t="shared" si="2"/>
        <v>0</v>
      </c>
      <c r="N24" s="293">
        <f t="shared" si="3"/>
        <v>0</v>
      </c>
      <c r="O24" s="293"/>
      <c r="P24" s="293"/>
      <c r="R24" s="132"/>
      <c r="S24" s="133">
        <f t="shared" si="4"/>
        <v>0</v>
      </c>
      <c r="T24" s="133"/>
      <c r="U24" s="539"/>
      <c r="V24" s="540"/>
      <c r="W24" s="541"/>
      <c r="X24" s="117"/>
      <c r="Y24" s="117"/>
      <c r="Z24" s="117"/>
      <c r="AA24" s="117"/>
      <c r="AB24" s="117"/>
    </row>
    <row r="25" spans="1:28" s="84" customFormat="1" ht="15" customHeight="1" x14ac:dyDescent="0.3">
      <c r="A25" s="284"/>
      <c r="B25" s="285"/>
      <c r="C25" s="153" t="s">
        <v>57</v>
      </c>
      <c r="D25" s="154"/>
      <c r="E25" s="155"/>
      <c r="F25" s="149">
        <f t="shared" si="1"/>
        <v>0</v>
      </c>
      <c r="G25" s="152"/>
      <c r="H25" s="156">
        <f t="shared" si="0"/>
        <v>0</v>
      </c>
      <c r="I25" s="143"/>
      <c r="J25" s="280"/>
      <c r="K25" s="280"/>
      <c r="L25" s="143"/>
      <c r="M25" s="151">
        <f t="shared" si="2"/>
        <v>0</v>
      </c>
      <c r="N25" s="293">
        <f t="shared" si="3"/>
        <v>0</v>
      </c>
      <c r="O25" s="293"/>
      <c r="P25" s="293"/>
      <c r="R25" s="132"/>
      <c r="S25" s="133">
        <f t="shared" si="4"/>
        <v>0</v>
      </c>
      <c r="T25" s="133"/>
      <c r="U25" s="539"/>
      <c r="V25" s="540"/>
      <c r="W25" s="541"/>
      <c r="X25" s="117"/>
      <c r="Y25" s="117"/>
      <c r="Z25" s="117"/>
      <c r="AA25" s="117"/>
      <c r="AB25" s="117"/>
    </row>
    <row r="26" spans="1:28" s="84" customFormat="1" ht="15" customHeight="1" x14ac:dyDescent="0.3">
      <c r="A26" s="284"/>
      <c r="B26" s="285"/>
      <c r="C26" s="153" t="s">
        <v>57</v>
      </c>
      <c r="D26" s="154"/>
      <c r="E26" s="155"/>
      <c r="F26" s="149">
        <f t="shared" si="1"/>
        <v>0</v>
      </c>
      <c r="G26" s="152"/>
      <c r="H26" s="156">
        <f t="shared" si="0"/>
        <v>0</v>
      </c>
      <c r="I26" s="143"/>
      <c r="J26" s="280"/>
      <c r="K26" s="280"/>
      <c r="L26" s="143"/>
      <c r="M26" s="151">
        <f t="shared" si="2"/>
        <v>0</v>
      </c>
      <c r="N26" s="293">
        <f t="shared" si="3"/>
        <v>0</v>
      </c>
      <c r="O26" s="293"/>
      <c r="P26" s="293"/>
      <c r="R26" s="132"/>
      <c r="S26" s="133">
        <f t="shared" si="4"/>
        <v>0</v>
      </c>
      <c r="T26" s="133"/>
      <c r="U26" s="539"/>
      <c r="V26" s="540"/>
      <c r="W26" s="541"/>
      <c r="X26" s="117"/>
      <c r="Y26" s="117"/>
      <c r="Z26" s="117"/>
      <c r="AA26" s="117"/>
      <c r="AB26" s="117"/>
    </row>
    <row r="27" spans="1:28" s="84" customFormat="1" ht="15" customHeight="1" x14ac:dyDescent="0.3">
      <c r="A27" s="284"/>
      <c r="B27" s="285"/>
      <c r="C27" s="153" t="s">
        <v>57</v>
      </c>
      <c r="D27" s="154"/>
      <c r="E27" s="155"/>
      <c r="F27" s="149">
        <f t="shared" si="1"/>
        <v>0</v>
      </c>
      <c r="G27" s="152"/>
      <c r="H27" s="156">
        <f t="shared" si="0"/>
        <v>0</v>
      </c>
      <c r="I27" s="143"/>
      <c r="J27" s="280"/>
      <c r="K27" s="280"/>
      <c r="L27" s="143"/>
      <c r="M27" s="151">
        <f t="shared" si="2"/>
        <v>0</v>
      </c>
      <c r="N27" s="293">
        <f t="shared" si="3"/>
        <v>0</v>
      </c>
      <c r="O27" s="293"/>
      <c r="P27" s="293"/>
      <c r="R27" s="132"/>
      <c r="S27" s="133">
        <f t="shared" si="4"/>
        <v>0</v>
      </c>
      <c r="T27" s="133"/>
      <c r="U27" s="539"/>
      <c r="V27" s="540"/>
      <c r="W27" s="541"/>
      <c r="X27" s="117"/>
      <c r="Y27" s="117"/>
      <c r="Z27" s="117"/>
      <c r="AA27" s="117"/>
      <c r="AB27" s="117"/>
    </row>
    <row r="28" spans="1:28" s="84" customFormat="1" ht="15" customHeight="1" x14ac:dyDescent="0.3">
      <c r="A28" s="284"/>
      <c r="B28" s="285"/>
      <c r="C28" s="153" t="s">
        <v>57</v>
      </c>
      <c r="D28" s="154"/>
      <c r="E28" s="155"/>
      <c r="F28" s="149">
        <f t="shared" si="1"/>
        <v>0</v>
      </c>
      <c r="G28" s="152"/>
      <c r="H28" s="156">
        <f t="shared" si="0"/>
        <v>0</v>
      </c>
      <c r="I28" s="143"/>
      <c r="J28" s="280"/>
      <c r="K28" s="280"/>
      <c r="L28" s="143"/>
      <c r="M28" s="151">
        <f t="shared" si="2"/>
        <v>0</v>
      </c>
      <c r="N28" s="293">
        <f t="shared" si="3"/>
        <v>0</v>
      </c>
      <c r="O28" s="293"/>
      <c r="P28" s="293"/>
      <c r="R28" s="132"/>
      <c r="S28" s="133">
        <f t="shared" si="4"/>
        <v>0</v>
      </c>
      <c r="T28" s="133"/>
      <c r="U28" s="539"/>
      <c r="V28" s="540"/>
      <c r="W28" s="541"/>
      <c r="X28" s="117"/>
      <c r="Y28" s="117"/>
      <c r="Z28" s="117"/>
      <c r="AA28" s="117"/>
      <c r="AB28" s="117"/>
    </row>
    <row r="29" spans="1:28" s="84" customFormat="1" ht="15" customHeight="1" x14ac:dyDescent="0.3">
      <c r="A29" s="284"/>
      <c r="B29" s="285"/>
      <c r="C29" s="153" t="s">
        <v>57</v>
      </c>
      <c r="D29" s="154"/>
      <c r="E29" s="155"/>
      <c r="F29" s="149">
        <f t="shared" si="1"/>
        <v>0</v>
      </c>
      <c r="G29" s="152"/>
      <c r="H29" s="156">
        <f t="shared" si="0"/>
        <v>0</v>
      </c>
      <c r="I29" s="143"/>
      <c r="J29" s="280"/>
      <c r="K29" s="280"/>
      <c r="L29" s="143"/>
      <c r="M29" s="151">
        <f t="shared" si="2"/>
        <v>0</v>
      </c>
      <c r="N29" s="293">
        <f t="shared" si="3"/>
        <v>0</v>
      </c>
      <c r="O29" s="293"/>
      <c r="P29" s="293"/>
      <c r="R29" s="132"/>
      <c r="S29" s="133">
        <f t="shared" si="4"/>
        <v>0</v>
      </c>
      <c r="T29" s="133"/>
      <c r="U29" s="539"/>
      <c r="V29" s="540"/>
      <c r="W29" s="541"/>
      <c r="X29" s="117"/>
      <c r="Y29" s="117"/>
      <c r="Z29" s="117"/>
      <c r="AA29" s="117"/>
      <c r="AB29" s="117"/>
    </row>
    <row r="30" spans="1:28" s="84" customFormat="1" ht="15" customHeight="1" x14ac:dyDescent="0.3">
      <c r="A30" s="284"/>
      <c r="B30" s="285"/>
      <c r="C30" s="153" t="s">
        <v>57</v>
      </c>
      <c r="D30" s="154"/>
      <c r="E30" s="155"/>
      <c r="F30" s="149">
        <f t="shared" si="1"/>
        <v>0</v>
      </c>
      <c r="G30" s="152"/>
      <c r="H30" s="156">
        <f t="shared" si="0"/>
        <v>0</v>
      </c>
      <c r="I30" s="143"/>
      <c r="J30" s="280"/>
      <c r="K30" s="280"/>
      <c r="L30" s="143"/>
      <c r="M30" s="151">
        <f t="shared" si="2"/>
        <v>0</v>
      </c>
      <c r="N30" s="293">
        <f t="shared" si="3"/>
        <v>0</v>
      </c>
      <c r="O30" s="293"/>
      <c r="P30" s="293"/>
      <c r="R30" s="132"/>
      <c r="S30" s="133">
        <f t="shared" si="4"/>
        <v>0</v>
      </c>
      <c r="T30" s="133"/>
      <c r="U30" s="539"/>
      <c r="V30" s="540"/>
      <c r="W30" s="541"/>
      <c r="X30" s="117"/>
      <c r="Y30" s="117"/>
      <c r="Z30" s="117"/>
      <c r="AA30" s="117"/>
      <c r="AB30" s="117"/>
    </row>
    <row r="31" spans="1:28" s="84" customFormat="1" ht="15" customHeight="1" x14ac:dyDescent="0.3">
      <c r="A31" s="284"/>
      <c r="B31" s="285"/>
      <c r="C31" s="153" t="s">
        <v>57</v>
      </c>
      <c r="D31" s="154"/>
      <c r="E31" s="155"/>
      <c r="F31" s="149">
        <f t="shared" si="1"/>
        <v>0</v>
      </c>
      <c r="G31" s="152"/>
      <c r="H31" s="156">
        <f t="shared" si="0"/>
        <v>0</v>
      </c>
      <c r="I31" s="143"/>
      <c r="J31" s="280"/>
      <c r="K31" s="280"/>
      <c r="L31" s="143"/>
      <c r="M31" s="151">
        <f t="shared" si="2"/>
        <v>0</v>
      </c>
      <c r="N31" s="293">
        <f t="shared" si="3"/>
        <v>0</v>
      </c>
      <c r="O31" s="293"/>
      <c r="P31" s="293"/>
      <c r="R31" s="132"/>
      <c r="S31" s="133">
        <f t="shared" si="4"/>
        <v>0</v>
      </c>
      <c r="T31" s="134">
        <v>0</v>
      </c>
      <c r="U31" s="539"/>
      <c r="V31" s="540"/>
      <c r="W31" s="541"/>
      <c r="X31" s="117"/>
      <c r="Y31" s="117"/>
      <c r="Z31" s="117"/>
      <c r="AA31" s="117"/>
      <c r="AB31" s="117"/>
    </row>
    <row r="32" spans="1:28" s="84" customFormat="1" ht="15" customHeight="1" x14ac:dyDescent="0.3">
      <c r="A32" s="284"/>
      <c r="B32" s="285"/>
      <c r="C32" s="153" t="s">
        <v>57</v>
      </c>
      <c r="D32" s="154"/>
      <c r="E32" s="155"/>
      <c r="F32" s="149">
        <f t="shared" si="1"/>
        <v>0</v>
      </c>
      <c r="G32" s="152"/>
      <c r="H32" s="156">
        <f t="shared" si="0"/>
        <v>0</v>
      </c>
      <c r="I32" s="143"/>
      <c r="J32" s="280"/>
      <c r="K32" s="280"/>
      <c r="L32" s="143"/>
      <c r="M32" s="151">
        <f t="shared" si="2"/>
        <v>0</v>
      </c>
      <c r="N32" s="293">
        <f t="shared" si="3"/>
        <v>0</v>
      </c>
      <c r="O32" s="293"/>
      <c r="P32" s="293"/>
      <c r="R32" s="132"/>
      <c r="S32" s="133">
        <f t="shared" si="4"/>
        <v>0</v>
      </c>
      <c r="T32" s="135">
        <v>0</v>
      </c>
      <c r="U32" s="539"/>
      <c r="V32" s="540"/>
      <c r="W32" s="541"/>
      <c r="X32" s="117"/>
      <c r="Y32" s="117"/>
      <c r="Z32" s="117"/>
      <c r="AA32" s="117"/>
      <c r="AB32" s="117"/>
    </row>
    <row r="33" spans="1:28" s="84" customFormat="1" ht="15" customHeight="1" x14ac:dyDescent="0.3">
      <c r="A33" s="284"/>
      <c r="B33" s="285"/>
      <c r="C33" s="153" t="s">
        <v>57</v>
      </c>
      <c r="D33" s="154"/>
      <c r="E33" s="155"/>
      <c r="F33" s="149">
        <f t="shared" si="1"/>
        <v>0</v>
      </c>
      <c r="G33" s="152"/>
      <c r="H33" s="156">
        <f t="shared" si="0"/>
        <v>0</v>
      </c>
      <c r="I33" s="143"/>
      <c r="J33" s="280"/>
      <c r="K33" s="280"/>
      <c r="L33" s="143"/>
      <c r="M33" s="151">
        <f t="shared" si="2"/>
        <v>0</v>
      </c>
      <c r="N33" s="293">
        <f t="shared" si="3"/>
        <v>0</v>
      </c>
      <c r="O33" s="293"/>
      <c r="P33" s="293"/>
      <c r="R33" s="132"/>
      <c r="S33" s="133">
        <f t="shared" si="4"/>
        <v>0</v>
      </c>
      <c r="T33" s="135"/>
      <c r="U33" s="539"/>
      <c r="V33" s="540"/>
      <c r="W33" s="541"/>
      <c r="X33" s="117"/>
      <c r="Y33" s="117"/>
      <c r="Z33" s="117"/>
      <c r="AA33" s="117"/>
      <c r="AB33" s="117"/>
    </row>
    <row r="34" spans="1:28" s="84" customFormat="1" ht="15" customHeight="1" x14ac:dyDescent="0.3">
      <c r="A34" s="284"/>
      <c r="B34" s="285"/>
      <c r="C34" s="153" t="s">
        <v>57</v>
      </c>
      <c r="D34" s="154"/>
      <c r="E34" s="155"/>
      <c r="F34" s="149">
        <f t="shared" si="1"/>
        <v>0</v>
      </c>
      <c r="G34" s="152"/>
      <c r="H34" s="156">
        <f t="shared" si="0"/>
        <v>0</v>
      </c>
      <c r="I34" s="143"/>
      <c r="J34" s="280"/>
      <c r="K34" s="280"/>
      <c r="L34" s="143"/>
      <c r="M34" s="151">
        <f t="shared" si="2"/>
        <v>0</v>
      </c>
      <c r="N34" s="293">
        <f t="shared" si="3"/>
        <v>0</v>
      </c>
      <c r="O34" s="293"/>
      <c r="P34" s="293"/>
      <c r="R34" s="132"/>
      <c r="S34" s="133">
        <f t="shared" si="4"/>
        <v>0</v>
      </c>
      <c r="T34" s="135">
        <v>0</v>
      </c>
      <c r="U34" s="539"/>
      <c r="V34" s="540"/>
      <c r="W34" s="541"/>
      <c r="X34" s="117"/>
      <c r="Y34" s="117"/>
      <c r="Z34" s="117"/>
      <c r="AA34" s="117"/>
      <c r="AB34" s="117"/>
    </row>
    <row r="35" spans="1:28" s="84" customFormat="1" ht="25.25" customHeight="1" x14ac:dyDescent="0.3">
      <c r="A35" s="398" t="s">
        <v>74</v>
      </c>
      <c r="B35" s="399"/>
      <c r="C35" s="399"/>
      <c r="D35" s="399"/>
      <c r="E35" s="399"/>
      <c r="F35" s="399"/>
      <c r="G35" s="399"/>
      <c r="H35" s="399"/>
      <c r="I35" s="399"/>
      <c r="J35" s="399"/>
      <c r="K35" s="399"/>
      <c r="L35" s="399"/>
      <c r="M35" s="399"/>
      <c r="N35" s="399"/>
      <c r="O35" s="399"/>
      <c r="P35" s="400"/>
      <c r="R35" s="398" t="s">
        <v>74</v>
      </c>
      <c r="S35" s="399"/>
      <c r="T35" s="399"/>
      <c r="U35" s="399"/>
      <c r="V35" s="399"/>
      <c r="W35" s="400"/>
      <c r="X35" s="117"/>
      <c r="Y35" s="117"/>
      <c r="Z35" s="117"/>
      <c r="AA35" s="117"/>
      <c r="AB35" s="117"/>
    </row>
    <row r="36" spans="1:28" s="84" customFormat="1" ht="15" customHeight="1" x14ac:dyDescent="0.3">
      <c r="A36" s="284"/>
      <c r="B36" s="285"/>
      <c r="C36" s="153" t="s">
        <v>57</v>
      </c>
      <c r="D36" s="306">
        <v>0</v>
      </c>
      <c r="E36" s="307"/>
      <c r="F36" s="307"/>
      <c r="G36" s="307"/>
      <c r="H36" s="308"/>
      <c r="I36" s="143"/>
      <c r="J36" s="289"/>
      <c r="K36" s="290"/>
      <c r="L36" s="143"/>
      <c r="M36" s="151">
        <f t="shared" si="2"/>
        <v>0</v>
      </c>
      <c r="N36" s="280"/>
      <c r="O36" s="280"/>
      <c r="P36" s="280"/>
      <c r="R36" s="132"/>
      <c r="S36" s="133">
        <f>R36</f>
        <v>0</v>
      </c>
      <c r="T36" s="135">
        <v>0</v>
      </c>
      <c r="U36" s="551"/>
      <c r="V36" s="552"/>
      <c r="W36" s="553"/>
      <c r="X36" s="117"/>
      <c r="Y36" s="117"/>
      <c r="Z36" s="117"/>
      <c r="AA36" s="117"/>
      <c r="AB36" s="117"/>
    </row>
    <row r="37" spans="1:28" s="84" customFormat="1" ht="15" customHeight="1" x14ac:dyDescent="0.3">
      <c r="A37" s="284"/>
      <c r="B37" s="285"/>
      <c r="C37" s="153" t="s">
        <v>57</v>
      </c>
      <c r="D37" s="306"/>
      <c r="E37" s="307"/>
      <c r="F37" s="307"/>
      <c r="G37" s="307"/>
      <c r="H37" s="308"/>
      <c r="I37" s="143"/>
      <c r="J37" s="289"/>
      <c r="K37" s="290"/>
      <c r="L37" s="143"/>
      <c r="M37" s="151">
        <f t="shared" si="2"/>
        <v>0</v>
      </c>
      <c r="N37" s="280"/>
      <c r="O37" s="280"/>
      <c r="P37" s="280"/>
      <c r="R37" s="132"/>
      <c r="S37" s="133">
        <f t="shared" ref="S37:S45" si="5">R37</f>
        <v>0</v>
      </c>
      <c r="T37" s="135">
        <v>0</v>
      </c>
      <c r="U37" s="551"/>
      <c r="V37" s="552"/>
      <c r="W37" s="553"/>
      <c r="X37" s="117"/>
      <c r="Y37" s="117"/>
      <c r="Z37" s="117"/>
      <c r="AA37" s="117"/>
      <c r="AB37" s="117"/>
    </row>
    <row r="38" spans="1:28" s="84" customFormat="1" ht="15" customHeight="1" x14ac:dyDescent="0.3">
      <c r="A38" s="284"/>
      <c r="B38" s="285"/>
      <c r="C38" s="153" t="s">
        <v>57</v>
      </c>
      <c r="D38" s="306"/>
      <c r="E38" s="307"/>
      <c r="F38" s="307"/>
      <c r="G38" s="307"/>
      <c r="H38" s="308"/>
      <c r="I38" s="143"/>
      <c r="J38" s="289"/>
      <c r="K38" s="290"/>
      <c r="L38" s="143"/>
      <c r="M38" s="151">
        <f t="shared" si="2"/>
        <v>0</v>
      </c>
      <c r="N38" s="280"/>
      <c r="O38" s="280"/>
      <c r="P38" s="280"/>
      <c r="R38" s="132"/>
      <c r="S38" s="133">
        <f t="shared" si="5"/>
        <v>0</v>
      </c>
      <c r="T38" s="135">
        <v>0</v>
      </c>
      <c r="U38" s="551"/>
      <c r="V38" s="552"/>
      <c r="W38" s="553"/>
      <c r="X38" s="117"/>
      <c r="Y38" s="117"/>
      <c r="Z38" s="117"/>
      <c r="AA38" s="117"/>
      <c r="AB38" s="117"/>
    </row>
    <row r="39" spans="1:28" s="84" customFormat="1" ht="15" customHeight="1" x14ac:dyDescent="0.3">
      <c r="A39" s="284"/>
      <c r="B39" s="285"/>
      <c r="C39" s="153" t="s">
        <v>57</v>
      </c>
      <c r="D39" s="306"/>
      <c r="E39" s="307"/>
      <c r="F39" s="307"/>
      <c r="G39" s="307"/>
      <c r="H39" s="308"/>
      <c r="I39" s="143"/>
      <c r="J39" s="289"/>
      <c r="K39" s="290"/>
      <c r="L39" s="143"/>
      <c r="M39" s="151">
        <f t="shared" si="2"/>
        <v>0</v>
      </c>
      <c r="N39" s="280"/>
      <c r="O39" s="280"/>
      <c r="P39" s="280"/>
      <c r="R39" s="132"/>
      <c r="S39" s="133">
        <f t="shared" si="5"/>
        <v>0</v>
      </c>
      <c r="T39" s="135">
        <v>0</v>
      </c>
      <c r="U39" s="551"/>
      <c r="V39" s="552"/>
      <c r="W39" s="553"/>
      <c r="X39" s="117"/>
      <c r="Y39" s="117"/>
      <c r="Z39" s="117"/>
      <c r="AA39" s="117"/>
      <c r="AB39" s="117"/>
    </row>
    <row r="40" spans="1:28" s="84" customFormat="1" ht="15" customHeight="1" x14ac:dyDescent="0.3">
      <c r="A40" s="284"/>
      <c r="B40" s="285"/>
      <c r="C40" s="153" t="s">
        <v>57</v>
      </c>
      <c r="D40" s="306"/>
      <c r="E40" s="307"/>
      <c r="F40" s="307"/>
      <c r="G40" s="307"/>
      <c r="H40" s="308"/>
      <c r="I40" s="143"/>
      <c r="J40" s="289"/>
      <c r="K40" s="290"/>
      <c r="L40" s="143"/>
      <c r="M40" s="151">
        <f t="shared" si="2"/>
        <v>0</v>
      </c>
      <c r="N40" s="280"/>
      <c r="O40" s="280"/>
      <c r="P40" s="280"/>
      <c r="R40" s="132"/>
      <c r="S40" s="133">
        <f t="shared" si="5"/>
        <v>0</v>
      </c>
      <c r="T40" s="135">
        <v>0</v>
      </c>
      <c r="U40" s="551"/>
      <c r="V40" s="552"/>
      <c r="W40" s="553"/>
      <c r="X40" s="117"/>
      <c r="Y40" s="117"/>
      <c r="Z40" s="117"/>
      <c r="AA40" s="117"/>
      <c r="AB40" s="117"/>
    </row>
    <row r="41" spans="1:28" s="84" customFormat="1" ht="15" customHeight="1" x14ac:dyDescent="0.3">
      <c r="A41" s="284"/>
      <c r="B41" s="285"/>
      <c r="C41" s="153" t="s">
        <v>57</v>
      </c>
      <c r="D41" s="306"/>
      <c r="E41" s="307"/>
      <c r="F41" s="307"/>
      <c r="G41" s="307"/>
      <c r="H41" s="308"/>
      <c r="I41" s="143"/>
      <c r="J41" s="289"/>
      <c r="K41" s="290"/>
      <c r="L41" s="143"/>
      <c r="M41" s="151">
        <f t="shared" si="2"/>
        <v>0</v>
      </c>
      <c r="N41" s="280"/>
      <c r="O41" s="280"/>
      <c r="P41" s="280"/>
      <c r="R41" s="132"/>
      <c r="S41" s="133">
        <f t="shared" si="5"/>
        <v>0</v>
      </c>
      <c r="T41" s="135">
        <v>0</v>
      </c>
      <c r="U41" s="551"/>
      <c r="V41" s="552"/>
      <c r="W41" s="553"/>
      <c r="X41" s="117"/>
      <c r="Y41" s="117"/>
      <c r="Z41" s="117"/>
      <c r="AA41" s="117"/>
      <c r="AB41" s="117"/>
    </row>
    <row r="42" spans="1:28" s="84" customFormat="1" ht="15" customHeight="1" x14ac:dyDescent="0.3">
      <c r="A42" s="284"/>
      <c r="B42" s="285"/>
      <c r="C42" s="153" t="s">
        <v>57</v>
      </c>
      <c r="D42" s="306"/>
      <c r="E42" s="307"/>
      <c r="F42" s="307"/>
      <c r="G42" s="307"/>
      <c r="H42" s="308"/>
      <c r="I42" s="143"/>
      <c r="J42" s="289"/>
      <c r="K42" s="290"/>
      <c r="L42" s="143"/>
      <c r="M42" s="151">
        <f t="shared" si="2"/>
        <v>0</v>
      </c>
      <c r="N42" s="280"/>
      <c r="O42" s="280"/>
      <c r="P42" s="280"/>
      <c r="R42" s="132"/>
      <c r="S42" s="133">
        <f t="shared" si="5"/>
        <v>0</v>
      </c>
      <c r="T42" s="135">
        <v>0</v>
      </c>
      <c r="U42" s="551"/>
      <c r="V42" s="552"/>
      <c r="W42" s="553"/>
      <c r="X42" s="117"/>
      <c r="Y42" s="117"/>
      <c r="Z42" s="117"/>
      <c r="AA42" s="117"/>
      <c r="AB42" s="117"/>
    </row>
    <row r="43" spans="1:28" s="84" customFormat="1" ht="15" customHeight="1" x14ac:dyDescent="0.3">
      <c r="A43" s="284"/>
      <c r="B43" s="285"/>
      <c r="C43" s="153" t="s">
        <v>57</v>
      </c>
      <c r="D43" s="306"/>
      <c r="E43" s="307"/>
      <c r="F43" s="307"/>
      <c r="G43" s="307"/>
      <c r="H43" s="308"/>
      <c r="I43" s="143"/>
      <c r="J43" s="289"/>
      <c r="K43" s="290"/>
      <c r="L43" s="143"/>
      <c r="M43" s="151">
        <f t="shared" si="2"/>
        <v>0</v>
      </c>
      <c r="N43" s="280"/>
      <c r="O43" s="280"/>
      <c r="P43" s="280"/>
      <c r="R43" s="132"/>
      <c r="S43" s="133">
        <f t="shared" si="5"/>
        <v>0</v>
      </c>
      <c r="T43" s="135">
        <v>0</v>
      </c>
      <c r="U43" s="551"/>
      <c r="V43" s="552"/>
      <c r="W43" s="553"/>
      <c r="X43" s="117"/>
      <c r="Y43" s="117"/>
      <c r="Z43" s="117"/>
      <c r="AA43" s="117"/>
      <c r="AB43" s="117"/>
    </row>
    <row r="44" spans="1:28" s="84" customFormat="1" ht="15" customHeight="1" x14ac:dyDescent="0.3">
      <c r="A44" s="284"/>
      <c r="B44" s="285"/>
      <c r="C44" s="153" t="s">
        <v>57</v>
      </c>
      <c r="D44" s="306"/>
      <c r="E44" s="307">
        <v>0</v>
      </c>
      <c r="F44" s="307"/>
      <c r="G44" s="307"/>
      <c r="H44" s="308">
        <v>0</v>
      </c>
      <c r="I44" s="143"/>
      <c r="J44" s="289"/>
      <c r="K44" s="290"/>
      <c r="L44" s="143"/>
      <c r="M44" s="151">
        <f t="shared" si="2"/>
        <v>0</v>
      </c>
      <c r="N44" s="280"/>
      <c r="O44" s="280"/>
      <c r="P44" s="280"/>
      <c r="R44" s="132"/>
      <c r="S44" s="133">
        <f t="shared" si="5"/>
        <v>0</v>
      </c>
      <c r="T44" s="135">
        <v>0</v>
      </c>
      <c r="U44" s="551"/>
      <c r="V44" s="552"/>
      <c r="W44" s="553"/>
      <c r="X44" s="117"/>
      <c r="Y44" s="117"/>
      <c r="Z44" s="117"/>
      <c r="AA44" s="117"/>
      <c r="AB44" s="117"/>
    </row>
    <row r="45" spans="1:28" s="84" customFormat="1" ht="15" customHeight="1" x14ac:dyDescent="0.3">
      <c r="A45" s="284"/>
      <c r="B45" s="285"/>
      <c r="C45" s="153" t="s">
        <v>57</v>
      </c>
      <c r="D45" s="306"/>
      <c r="E45" s="307">
        <v>0</v>
      </c>
      <c r="F45" s="307"/>
      <c r="G45" s="307"/>
      <c r="H45" s="308">
        <v>0</v>
      </c>
      <c r="I45" s="143">
        <v>0</v>
      </c>
      <c r="J45" s="289"/>
      <c r="K45" s="290"/>
      <c r="L45" s="143">
        <v>0</v>
      </c>
      <c r="M45" s="151">
        <f t="shared" si="2"/>
        <v>0</v>
      </c>
      <c r="N45" s="280"/>
      <c r="O45" s="280"/>
      <c r="P45" s="280"/>
      <c r="R45" s="132"/>
      <c r="S45" s="133">
        <f t="shared" si="5"/>
        <v>0</v>
      </c>
      <c r="T45" s="135">
        <v>0</v>
      </c>
      <c r="U45" s="539"/>
      <c r="V45" s="540"/>
      <c r="W45" s="541"/>
      <c r="X45" s="117"/>
      <c r="Y45" s="117"/>
      <c r="Z45" s="117"/>
      <c r="AA45" s="117"/>
      <c r="AB45" s="117"/>
    </row>
    <row r="46" spans="1:28" s="84" customFormat="1" ht="15" customHeight="1" x14ac:dyDescent="0.3">
      <c r="A46" s="311" t="s">
        <v>75</v>
      </c>
      <c r="B46" s="312"/>
      <c r="C46" s="312"/>
      <c r="D46" s="312"/>
      <c r="E46" s="312"/>
      <c r="F46" s="312"/>
      <c r="G46" s="312"/>
      <c r="H46" s="313"/>
      <c r="I46" s="142">
        <f>SUM(I18:I45)</f>
        <v>0</v>
      </c>
      <c r="J46" s="309">
        <f>SUM(J18:J45)</f>
        <v>0</v>
      </c>
      <c r="K46" s="310"/>
      <c r="L46" s="142">
        <f>SUM(L18:L45)</f>
        <v>0</v>
      </c>
      <c r="M46" s="142">
        <f>SUM(M18:M45)</f>
        <v>0</v>
      </c>
      <c r="N46" s="299">
        <f>SUM(N18:N45)</f>
        <v>0</v>
      </c>
      <c r="O46" s="299"/>
      <c r="P46" s="299"/>
      <c r="R46" s="117"/>
      <c r="S46" s="117"/>
      <c r="T46" s="117"/>
      <c r="U46" s="117"/>
      <c r="V46" s="117"/>
      <c r="W46" s="117"/>
      <c r="X46" s="117"/>
      <c r="Y46" s="117"/>
      <c r="Z46" s="117"/>
      <c r="AA46" s="117"/>
      <c r="AB46" s="117"/>
    </row>
    <row r="47" spans="1:28" s="84" customFormat="1" ht="15" customHeight="1" x14ac:dyDescent="0.3">
      <c r="A47" s="42"/>
      <c r="B47" s="42"/>
      <c r="C47" s="43"/>
      <c r="D47" s="43"/>
      <c r="E47" s="43"/>
      <c r="F47" s="43"/>
      <c r="G47" s="43"/>
      <c r="H47" s="43"/>
      <c r="I47" s="44"/>
      <c r="J47" s="43"/>
      <c r="K47" s="43"/>
      <c r="L47" s="43"/>
      <c r="M47" s="43"/>
      <c r="N47" s="37"/>
      <c r="Y47" s="117"/>
      <c r="Z47" s="117"/>
      <c r="AA47" s="117"/>
      <c r="AB47" s="117"/>
    </row>
    <row r="48" spans="1:28" s="84" customFormat="1" ht="25.25" customHeight="1" x14ac:dyDescent="0.3">
      <c r="A48" s="278" t="s">
        <v>76</v>
      </c>
      <c r="B48" s="278"/>
      <c r="C48" s="278"/>
      <c r="D48" s="278"/>
      <c r="E48" s="278"/>
      <c r="F48" s="278"/>
      <c r="G48" s="278"/>
      <c r="H48" s="278"/>
      <c r="I48" s="278"/>
      <c r="J48" s="278"/>
      <c r="K48" s="278"/>
      <c r="L48" s="279"/>
      <c r="M48" s="278"/>
      <c r="N48" s="278"/>
      <c r="O48" s="278"/>
      <c r="P48" s="278"/>
      <c r="R48" s="542" t="s">
        <v>76</v>
      </c>
      <c r="S48" s="543"/>
      <c r="T48" s="543"/>
      <c r="U48" s="543"/>
      <c r="V48" s="543"/>
      <c r="W48" s="544"/>
      <c r="X48" s="117"/>
      <c r="Y48" s="117"/>
      <c r="Z48" s="117"/>
      <c r="AA48" s="117"/>
      <c r="AB48" s="117"/>
    </row>
    <row r="49" spans="1:28" s="84" customFormat="1" ht="28.5" customHeight="1" x14ac:dyDescent="0.3">
      <c r="A49" s="335" t="s">
        <v>77</v>
      </c>
      <c r="B49" s="336"/>
      <c r="C49" s="336"/>
      <c r="D49" s="336"/>
      <c r="E49" s="336"/>
      <c r="F49" s="336"/>
      <c r="G49" s="336"/>
      <c r="H49" s="337"/>
      <c r="I49" s="349" t="s">
        <v>111</v>
      </c>
      <c r="J49" s="350"/>
      <c r="K49" s="351"/>
      <c r="L49" s="286" t="s">
        <v>68</v>
      </c>
      <c r="M49" s="330" t="s">
        <v>69</v>
      </c>
      <c r="N49" s="253" t="s">
        <v>70</v>
      </c>
      <c r="O49" s="359"/>
      <c r="P49" s="254"/>
      <c r="R49" s="545"/>
      <c r="S49" s="546"/>
      <c r="T49" s="546"/>
      <c r="U49" s="546"/>
      <c r="V49" s="546"/>
      <c r="W49" s="547"/>
      <c r="X49" s="117"/>
      <c r="Y49" s="117"/>
      <c r="Z49" s="117"/>
      <c r="AA49" s="117"/>
      <c r="AB49" s="117"/>
    </row>
    <row r="50" spans="1:28" s="84" customFormat="1" ht="15" customHeight="1" x14ac:dyDescent="0.3">
      <c r="A50" s="338"/>
      <c r="B50" s="339"/>
      <c r="C50" s="339"/>
      <c r="D50" s="339"/>
      <c r="E50" s="339"/>
      <c r="F50" s="339"/>
      <c r="G50" s="339"/>
      <c r="H50" s="340"/>
      <c r="I50" s="148" t="s">
        <v>55</v>
      </c>
      <c r="J50" s="333" t="s">
        <v>71</v>
      </c>
      <c r="K50" s="333"/>
      <c r="L50" s="287"/>
      <c r="M50" s="331"/>
      <c r="N50" s="255"/>
      <c r="O50" s="360"/>
      <c r="P50" s="256"/>
      <c r="R50" s="548"/>
      <c r="S50" s="549"/>
      <c r="T50" s="549"/>
      <c r="U50" s="549"/>
      <c r="V50" s="549"/>
      <c r="W50" s="550"/>
      <c r="X50" s="117"/>
      <c r="Y50" s="117"/>
      <c r="Z50" s="117"/>
      <c r="AA50" s="117"/>
      <c r="AB50" s="117"/>
    </row>
    <row r="51" spans="1:28" s="84" customFormat="1" ht="15" customHeight="1" x14ac:dyDescent="0.3">
      <c r="A51" s="294"/>
      <c r="B51" s="294"/>
      <c r="C51" s="294"/>
      <c r="D51" s="294"/>
      <c r="E51" s="294"/>
      <c r="F51" s="294"/>
      <c r="G51" s="294"/>
      <c r="H51" s="294"/>
      <c r="I51" s="143"/>
      <c r="J51" s="300" t="s">
        <v>78</v>
      </c>
      <c r="K51" s="301"/>
      <c r="L51" s="143"/>
      <c r="M51" s="151">
        <f>N51-I51-L51</f>
        <v>0</v>
      </c>
      <c r="N51" s="280"/>
      <c r="O51" s="280"/>
      <c r="P51" s="280"/>
      <c r="R51" s="136"/>
      <c r="S51" s="133">
        <f>R51</f>
        <v>0</v>
      </c>
      <c r="T51" s="136"/>
      <c r="U51" s="514"/>
      <c r="V51" s="515"/>
      <c r="W51" s="516"/>
      <c r="X51" s="117"/>
      <c r="Y51" s="117"/>
      <c r="Z51" s="117"/>
      <c r="AA51" s="117"/>
      <c r="AB51" s="117"/>
    </row>
    <row r="52" spans="1:28" s="84" customFormat="1" ht="15" customHeight="1" x14ac:dyDescent="0.3">
      <c r="A52" s="294"/>
      <c r="B52" s="294"/>
      <c r="C52" s="294"/>
      <c r="D52" s="294"/>
      <c r="E52" s="294"/>
      <c r="F52" s="294"/>
      <c r="G52" s="294"/>
      <c r="H52" s="294"/>
      <c r="I52" s="143"/>
      <c r="J52" s="302"/>
      <c r="K52" s="303"/>
      <c r="L52" s="143"/>
      <c r="M52" s="151">
        <f t="shared" ref="M52:M59" si="6">N52-I52-L52</f>
        <v>0</v>
      </c>
      <c r="N52" s="280"/>
      <c r="O52" s="280"/>
      <c r="P52" s="280"/>
      <c r="R52" s="136"/>
      <c r="S52" s="133">
        <f t="shared" ref="S52:S59" si="7">R52</f>
        <v>0</v>
      </c>
      <c r="T52" s="136"/>
      <c r="U52" s="514"/>
      <c r="V52" s="515"/>
      <c r="W52" s="516"/>
      <c r="X52" s="117"/>
      <c r="Y52" s="117"/>
      <c r="Z52" s="117"/>
      <c r="AA52" s="117"/>
      <c r="AB52" s="117"/>
    </row>
    <row r="53" spans="1:28" s="84" customFormat="1" ht="15" customHeight="1" x14ac:dyDescent="0.3">
      <c r="A53" s="294"/>
      <c r="B53" s="294"/>
      <c r="C53" s="294"/>
      <c r="D53" s="294"/>
      <c r="E53" s="294"/>
      <c r="F53" s="294"/>
      <c r="G53" s="294"/>
      <c r="H53" s="294"/>
      <c r="I53" s="143"/>
      <c r="J53" s="302"/>
      <c r="K53" s="303"/>
      <c r="L53" s="143"/>
      <c r="M53" s="151">
        <f t="shared" si="6"/>
        <v>0</v>
      </c>
      <c r="N53" s="280"/>
      <c r="O53" s="280"/>
      <c r="P53" s="280"/>
      <c r="R53" s="136"/>
      <c r="S53" s="133">
        <f t="shared" si="7"/>
        <v>0</v>
      </c>
      <c r="T53" s="136"/>
      <c r="U53" s="514"/>
      <c r="V53" s="515"/>
      <c r="W53" s="516"/>
      <c r="X53" s="117"/>
      <c r="Y53" s="117"/>
      <c r="Z53" s="117"/>
      <c r="AA53" s="117"/>
      <c r="AB53" s="117"/>
    </row>
    <row r="54" spans="1:28" s="84" customFormat="1" ht="15" customHeight="1" x14ac:dyDescent="0.3">
      <c r="A54" s="294"/>
      <c r="B54" s="294"/>
      <c r="C54" s="294"/>
      <c r="D54" s="294"/>
      <c r="E54" s="294"/>
      <c r="F54" s="294"/>
      <c r="G54" s="294"/>
      <c r="H54" s="294"/>
      <c r="I54" s="143"/>
      <c r="J54" s="302"/>
      <c r="K54" s="303"/>
      <c r="L54" s="143"/>
      <c r="M54" s="151">
        <f t="shared" si="6"/>
        <v>0</v>
      </c>
      <c r="N54" s="280"/>
      <c r="O54" s="280"/>
      <c r="P54" s="280"/>
      <c r="R54" s="136"/>
      <c r="S54" s="133">
        <f t="shared" si="7"/>
        <v>0</v>
      </c>
      <c r="T54" s="136"/>
      <c r="U54" s="514"/>
      <c r="V54" s="515"/>
      <c r="W54" s="516"/>
      <c r="X54" s="117"/>
      <c r="Y54" s="117"/>
      <c r="Z54" s="117"/>
      <c r="AA54" s="117"/>
      <c r="AB54" s="117"/>
    </row>
    <row r="55" spans="1:28" s="84" customFormat="1" ht="15" customHeight="1" x14ac:dyDescent="0.3">
      <c r="A55" s="294"/>
      <c r="B55" s="294"/>
      <c r="C55" s="294"/>
      <c r="D55" s="294"/>
      <c r="E55" s="294"/>
      <c r="F55" s="294"/>
      <c r="G55" s="294"/>
      <c r="H55" s="294"/>
      <c r="I55" s="143"/>
      <c r="J55" s="302"/>
      <c r="K55" s="303"/>
      <c r="L55" s="143"/>
      <c r="M55" s="151">
        <f t="shared" si="6"/>
        <v>0</v>
      </c>
      <c r="N55" s="280"/>
      <c r="O55" s="280"/>
      <c r="P55" s="280"/>
      <c r="R55" s="136"/>
      <c r="S55" s="133">
        <f t="shared" si="7"/>
        <v>0</v>
      </c>
      <c r="T55" s="136"/>
      <c r="U55" s="514"/>
      <c r="V55" s="515"/>
      <c r="W55" s="516"/>
      <c r="X55" s="117"/>
      <c r="Y55" s="117"/>
      <c r="Z55" s="117"/>
      <c r="AA55" s="117"/>
      <c r="AB55" s="117"/>
    </row>
    <row r="56" spans="1:28" s="84" customFormat="1" ht="15" customHeight="1" x14ac:dyDescent="0.3">
      <c r="A56" s="294"/>
      <c r="B56" s="294"/>
      <c r="C56" s="294"/>
      <c r="D56" s="294"/>
      <c r="E56" s="294"/>
      <c r="F56" s="294"/>
      <c r="G56" s="294"/>
      <c r="H56" s="294"/>
      <c r="I56" s="143"/>
      <c r="J56" s="302"/>
      <c r="K56" s="303"/>
      <c r="L56" s="143"/>
      <c r="M56" s="151">
        <f t="shared" si="6"/>
        <v>0</v>
      </c>
      <c r="N56" s="280"/>
      <c r="O56" s="280"/>
      <c r="P56" s="280"/>
      <c r="R56" s="136"/>
      <c r="S56" s="133">
        <f t="shared" si="7"/>
        <v>0</v>
      </c>
      <c r="T56" s="136"/>
      <c r="U56" s="514"/>
      <c r="V56" s="515"/>
      <c r="W56" s="516"/>
      <c r="X56" s="117"/>
      <c r="Y56" s="117"/>
      <c r="Z56" s="117"/>
      <c r="AA56" s="117"/>
      <c r="AB56" s="117"/>
    </row>
    <row r="57" spans="1:28" s="84" customFormat="1" ht="15" customHeight="1" x14ac:dyDescent="0.3">
      <c r="A57" s="294"/>
      <c r="B57" s="294"/>
      <c r="C57" s="294"/>
      <c r="D57" s="294"/>
      <c r="E57" s="294"/>
      <c r="F57" s="294"/>
      <c r="G57" s="294"/>
      <c r="H57" s="294"/>
      <c r="I57" s="143"/>
      <c r="J57" s="302"/>
      <c r="K57" s="303"/>
      <c r="L57" s="143"/>
      <c r="M57" s="151">
        <f t="shared" si="6"/>
        <v>0</v>
      </c>
      <c r="N57" s="280"/>
      <c r="O57" s="280"/>
      <c r="P57" s="280"/>
      <c r="R57" s="136"/>
      <c r="S57" s="133">
        <f t="shared" si="7"/>
        <v>0</v>
      </c>
      <c r="T57" s="136">
        <v>0</v>
      </c>
      <c r="U57" s="514"/>
      <c r="V57" s="515"/>
      <c r="W57" s="516"/>
      <c r="X57" s="117"/>
      <c r="Y57" s="117"/>
      <c r="Z57" s="117"/>
      <c r="AA57" s="117"/>
      <c r="AB57" s="117"/>
    </row>
    <row r="58" spans="1:28" s="84" customFormat="1" ht="15" customHeight="1" x14ac:dyDescent="0.3">
      <c r="A58" s="294"/>
      <c r="B58" s="294"/>
      <c r="C58" s="294"/>
      <c r="D58" s="294"/>
      <c r="E58" s="294"/>
      <c r="F58" s="294"/>
      <c r="G58" s="294"/>
      <c r="H58" s="294"/>
      <c r="I58" s="143"/>
      <c r="J58" s="302"/>
      <c r="K58" s="303"/>
      <c r="L58" s="143"/>
      <c r="M58" s="151">
        <f t="shared" si="6"/>
        <v>0</v>
      </c>
      <c r="N58" s="280"/>
      <c r="O58" s="280"/>
      <c r="P58" s="280"/>
      <c r="R58" s="136"/>
      <c r="S58" s="133">
        <f t="shared" si="7"/>
        <v>0</v>
      </c>
      <c r="T58" s="136">
        <v>0</v>
      </c>
      <c r="U58" s="514"/>
      <c r="V58" s="515"/>
      <c r="W58" s="516"/>
      <c r="X58" s="117"/>
      <c r="Y58" s="117"/>
      <c r="Z58" s="117"/>
      <c r="AA58" s="117"/>
      <c r="AB58" s="117"/>
    </row>
    <row r="59" spans="1:28" s="84" customFormat="1" ht="15" customHeight="1" x14ac:dyDescent="0.3">
      <c r="A59" s="294"/>
      <c r="B59" s="294"/>
      <c r="C59" s="294"/>
      <c r="D59" s="294"/>
      <c r="E59" s="294"/>
      <c r="F59" s="294"/>
      <c r="G59" s="294"/>
      <c r="H59" s="294"/>
      <c r="I59" s="143"/>
      <c r="J59" s="302"/>
      <c r="K59" s="303"/>
      <c r="L59" s="143"/>
      <c r="M59" s="151">
        <f t="shared" si="6"/>
        <v>0</v>
      </c>
      <c r="N59" s="280"/>
      <c r="O59" s="280"/>
      <c r="P59" s="280"/>
      <c r="R59" s="136"/>
      <c r="S59" s="133">
        <f t="shared" si="7"/>
        <v>0</v>
      </c>
      <c r="T59" s="136">
        <v>0</v>
      </c>
      <c r="U59" s="530"/>
      <c r="V59" s="531"/>
      <c r="W59" s="532"/>
      <c r="X59" s="117"/>
      <c r="Y59" s="117"/>
      <c r="Z59" s="117"/>
      <c r="AA59" s="117"/>
      <c r="AB59" s="117"/>
    </row>
    <row r="60" spans="1:28" s="84" customFormat="1" ht="15" customHeight="1" x14ac:dyDescent="0.3">
      <c r="A60" s="311" t="s">
        <v>75</v>
      </c>
      <c r="B60" s="312"/>
      <c r="C60" s="312"/>
      <c r="D60" s="312"/>
      <c r="E60" s="312"/>
      <c r="F60" s="312"/>
      <c r="G60" s="312"/>
      <c r="H60" s="313"/>
      <c r="I60" s="142">
        <f>SUM(I51:I59)</f>
        <v>0</v>
      </c>
      <c r="J60" s="304"/>
      <c r="K60" s="305"/>
      <c r="L60" s="142">
        <f>SUM(L51:L59)</f>
        <v>0</v>
      </c>
      <c r="M60" s="142">
        <f>SUM(M51:M59)</f>
        <v>0</v>
      </c>
      <c r="N60" s="299">
        <f>SUM(N51:N59)</f>
        <v>0</v>
      </c>
      <c r="O60" s="299"/>
      <c r="P60" s="299"/>
      <c r="R60" s="117"/>
      <c r="S60" s="117"/>
      <c r="T60" s="117"/>
      <c r="U60" s="117"/>
      <c r="V60" s="117"/>
      <c r="W60" s="117"/>
      <c r="X60" s="117"/>
      <c r="Y60" s="117"/>
      <c r="Z60" s="117"/>
      <c r="AA60" s="117"/>
      <c r="AB60" s="117"/>
    </row>
    <row r="61" spans="1:28" s="84" customFormat="1" ht="15" customHeight="1" x14ac:dyDescent="0.3">
      <c r="A61" s="40"/>
      <c r="B61" s="40"/>
      <c r="C61" s="40"/>
      <c r="D61" s="40"/>
      <c r="E61" s="40"/>
      <c r="F61" s="40"/>
      <c r="G61" s="40"/>
      <c r="H61" s="40"/>
      <c r="I61" s="40"/>
      <c r="J61" s="40"/>
      <c r="K61" s="40"/>
      <c r="L61" s="40"/>
      <c r="M61" s="40"/>
      <c r="N61" s="37"/>
      <c r="O61" s="37"/>
      <c r="P61" s="37"/>
      <c r="Y61" s="117"/>
      <c r="Z61" s="117"/>
      <c r="AA61" s="117"/>
      <c r="AB61" s="117"/>
    </row>
    <row r="62" spans="1:28" s="84" customFormat="1" ht="25.25" customHeight="1" x14ac:dyDescent="0.3">
      <c r="A62" s="278" t="s">
        <v>79</v>
      </c>
      <c r="B62" s="278"/>
      <c r="C62" s="278"/>
      <c r="D62" s="278"/>
      <c r="E62" s="278"/>
      <c r="F62" s="278"/>
      <c r="G62" s="278"/>
      <c r="H62" s="278"/>
      <c r="I62" s="278"/>
      <c r="J62" s="278"/>
      <c r="K62" s="278"/>
      <c r="L62" s="279"/>
      <c r="M62" s="278"/>
      <c r="N62" s="278"/>
      <c r="O62" s="278"/>
      <c r="P62" s="278"/>
      <c r="R62" s="517" t="s">
        <v>79</v>
      </c>
      <c r="S62" s="518"/>
      <c r="T62" s="518"/>
      <c r="U62" s="518"/>
      <c r="V62" s="518"/>
      <c r="W62" s="519"/>
      <c r="X62" s="117"/>
      <c r="Y62" s="117"/>
      <c r="Z62" s="117"/>
      <c r="AA62" s="117"/>
      <c r="AB62" s="117"/>
    </row>
    <row r="63" spans="1:28" s="84" customFormat="1" ht="33" customHeight="1" x14ac:dyDescent="0.3">
      <c r="A63" s="361" t="s">
        <v>80</v>
      </c>
      <c r="B63" s="361"/>
      <c r="C63" s="361"/>
      <c r="D63" s="361"/>
      <c r="E63" s="361"/>
      <c r="F63" s="361"/>
      <c r="G63" s="361"/>
      <c r="H63" s="361"/>
      <c r="I63" s="349" t="s">
        <v>111</v>
      </c>
      <c r="J63" s="350"/>
      <c r="K63" s="351"/>
      <c r="L63" s="286" t="s">
        <v>68</v>
      </c>
      <c r="M63" s="330" t="s">
        <v>69</v>
      </c>
      <c r="N63" s="253" t="s">
        <v>70</v>
      </c>
      <c r="O63" s="359"/>
      <c r="P63" s="254"/>
      <c r="R63" s="520"/>
      <c r="S63" s="521"/>
      <c r="T63" s="521"/>
      <c r="U63" s="521"/>
      <c r="V63" s="521"/>
      <c r="W63" s="522"/>
      <c r="X63" s="117"/>
      <c r="Y63" s="117"/>
      <c r="Z63" s="117"/>
      <c r="AA63" s="117"/>
      <c r="AB63" s="117"/>
    </row>
    <row r="64" spans="1:28" s="84" customFormat="1" ht="19.399999999999999" customHeight="1" x14ac:dyDescent="0.3">
      <c r="A64" s="362" t="s">
        <v>81</v>
      </c>
      <c r="B64" s="362"/>
      <c r="C64" s="362"/>
      <c r="D64" s="362" t="s">
        <v>82</v>
      </c>
      <c r="E64" s="362"/>
      <c r="F64" s="362"/>
      <c r="G64" s="362"/>
      <c r="H64" s="362"/>
      <c r="I64" s="148" t="s">
        <v>55</v>
      </c>
      <c r="J64" s="333" t="s">
        <v>71</v>
      </c>
      <c r="K64" s="333"/>
      <c r="L64" s="287"/>
      <c r="M64" s="331"/>
      <c r="N64" s="255"/>
      <c r="O64" s="360"/>
      <c r="P64" s="256"/>
      <c r="R64" s="523"/>
      <c r="S64" s="524"/>
      <c r="T64" s="524"/>
      <c r="U64" s="524"/>
      <c r="V64" s="524"/>
      <c r="W64" s="525"/>
      <c r="X64" s="117"/>
      <c r="Y64" s="117"/>
      <c r="Z64" s="117"/>
      <c r="AA64" s="117"/>
      <c r="AB64" s="117"/>
    </row>
    <row r="65" spans="1:28" s="84" customFormat="1" ht="15" customHeight="1" x14ac:dyDescent="0.3">
      <c r="A65" s="332"/>
      <c r="B65" s="332"/>
      <c r="C65" s="332"/>
      <c r="D65" s="334"/>
      <c r="E65" s="334"/>
      <c r="F65" s="334"/>
      <c r="G65" s="334"/>
      <c r="H65" s="334"/>
      <c r="I65" s="143"/>
      <c r="J65" s="280"/>
      <c r="K65" s="280"/>
      <c r="L65" s="143"/>
      <c r="M65" s="151">
        <f>N65-(I65+J65+L65)</f>
        <v>0</v>
      </c>
      <c r="N65" s="280"/>
      <c r="O65" s="280"/>
      <c r="P65" s="280"/>
      <c r="R65" s="136"/>
      <c r="S65" s="133">
        <f>R65</f>
        <v>0</v>
      </c>
      <c r="T65" s="136"/>
      <c r="U65" s="514"/>
      <c r="V65" s="515"/>
      <c r="W65" s="516"/>
      <c r="X65" s="117"/>
      <c r="Y65" s="117"/>
      <c r="Z65" s="117"/>
      <c r="AA65" s="117"/>
      <c r="AB65" s="117"/>
    </row>
    <row r="66" spans="1:28" s="84" customFormat="1" ht="15" customHeight="1" x14ac:dyDescent="0.3">
      <c r="A66" s="332"/>
      <c r="B66" s="332"/>
      <c r="C66" s="332"/>
      <c r="D66" s="332"/>
      <c r="E66" s="332"/>
      <c r="F66" s="332"/>
      <c r="G66" s="332"/>
      <c r="H66" s="332"/>
      <c r="I66" s="143"/>
      <c r="J66" s="280"/>
      <c r="K66" s="280"/>
      <c r="L66" s="143"/>
      <c r="M66" s="151">
        <f t="shared" ref="M66:M80" si="8">N66-(I66+J66+L66)</f>
        <v>0</v>
      </c>
      <c r="N66" s="280"/>
      <c r="O66" s="280"/>
      <c r="P66" s="280"/>
      <c r="R66" s="136"/>
      <c r="S66" s="133">
        <f t="shared" ref="S66:S80" si="9">R66</f>
        <v>0</v>
      </c>
      <c r="T66" s="136"/>
      <c r="U66" s="514"/>
      <c r="V66" s="515"/>
      <c r="W66" s="516"/>
      <c r="X66" s="117"/>
      <c r="Y66" s="117"/>
      <c r="Z66" s="117"/>
      <c r="AA66" s="117"/>
      <c r="AB66" s="117"/>
    </row>
    <row r="67" spans="1:28" ht="15" customHeight="1" x14ac:dyDescent="0.3">
      <c r="A67" s="332"/>
      <c r="B67" s="332"/>
      <c r="C67" s="332"/>
      <c r="D67" s="332"/>
      <c r="E67" s="332"/>
      <c r="F67" s="332"/>
      <c r="G67" s="332"/>
      <c r="H67" s="332"/>
      <c r="I67" s="143"/>
      <c r="J67" s="280"/>
      <c r="K67" s="280"/>
      <c r="L67" s="143"/>
      <c r="M67" s="151">
        <f t="shared" si="8"/>
        <v>0</v>
      </c>
      <c r="N67" s="280"/>
      <c r="O67" s="280"/>
      <c r="P67" s="280"/>
      <c r="R67" s="136"/>
      <c r="S67" s="133">
        <f t="shared" si="9"/>
        <v>0</v>
      </c>
      <c r="T67" s="136"/>
      <c r="U67" s="514"/>
      <c r="V67" s="515"/>
      <c r="W67" s="516"/>
    </row>
    <row r="68" spans="1:28" ht="15" customHeight="1" x14ac:dyDescent="0.3">
      <c r="A68" s="332"/>
      <c r="B68" s="332"/>
      <c r="C68" s="332"/>
      <c r="D68" s="332"/>
      <c r="E68" s="332"/>
      <c r="F68" s="332"/>
      <c r="G68" s="332"/>
      <c r="H68" s="332"/>
      <c r="I68" s="143"/>
      <c r="J68" s="280"/>
      <c r="K68" s="280"/>
      <c r="L68" s="143"/>
      <c r="M68" s="151">
        <f t="shared" si="8"/>
        <v>0</v>
      </c>
      <c r="N68" s="280"/>
      <c r="O68" s="280"/>
      <c r="P68" s="280"/>
      <c r="Q68" s="99"/>
      <c r="R68" s="136"/>
      <c r="S68" s="133">
        <f t="shared" si="9"/>
        <v>0</v>
      </c>
      <c r="T68" s="136"/>
      <c r="U68" s="514"/>
      <c r="V68" s="515"/>
      <c r="W68" s="516"/>
    </row>
    <row r="69" spans="1:28" ht="15" customHeight="1" x14ac:dyDescent="0.3">
      <c r="A69" s="332"/>
      <c r="B69" s="332"/>
      <c r="C69" s="332"/>
      <c r="D69" s="332"/>
      <c r="E69" s="332"/>
      <c r="F69" s="332"/>
      <c r="G69" s="332"/>
      <c r="H69" s="332"/>
      <c r="I69" s="143"/>
      <c r="J69" s="280"/>
      <c r="K69" s="280"/>
      <c r="L69" s="143"/>
      <c r="M69" s="151">
        <f t="shared" si="8"/>
        <v>0</v>
      </c>
      <c r="N69" s="280"/>
      <c r="O69" s="280"/>
      <c r="P69" s="280"/>
      <c r="R69" s="136"/>
      <c r="S69" s="133">
        <f t="shared" si="9"/>
        <v>0</v>
      </c>
      <c r="T69" s="136"/>
      <c r="U69" s="514"/>
      <c r="V69" s="515"/>
      <c r="W69" s="516"/>
    </row>
    <row r="70" spans="1:28" ht="15" customHeight="1" x14ac:dyDescent="0.3">
      <c r="A70" s="332"/>
      <c r="B70" s="332"/>
      <c r="C70" s="332"/>
      <c r="D70" s="332"/>
      <c r="E70" s="332"/>
      <c r="F70" s="332"/>
      <c r="G70" s="332"/>
      <c r="H70" s="332"/>
      <c r="I70" s="143"/>
      <c r="J70" s="280"/>
      <c r="K70" s="280"/>
      <c r="L70" s="143"/>
      <c r="M70" s="151">
        <f t="shared" si="8"/>
        <v>0</v>
      </c>
      <c r="N70" s="280"/>
      <c r="O70" s="280"/>
      <c r="P70" s="280"/>
      <c r="R70" s="136"/>
      <c r="S70" s="133">
        <f t="shared" si="9"/>
        <v>0</v>
      </c>
      <c r="T70" s="136"/>
      <c r="U70" s="514"/>
      <c r="V70" s="515"/>
      <c r="W70" s="516"/>
    </row>
    <row r="71" spans="1:28" ht="15" customHeight="1" x14ac:dyDescent="0.3">
      <c r="A71" s="332"/>
      <c r="B71" s="332"/>
      <c r="C71" s="332"/>
      <c r="D71" s="332"/>
      <c r="E71" s="332"/>
      <c r="F71" s="332"/>
      <c r="G71" s="332"/>
      <c r="H71" s="332"/>
      <c r="I71" s="143"/>
      <c r="J71" s="280"/>
      <c r="K71" s="280"/>
      <c r="L71" s="143"/>
      <c r="M71" s="151">
        <f t="shared" si="8"/>
        <v>0</v>
      </c>
      <c r="N71" s="280"/>
      <c r="O71" s="280"/>
      <c r="P71" s="280"/>
      <c r="R71" s="136"/>
      <c r="S71" s="133">
        <f t="shared" si="9"/>
        <v>0</v>
      </c>
      <c r="T71" s="136"/>
      <c r="U71" s="514"/>
      <c r="V71" s="515"/>
      <c r="W71" s="516"/>
    </row>
    <row r="72" spans="1:28" ht="15" customHeight="1" x14ac:dyDescent="0.3">
      <c r="A72" s="332"/>
      <c r="B72" s="332"/>
      <c r="C72" s="332"/>
      <c r="D72" s="332"/>
      <c r="E72" s="332"/>
      <c r="F72" s="332"/>
      <c r="G72" s="332"/>
      <c r="H72" s="332"/>
      <c r="I72" s="143"/>
      <c r="J72" s="280"/>
      <c r="K72" s="280"/>
      <c r="L72" s="143"/>
      <c r="M72" s="151">
        <f t="shared" si="8"/>
        <v>0</v>
      </c>
      <c r="N72" s="280"/>
      <c r="O72" s="280"/>
      <c r="P72" s="280"/>
      <c r="R72" s="136"/>
      <c r="S72" s="133">
        <f t="shared" si="9"/>
        <v>0</v>
      </c>
      <c r="T72" s="136"/>
      <c r="U72" s="514"/>
      <c r="V72" s="515"/>
      <c r="W72" s="516"/>
    </row>
    <row r="73" spans="1:28" ht="15" customHeight="1" x14ac:dyDescent="0.3">
      <c r="A73" s="332"/>
      <c r="B73" s="332"/>
      <c r="C73" s="332"/>
      <c r="D73" s="332"/>
      <c r="E73" s="332"/>
      <c r="F73" s="332"/>
      <c r="G73" s="332"/>
      <c r="H73" s="332"/>
      <c r="I73" s="143"/>
      <c r="J73" s="280"/>
      <c r="K73" s="280"/>
      <c r="L73" s="143"/>
      <c r="M73" s="151">
        <f t="shared" si="8"/>
        <v>0</v>
      </c>
      <c r="N73" s="280"/>
      <c r="O73" s="280"/>
      <c r="P73" s="280"/>
      <c r="R73" s="136"/>
      <c r="S73" s="133">
        <f t="shared" si="9"/>
        <v>0</v>
      </c>
      <c r="T73" s="136"/>
      <c r="U73" s="514"/>
      <c r="V73" s="515"/>
      <c r="W73" s="516"/>
    </row>
    <row r="74" spans="1:28" ht="15" customHeight="1" x14ac:dyDescent="0.3">
      <c r="A74" s="332"/>
      <c r="B74" s="332"/>
      <c r="C74" s="332"/>
      <c r="D74" s="332"/>
      <c r="E74" s="332"/>
      <c r="F74" s="332"/>
      <c r="G74" s="332"/>
      <c r="H74" s="332"/>
      <c r="I74" s="143"/>
      <c r="J74" s="280"/>
      <c r="K74" s="280"/>
      <c r="L74" s="143"/>
      <c r="M74" s="151">
        <f t="shared" si="8"/>
        <v>0</v>
      </c>
      <c r="N74" s="280"/>
      <c r="O74" s="280"/>
      <c r="P74" s="280"/>
      <c r="R74" s="136"/>
      <c r="S74" s="133">
        <f t="shared" si="9"/>
        <v>0</v>
      </c>
      <c r="T74" s="136"/>
      <c r="U74" s="514"/>
      <c r="V74" s="515"/>
      <c r="W74" s="516"/>
    </row>
    <row r="75" spans="1:28" ht="15" customHeight="1" x14ac:dyDescent="0.3">
      <c r="A75" s="332"/>
      <c r="B75" s="332"/>
      <c r="C75" s="332"/>
      <c r="D75" s="332"/>
      <c r="E75" s="332"/>
      <c r="F75" s="332"/>
      <c r="G75" s="332"/>
      <c r="H75" s="332"/>
      <c r="I75" s="143"/>
      <c r="J75" s="280"/>
      <c r="K75" s="280"/>
      <c r="L75" s="143"/>
      <c r="M75" s="151">
        <f t="shared" si="8"/>
        <v>0</v>
      </c>
      <c r="N75" s="280"/>
      <c r="O75" s="280"/>
      <c r="P75" s="280"/>
      <c r="R75" s="136"/>
      <c r="S75" s="133">
        <f t="shared" si="9"/>
        <v>0</v>
      </c>
      <c r="T75" s="136"/>
      <c r="U75" s="514"/>
      <c r="V75" s="515"/>
      <c r="W75" s="516"/>
    </row>
    <row r="76" spans="1:28" s="84" customFormat="1" ht="15" customHeight="1" x14ac:dyDescent="0.3">
      <c r="A76" s="332"/>
      <c r="B76" s="332"/>
      <c r="C76" s="332"/>
      <c r="D76" s="332"/>
      <c r="E76" s="332"/>
      <c r="F76" s="332"/>
      <c r="G76" s="332"/>
      <c r="H76" s="332"/>
      <c r="I76" s="143"/>
      <c r="J76" s="280"/>
      <c r="K76" s="280"/>
      <c r="L76" s="143"/>
      <c r="M76" s="151">
        <f t="shared" si="8"/>
        <v>0</v>
      </c>
      <c r="N76" s="280"/>
      <c r="O76" s="280"/>
      <c r="P76" s="280"/>
      <c r="R76" s="136"/>
      <c r="S76" s="133">
        <f t="shared" si="9"/>
        <v>0</v>
      </c>
      <c r="T76" s="136"/>
      <c r="U76" s="514"/>
      <c r="V76" s="515"/>
      <c r="W76" s="516"/>
      <c r="X76" s="117"/>
      <c r="Y76" s="117"/>
      <c r="Z76" s="117"/>
      <c r="AA76" s="117"/>
      <c r="AB76" s="117"/>
    </row>
    <row r="77" spans="1:28" s="84" customFormat="1" ht="15" customHeight="1" x14ac:dyDescent="0.3">
      <c r="A77" s="332"/>
      <c r="B77" s="332"/>
      <c r="C77" s="332"/>
      <c r="D77" s="332"/>
      <c r="E77" s="332"/>
      <c r="F77" s="332"/>
      <c r="G77" s="332"/>
      <c r="H77" s="332"/>
      <c r="I77" s="143"/>
      <c r="J77" s="280"/>
      <c r="K77" s="280"/>
      <c r="L77" s="143"/>
      <c r="M77" s="151">
        <f t="shared" si="8"/>
        <v>0</v>
      </c>
      <c r="N77" s="280"/>
      <c r="O77" s="280"/>
      <c r="P77" s="280"/>
      <c r="R77" s="136"/>
      <c r="S77" s="133">
        <f t="shared" si="9"/>
        <v>0</v>
      </c>
      <c r="T77" s="136"/>
      <c r="U77" s="514"/>
      <c r="V77" s="515"/>
      <c r="W77" s="516"/>
      <c r="X77" s="117"/>
      <c r="Y77" s="117"/>
      <c r="Z77" s="117"/>
      <c r="AA77" s="117"/>
      <c r="AB77" s="117"/>
    </row>
    <row r="78" spans="1:28" ht="15" customHeight="1" x14ac:dyDescent="0.3">
      <c r="A78" s="332"/>
      <c r="B78" s="332"/>
      <c r="C78" s="332"/>
      <c r="D78" s="332"/>
      <c r="E78" s="332"/>
      <c r="F78" s="332"/>
      <c r="G78" s="332"/>
      <c r="H78" s="332"/>
      <c r="I78" s="143"/>
      <c r="J78" s="280"/>
      <c r="K78" s="280"/>
      <c r="L78" s="143"/>
      <c r="M78" s="151">
        <f t="shared" si="8"/>
        <v>0</v>
      </c>
      <c r="N78" s="280"/>
      <c r="O78" s="280"/>
      <c r="P78" s="280"/>
      <c r="R78" s="136"/>
      <c r="S78" s="133">
        <f t="shared" si="9"/>
        <v>0</v>
      </c>
      <c r="T78" s="136"/>
      <c r="U78" s="514"/>
      <c r="V78" s="515"/>
      <c r="W78" s="516"/>
    </row>
    <row r="79" spans="1:28" ht="15" customHeight="1" x14ac:dyDescent="0.3">
      <c r="A79" s="332"/>
      <c r="B79" s="332"/>
      <c r="C79" s="332"/>
      <c r="D79" s="332"/>
      <c r="E79" s="332"/>
      <c r="F79" s="332"/>
      <c r="G79" s="332"/>
      <c r="H79" s="332"/>
      <c r="I79" s="143"/>
      <c r="J79" s="280"/>
      <c r="K79" s="280"/>
      <c r="L79" s="143"/>
      <c r="M79" s="151">
        <f t="shared" si="8"/>
        <v>0</v>
      </c>
      <c r="N79" s="280"/>
      <c r="O79" s="280"/>
      <c r="P79" s="280"/>
      <c r="R79" s="136"/>
      <c r="S79" s="133">
        <f t="shared" si="9"/>
        <v>0</v>
      </c>
      <c r="T79" s="136"/>
      <c r="U79" s="514"/>
      <c r="V79" s="515"/>
      <c r="W79" s="516"/>
    </row>
    <row r="80" spans="1:28" ht="15" customHeight="1" x14ac:dyDescent="0.3">
      <c r="A80" s="332"/>
      <c r="B80" s="332"/>
      <c r="C80" s="332"/>
      <c r="D80" s="332"/>
      <c r="E80" s="332"/>
      <c r="F80" s="332"/>
      <c r="G80" s="332"/>
      <c r="H80" s="332"/>
      <c r="I80" s="143"/>
      <c r="J80" s="280"/>
      <c r="K80" s="280"/>
      <c r="L80" s="143"/>
      <c r="M80" s="151">
        <f t="shared" si="8"/>
        <v>0</v>
      </c>
      <c r="N80" s="280"/>
      <c r="O80" s="280"/>
      <c r="P80" s="280"/>
      <c r="R80" s="136"/>
      <c r="S80" s="133">
        <f t="shared" si="9"/>
        <v>0</v>
      </c>
      <c r="T80" s="136">
        <v>0</v>
      </c>
      <c r="U80" s="530"/>
      <c r="V80" s="531"/>
      <c r="W80" s="532"/>
    </row>
    <row r="81" spans="1:28" ht="15" customHeight="1" x14ac:dyDescent="0.3">
      <c r="A81" s="358" t="s">
        <v>75</v>
      </c>
      <c r="B81" s="358"/>
      <c r="C81" s="358"/>
      <c r="D81" s="358"/>
      <c r="E81" s="358"/>
      <c r="F81" s="358"/>
      <c r="G81" s="358"/>
      <c r="H81" s="358"/>
      <c r="I81" s="142">
        <f>SUM(I65:I80)</f>
        <v>0</v>
      </c>
      <c r="J81" s="309">
        <f>SUM(J65:J80)</f>
        <v>0</v>
      </c>
      <c r="K81" s="310"/>
      <c r="L81" s="142">
        <f>SUM(L65:L80)</f>
        <v>0</v>
      </c>
      <c r="M81" s="142">
        <f>SUM(M65:M80)</f>
        <v>0</v>
      </c>
      <c r="N81" s="299">
        <f>SUM(N65:N80)</f>
        <v>0</v>
      </c>
      <c r="O81" s="299"/>
      <c r="P81" s="299"/>
      <c r="Q81" s="99"/>
      <c r="R81" s="118"/>
      <c r="S81" s="118"/>
      <c r="T81" s="118"/>
      <c r="U81" s="118"/>
      <c r="V81" s="118"/>
      <c r="W81" s="118"/>
    </row>
    <row r="82" spans="1:28" ht="15" customHeight="1" x14ac:dyDescent="0.3">
      <c r="A82" s="40"/>
      <c r="B82" s="40"/>
      <c r="C82" s="40"/>
      <c r="D82" s="40"/>
      <c r="E82" s="40"/>
      <c r="F82" s="40"/>
      <c r="G82" s="40"/>
      <c r="H82" s="40"/>
      <c r="I82" s="40"/>
      <c r="J82" s="40"/>
      <c r="K82" s="40"/>
      <c r="L82" s="40"/>
      <c r="M82" s="40"/>
      <c r="N82" s="37"/>
      <c r="O82" s="37"/>
      <c r="P82" s="37"/>
      <c r="R82" s="118"/>
      <c r="S82" s="118"/>
      <c r="T82" s="118"/>
      <c r="U82" s="118"/>
      <c r="V82" s="118"/>
      <c r="W82" s="118"/>
    </row>
    <row r="83" spans="1:28" ht="25.25" customHeight="1" x14ac:dyDescent="0.3">
      <c r="A83" s="278" t="s">
        <v>112</v>
      </c>
      <c r="B83" s="278"/>
      <c r="C83" s="278"/>
      <c r="D83" s="278"/>
      <c r="E83" s="278"/>
      <c r="F83" s="278"/>
      <c r="G83" s="278"/>
      <c r="H83" s="278"/>
      <c r="I83" s="278"/>
      <c r="J83" s="278"/>
      <c r="K83" s="278"/>
      <c r="L83" s="279"/>
      <c r="M83" s="278"/>
      <c r="N83" s="278"/>
      <c r="O83" s="278"/>
      <c r="P83" s="278"/>
      <c r="R83" s="349" t="s">
        <v>112</v>
      </c>
      <c r="S83" s="350"/>
      <c r="T83" s="350"/>
      <c r="U83" s="350"/>
      <c r="V83" s="350"/>
      <c r="W83" s="351"/>
    </row>
    <row r="84" spans="1:28" ht="36.65" customHeight="1" x14ac:dyDescent="0.3">
      <c r="A84" s="361" t="s">
        <v>84</v>
      </c>
      <c r="B84" s="361"/>
      <c r="C84" s="361"/>
      <c r="D84" s="361"/>
      <c r="E84" s="361"/>
      <c r="F84" s="361"/>
      <c r="G84" s="361"/>
      <c r="H84" s="363" t="s">
        <v>85</v>
      </c>
      <c r="I84" s="349" t="s">
        <v>111</v>
      </c>
      <c r="J84" s="350"/>
      <c r="K84" s="351"/>
      <c r="L84" s="286" t="s">
        <v>68</v>
      </c>
      <c r="M84" s="330" t="s">
        <v>69</v>
      </c>
      <c r="N84" s="253" t="s">
        <v>70</v>
      </c>
      <c r="O84" s="359"/>
      <c r="P84" s="254"/>
      <c r="R84" s="533"/>
      <c r="S84" s="534"/>
      <c r="T84" s="534"/>
      <c r="U84" s="534"/>
      <c r="V84" s="534"/>
      <c r="W84" s="535"/>
    </row>
    <row r="85" spans="1:28" ht="22.5" customHeight="1" x14ac:dyDescent="0.3">
      <c r="A85" s="361"/>
      <c r="B85" s="361"/>
      <c r="C85" s="361"/>
      <c r="D85" s="361"/>
      <c r="E85" s="361"/>
      <c r="F85" s="361"/>
      <c r="G85" s="361"/>
      <c r="H85" s="364"/>
      <c r="I85" s="148" t="s">
        <v>55</v>
      </c>
      <c r="J85" s="333" t="s">
        <v>71</v>
      </c>
      <c r="K85" s="333"/>
      <c r="L85" s="287"/>
      <c r="M85" s="331"/>
      <c r="N85" s="255"/>
      <c r="O85" s="360"/>
      <c r="P85" s="256"/>
      <c r="R85" s="536"/>
      <c r="S85" s="537"/>
      <c r="T85" s="537"/>
      <c r="U85" s="537"/>
      <c r="V85" s="537"/>
      <c r="W85" s="538"/>
    </row>
    <row r="86" spans="1:28" ht="15" customHeight="1" x14ac:dyDescent="0.3">
      <c r="A86" s="352"/>
      <c r="B86" s="352"/>
      <c r="C86" s="352"/>
      <c r="D86" s="352"/>
      <c r="E86" s="352"/>
      <c r="F86" s="352"/>
      <c r="G86" s="352"/>
      <c r="H86" s="159"/>
      <c r="I86" s="143"/>
      <c r="J86" s="280"/>
      <c r="K86" s="280"/>
      <c r="L86" s="143"/>
      <c r="M86" s="151">
        <f>N86-(I86+J86+L86)</f>
        <v>0</v>
      </c>
      <c r="N86" s="280"/>
      <c r="O86" s="280"/>
      <c r="P86" s="280"/>
      <c r="Q86" s="99"/>
      <c r="R86" s="136"/>
      <c r="S86" s="133">
        <f>R86</f>
        <v>0</v>
      </c>
      <c r="T86" s="136"/>
      <c r="U86" s="514"/>
      <c r="V86" s="515"/>
      <c r="W86" s="516"/>
    </row>
    <row r="87" spans="1:28" ht="15" customHeight="1" x14ac:dyDescent="0.3">
      <c r="A87" s="352"/>
      <c r="B87" s="352"/>
      <c r="C87" s="352"/>
      <c r="D87" s="352"/>
      <c r="E87" s="352"/>
      <c r="F87" s="352"/>
      <c r="G87" s="352"/>
      <c r="H87" s="159"/>
      <c r="I87" s="143"/>
      <c r="J87" s="280"/>
      <c r="K87" s="280"/>
      <c r="L87" s="143"/>
      <c r="M87" s="151">
        <f t="shared" ref="M87:M101" si="10">N87-(I87+J87+L87)</f>
        <v>0</v>
      </c>
      <c r="N87" s="280"/>
      <c r="O87" s="280"/>
      <c r="P87" s="280"/>
      <c r="R87" s="136"/>
      <c r="S87" s="133">
        <f t="shared" ref="S87:S101" si="11">R87</f>
        <v>0</v>
      </c>
      <c r="T87" s="136"/>
      <c r="U87" s="514"/>
      <c r="V87" s="515"/>
      <c r="W87" s="516"/>
    </row>
    <row r="88" spans="1:28" ht="15" customHeight="1" x14ac:dyDescent="0.3">
      <c r="A88" s="352"/>
      <c r="B88" s="352"/>
      <c r="C88" s="352"/>
      <c r="D88" s="352"/>
      <c r="E88" s="352"/>
      <c r="F88" s="352"/>
      <c r="G88" s="352"/>
      <c r="H88" s="159"/>
      <c r="I88" s="143"/>
      <c r="J88" s="280"/>
      <c r="K88" s="280"/>
      <c r="L88" s="143"/>
      <c r="M88" s="151">
        <f t="shared" si="10"/>
        <v>0</v>
      </c>
      <c r="N88" s="280"/>
      <c r="O88" s="280"/>
      <c r="P88" s="280"/>
      <c r="R88" s="136"/>
      <c r="S88" s="133">
        <f t="shared" si="11"/>
        <v>0</v>
      </c>
      <c r="T88" s="136"/>
      <c r="U88" s="514"/>
      <c r="V88" s="515"/>
      <c r="W88" s="516"/>
    </row>
    <row r="89" spans="1:28" ht="15" customHeight="1" x14ac:dyDescent="0.3">
      <c r="A89" s="352"/>
      <c r="B89" s="352"/>
      <c r="C89" s="352"/>
      <c r="D89" s="352"/>
      <c r="E89" s="352"/>
      <c r="F89" s="352"/>
      <c r="G89" s="352"/>
      <c r="H89" s="159"/>
      <c r="I89" s="143"/>
      <c r="J89" s="280"/>
      <c r="K89" s="280"/>
      <c r="L89" s="143"/>
      <c r="M89" s="151">
        <f t="shared" si="10"/>
        <v>0</v>
      </c>
      <c r="N89" s="280"/>
      <c r="O89" s="280"/>
      <c r="P89" s="280"/>
      <c r="R89" s="136"/>
      <c r="S89" s="133">
        <f t="shared" si="11"/>
        <v>0</v>
      </c>
      <c r="T89" s="136"/>
      <c r="U89" s="514"/>
      <c r="V89" s="515"/>
      <c r="W89" s="516"/>
    </row>
    <row r="90" spans="1:28" ht="15" customHeight="1" x14ac:dyDescent="0.3">
      <c r="A90" s="352"/>
      <c r="B90" s="352"/>
      <c r="C90" s="352"/>
      <c r="D90" s="352"/>
      <c r="E90" s="352"/>
      <c r="F90" s="352"/>
      <c r="G90" s="352"/>
      <c r="H90" s="159"/>
      <c r="I90" s="143"/>
      <c r="J90" s="280"/>
      <c r="K90" s="280"/>
      <c r="L90" s="143"/>
      <c r="M90" s="151">
        <f t="shared" si="10"/>
        <v>0</v>
      </c>
      <c r="N90" s="280"/>
      <c r="O90" s="280"/>
      <c r="P90" s="280"/>
      <c r="R90" s="136"/>
      <c r="S90" s="133">
        <f t="shared" si="11"/>
        <v>0</v>
      </c>
      <c r="T90" s="136"/>
      <c r="U90" s="514"/>
      <c r="V90" s="515"/>
      <c r="W90" s="516"/>
    </row>
    <row r="91" spans="1:28" ht="15" customHeight="1" x14ac:dyDescent="0.3">
      <c r="A91" s="352"/>
      <c r="B91" s="352"/>
      <c r="C91" s="352"/>
      <c r="D91" s="352"/>
      <c r="E91" s="352"/>
      <c r="F91" s="352"/>
      <c r="G91" s="352"/>
      <c r="H91" s="159"/>
      <c r="I91" s="143"/>
      <c r="J91" s="280"/>
      <c r="K91" s="280"/>
      <c r="L91" s="143"/>
      <c r="M91" s="151">
        <f t="shared" si="10"/>
        <v>0</v>
      </c>
      <c r="N91" s="280"/>
      <c r="O91" s="280"/>
      <c r="P91" s="280"/>
      <c r="R91" s="136"/>
      <c r="S91" s="133">
        <f t="shared" si="11"/>
        <v>0</v>
      </c>
      <c r="T91" s="136"/>
      <c r="U91" s="514"/>
      <c r="V91" s="515"/>
      <c r="W91" s="516"/>
    </row>
    <row r="92" spans="1:28" ht="15" customHeight="1" x14ac:dyDescent="0.3">
      <c r="A92" s="352"/>
      <c r="B92" s="352"/>
      <c r="C92" s="352"/>
      <c r="D92" s="352"/>
      <c r="E92" s="352"/>
      <c r="F92" s="352"/>
      <c r="G92" s="352"/>
      <c r="H92" s="159"/>
      <c r="I92" s="143"/>
      <c r="J92" s="280"/>
      <c r="K92" s="280"/>
      <c r="L92" s="143"/>
      <c r="M92" s="151">
        <f t="shared" si="10"/>
        <v>0</v>
      </c>
      <c r="N92" s="280"/>
      <c r="O92" s="280"/>
      <c r="P92" s="280"/>
      <c r="R92" s="136"/>
      <c r="S92" s="133">
        <f t="shared" si="11"/>
        <v>0</v>
      </c>
      <c r="T92" s="136"/>
      <c r="U92" s="514"/>
      <c r="V92" s="515"/>
      <c r="W92" s="516"/>
    </row>
    <row r="93" spans="1:28" ht="15" customHeight="1" x14ac:dyDescent="0.3">
      <c r="A93" s="352"/>
      <c r="B93" s="352"/>
      <c r="C93" s="352"/>
      <c r="D93" s="352"/>
      <c r="E93" s="352"/>
      <c r="F93" s="352"/>
      <c r="G93" s="352"/>
      <c r="H93" s="159"/>
      <c r="I93" s="143"/>
      <c r="J93" s="280"/>
      <c r="K93" s="280"/>
      <c r="L93" s="143"/>
      <c r="M93" s="151">
        <f t="shared" si="10"/>
        <v>0</v>
      </c>
      <c r="N93" s="280"/>
      <c r="O93" s="280"/>
      <c r="P93" s="280"/>
      <c r="R93" s="136"/>
      <c r="S93" s="133">
        <f t="shared" si="11"/>
        <v>0</v>
      </c>
      <c r="T93" s="136"/>
      <c r="U93" s="514"/>
      <c r="V93" s="515"/>
      <c r="W93" s="516"/>
    </row>
    <row r="94" spans="1:28" ht="15" customHeight="1" x14ac:dyDescent="0.3">
      <c r="A94" s="352"/>
      <c r="B94" s="352"/>
      <c r="C94" s="352"/>
      <c r="D94" s="352"/>
      <c r="E94" s="352"/>
      <c r="F94" s="352"/>
      <c r="G94" s="352"/>
      <c r="H94" s="159"/>
      <c r="I94" s="143"/>
      <c r="J94" s="280"/>
      <c r="K94" s="280"/>
      <c r="L94" s="143"/>
      <c r="M94" s="151">
        <f t="shared" si="10"/>
        <v>0</v>
      </c>
      <c r="N94" s="280"/>
      <c r="O94" s="280"/>
      <c r="P94" s="280"/>
      <c r="R94" s="136"/>
      <c r="S94" s="133">
        <f t="shared" si="11"/>
        <v>0</v>
      </c>
      <c r="T94" s="136"/>
      <c r="U94" s="514"/>
      <c r="V94" s="515"/>
      <c r="W94" s="516"/>
    </row>
    <row r="95" spans="1:28" customFormat="1" ht="15" customHeight="1" x14ac:dyDescent="0.35">
      <c r="A95" s="352"/>
      <c r="B95" s="352"/>
      <c r="C95" s="352"/>
      <c r="D95" s="352"/>
      <c r="E95" s="352"/>
      <c r="F95" s="352"/>
      <c r="G95" s="352"/>
      <c r="H95" s="159"/>
      <c r="I95" s="143"/>
      <c r="J95" s="280"/>
      <c r="K95" s="280"/>
      <c r="L95" s="143"/>
      <c r="M95" s="151">
        <f t="shared" si="10"/>
        <v>0</v>
      </c>
      <c r="N95" s="280"/>
      <c r="O95" s="280"/>
      <c r="P95" s="280"/>
      <c r="R95" s="136"/>
      <c r="S95" s="133">
        <f t="shared" si="11"/>
        <v>0</v>
      </c>
      <c r="T95" s="136"/>
      <c r="U95" s="514"/>
      <c r="V95" s="515"/>
      <c r="W95" s="516"/>
      <c r="X95" s="59"/>
      <c r="Y95" s="59"/>
      <c r="Z95" s="59"/>
      <c r="AA95" s="59"/>
      <c r="AB95" s="59"/>
    </row>
    <row r="96" spans="1:28" customFormat="1" ht="15" customHeight="1" x14ac:dyDescent="0.35">
      <c r="A96" s="352"/>
      <c r="B96" s="352"/>
      <c r="C96" s="352"/>
      <c r="D96" s="352"/>
      <c r="E96" s="352"/>
      <c r="F96" s="352"/>
      <c r="G96" s="352"/>
      <c r="H96" s="159"/>
      <c r="I96" s="143"/>
      <c r="J96" s="280"/>
      <c r="K96" s="280"/>
      <c r="L96" s="143"/>
      <c r="M96" s="151">
        <f t="shared" si="10"/>
        <v>0</v>
      </c>
      <c r="N96" s="280"/>
      <c r="O96" s="280"/>
      <c r="P96" s="280"/>
      <c r="R96" s="136"/>
      <c r="S96" s="133">
        <f t="shared" si="11"/>
        <v>0</v>
      </c>
      <c r="T96" s="136"/>
      <c r="U96" s="514"/>
      <c r="V96" s="515"/>
      <c r="W96" s="516"/>
      <c r="X96" s="59"/>
      <c r="Y96" s="59"/>
      <c r="Z96" s="59"/>
      <c r="AA96" s="59"/>
      <c r="AB96" s="59"/>
    </row>
    <row r="97" spans="1:28" ht="15" customHeight="1" x14ac:dyDescent="0.3">
      <c r="A97" s="352"/>
      <c r="B97" s="352"/>
      <c r="C97" s="352"/>
      <c r="D97" s="352"/>
      <c r="E97" s="352"/>
      <c r="F97" s="352"/>
      <c r="G97" s="352"/>
      <c r="H97" s="159"/>
      <c r="I97" s="143"/>
      <c r="J97" s="280"/>
      <c r="K97" s="280"/>
      <c r="L97" s="143"/>
      <c r="M97" s="151">
        <f t="shared" si="10"/>
        <v>0</v>
      </c>
      <c r="N97" s="280"/>
      <c r="O97" s="280"/>
      <c r="P97" s="280"/>
      <c r="R97" s="136"/>
      <c r="S97" s="133">
        <f t="shared" si="11"/>
        <v>0</v>
      </c>
      <c r="T97" s="136"/>
      <c r="U97" s="514"/>
      <c r="V97" s="515"/>
      <c r="W97" s="516"/>
    </row>
    <row r="98" spans="1:28" s="78" customFormat="1" ht="15" customHeight="1" x14ac:dyDescent="0.35">
      <c r="A98" s="352"/>
      <c r="B98" s="352"/>
      <c r="C98" s="352"/>
      <c r="D98" s="352"/>
      <c r="E98" s="352"/>
      <c r="F98" s="352"/>
      <c r="G98" s="352"/>
      <c r="H98" s="159"/>
      <c r="I98" s="143"/>
      <c r="J98" s="280"/>
      <c r="K98" s="280"/>
      <c r="L98" s="143"/>
      <c r="M98" s="151">
        <f t="shared" si="10"/>
        <v>0</v>
      </c>
      <c r="N98" s="280"/>
      <c r="O98" s="280"/>
      <c r="P98" s="280"/>
      <c r="R98" s="136"/>
      <c r="S98" s="133">
        <f t="shared" si="11"/>
        <v>0</v>
      </c>
      <c r="T98" s="136"/>
      <c r="U98" s="514"/>
      <c r="V98" s="515"/>
      <c r="W98" s="516"/>
      <c r="X98" s="115"/>
      <c r="Y98" s="115"/>
      <c r="Z98" s="115"/>
      <c r="AA98" s="115"/>
      <c r="AB98" s="115"/>
    </row>
    <row r="99" spans="1:28" ht="15" customHeight="1" x14ac:dyDescent="0.3">
      <c r="A99" s="352"/>
      <c r="B99" s="352"/>
      <c r="C99" s="352"/>
      <c r="D99" s="352"/>
      <c r="E99" s="352"/>
      <c r="F99" s="352"/>
      <c r="G99" s="352"/>
      <c r="H99" s="159"/>
      <c r="I99" s="143"/>
      <c r="J99" s="280"/>
      <c r="K99" s="280"/>
      <c r="L99" s="143"/>
      <c r="M99" s="151">
        <f t="shared" si="10"/>
        <v>0</v>
      </c>
      <c r="N99" s="280"/>
      <c r="O99" s="280"/>
      <c r="P99" s="280"/>
      <c r="R99" s="136"/>
      <c r="S99" s="133">
        <f t="shared" si="11"/>
        <v>0</v>
      </c>
      <c r="T99" s="136"/>
      <c r="U99" s="514"/>
      <c r="V99" s="515"/>
      <c r="W99" s="516"/>
    </row>
    <row r="100" spans="1:28" ht="15" customHeight="1" x14ac:dyDescent="0.3">
      <c r="A100" s="352"/>
      <c r="B100" s="352"/>
      <c r="C100" s="352"/>
      <c r="D100" s="352"/>
      <c r="E100" s="352"/>
      <c r="F100" s="352"/>
      <c r="G100" s="352"/>
      <c r="H100" s="159"/>
      <c r="I100" s="143"/>
      <c r="J100" s="280"/>
      <c r="K100" s="280"/>
      <c r="L100" s="143"/>
      <c r="M100" s="151">
        <f t="shared" si="10"/>
        <v>0</v>
      </c>
      <c r="N100" s="280"/>
      <c r="O100" s="280"/>
      <c r="P100" s="280"/>
      <c r="R100" s="136"/>
      <c r="S100" s="133">
        <f t="shared" si="11"/>
        <v>0</v>
      </c>
      <c r="T100" s="136"/>
      <c r="U100" s="514"/>
      <c r="V100" s="515"/>
      <c r="W100" s="516"/>
    </row>
    <row r="101" spans="1:28" ht="15" customHeight="1" x14ac:dyDescent="0.3">
      <c r="A101" s="352"/>
      <c r="B101" s="352"/>
      <c r="C101" s="352"/>
      <c r="D101" s="352"/>
      <c r="E101" s="352"/>
      <c r="F101" s="352"/>
      <c r="G101" s="352"/>
      <c r="H101" s="159"/>
      <c r="I101" s="143"/>
      <c r="J101" s="280"/>
      <c r="K101" s="280"/>
      <c r="L101" s="143"/>
      <c r="M101" s="151">
        <f t="shared" si="10"/>
        <v>0</v>
      </c>
      <c r="N101" s="280"/>
      <c r="O101" s="280"/>
      <c r="P101" s="280"/>
      <c r="R101" s="136"/>
      <c r="S101" s="133">
        <f t="shared" si="11"/>
        <v>0</v>
      </c>
      <c r="T101" s="136">
        <v>0</v>
      </c>
      <c r="U101" s="530"/>
      <c r="V101" s="531"/>
      <c r="W101" s="532"/>
    </row>
    <row r="102" spans="1:28" ht="15" customHeight="1" x14ac:dyDescent="0.3">
      <c r="A102" s="311" t="s">
        <v>75</v>
      </c>
      <c r="B102" s="312"/>
      <c r="C102" s="312"/>
      <c r="D102" s="312"/>
      <c r="E102" s="312"/>
      <c r="F102" s="312"/>
      <c r="G102" s="312"/>
      <c r="H102" s="313"/>
      <c r="I102" s="142">
        <f>SUM(I86:I101)</f>
        <v>0</v>
      </c>
      <c r="J102" s="309">
        <f>SUM(J86:J101)</f>
        <v>0</v>
      </c>
      <c r="K102" s="310"/>
      <c r="L102" s="142">
        <f>SUM(L86:L101)</f>
        <v>0</v>
      </c>
      <c r="M102" s="142">
        <f>SUM(M86:M101)</f>
        <v>0</v>
      </c>
      <c r="N102" s="299">
        <f>SUM(N86:N101)</f>
        <v>0</v>
      </c>
      <c r="O102" s="299"/>
      <c r="P102" s="299"/>
      <c r="R102" s="118"/>
      <c r="S102" s="118"/>
      <c r="T102" s="118"/>
      <c r="U102" s="118"/>
      <c r="V102" s="118"/>
      <c r="W102" s="118"/>
    </row>
    <row r="103" spans="1:28" ht="15" customHeight="1" x14ac:dyDescent="0.3">
      <c r="A103" s="40"/>
      <c r="B103" s="40"/>
      <c r="C103" s="40"/>
      <c r="D103" s="40"/>
      <c r="E103" s="40"/>
      <c r="F103" s="40"/>
      <c r="G103" s="40"/>
      <c r="H103" s="40"/>
      <c r="I103" s="40"/>
      <c r="J103" s="40"/>
      <c r="K103" s="40"/>
      <c r="L103" s="40"/>
      <c r="M103" s="40"/>
      <c r="N103" s="37"/>
      <c r="O103" s="37"/>
      <c r="P103" s="37"/>
      <c r="R103" s="118"/>
      <c r="S103" s="118"/>
      <c r="T103" s="118"/>
      <c r="U103" s="118"/>
      <c r="V103" s="118"/>
      <c r="W103" s="118"/>
    </row>
    <row r="104" spans="1:28" ht="25.25" customHeight="1" x14ac:dyDescent="0.3">
      <c r="A104" s="278" t="s">
        <v>86</v>
      </c>
      <c r="B104" s="278"/>
      <c r="C104" s="278"/>
      <c r="D104" s="278"/>
      <c r="E104" s="278"/>
      <c r="F104" s="278"/>
      <c r="G104" s="278"/>
      <c r="H104" s="278"/>
      <c r="I104" s="278"/>
      <c r="J104" s="278"/>
      <c r="K104" s="278"/>
      <c r="L104" s="279"/>
      <c r="M104" s="278"/>
      <c r="N104" s="278"/>
      <c r="O104" s="278"/>
      <c r="P104" s="278"/>
      <c r="R104" s="517" t="s">
        <v>86</v>
      </c>
      <c r="S104" s="518"/>
      <c r="T104" s="518"/>
      <c r="U104" s="518"/>
      <c r="V104" s="518"/>
      <c r="W104" s="519"/>
    </row>
    <row r="105" spans="1:28" ht="28.5" customHeight="1" x14ac:dyDescent="0.3">
      <c r="A105" s="335" t="s">
        <v>87</v>
      </c>
      <c r="B105" s="336"/>
      <c r="C105" s="336"/>
      <c r="D105" s="336"/>
      <c r="E105" s="336"/>
      <c r="F105" s="336"/>
      <c r="G105" s="336"/>
      <c r="H105" s="336"/>
      <c r="I105" s="349" t="s">
        <v>111</v>
      </c>
      <c r="J105" s="350"/>
      <c r="K105" s="351"/>
      <c r="L105" s="286" t="s">
        <v>68</v>
      </c>
      <c r="M105" s="330" t="s">
        <v>69</v>
      </c>
      <c r="N105" s="253" t="s">
        <v>70</v>
      </c>
      <c r="O105" s="359"/>
      <c r="P105" s="254"/>
      <c r="R105" s="520"/>
      <c r="S105" s="521"/>
      <c r="T105" s="521"/>
      <c r="U105" s="521"/>
      <c r="V105" s="521"/>
      <c r="W105" s="522"/>
    </row>
    <row r="106" spans="1:28" ht="17.399999999999999" customHeight="1" x14ac:dyDescent="0.3">
      <c r="A106" s="338"/>
      <c r="B106" s="339"/>
      <c r="C106" s="339"/>
      <c r="D106" s="339"/>
      <c r="E106" s="339"/>
      <c r="F106" s="339"/>
      <c r="G106" s="339"/>
      <c r="H106" s="339"/>
      <c r="I106" s="148" t="s">
        <v>55</v>
      </c>
      <c r="J106" s="333" t="s">
        <v>71</v>
      </c>
      <c r="K106" s="333"/>
      <c r="L106" s="287"/>
      <c r="M106" s="331"/>
      <c r="N106" s="255"/>
      <c r="O106" s="360"/>
      <c r="P106" s="256"/>
      <c r="R106" s="523"/>
      <c r="S106" s="524"/>
      <c r="T106" s="524"/>
      <c r="U106" s="524"/>
      <c r="V106" s="524"/>
      <c r="W106" s="525"/>
    </row>
    <row r="107" spans="1:28" ht="15" customHeight="1" x14ac:dyDescent="0.3">
      <c r="A107" s="294"/>
      <c r="B107" s="294"/>
      <c r="C107" s="294"/>
      <c r="D107" s="294"/>
      <c r="E107" s="294"/>
      <c r="F107" s="294"/>
      <c r="G107" s="294"/>
      <c r="H107" s="294"/>
      <c r="I107" s="143"/>
      <c r="J107" s="280"/>
      <c r="K107" s="280"/>
      <c r="L107" s="143"/>
      <c r="M107" s="151">
        <f>N107-(I107+J107+L107)</f>
        <v>0</v>
      </c>
      <c r="N107" s="280"/>
      <c r="O107" s="280"/>
      <c r="P107" s="280"/>
      <c r="R107" s="136"/>
      <c r="S107" s="133">
        <f>R107</f>
        <v>0</v>
      </c>
      <c r="T107" s="136"/>
      <c r="U107" s="514"/>
      <c r="V107" s="515"/>
      <c r="W107" s="516"/>
    </row>
    <row r="108" spans="1:28" ht="15" customHeight="1" x14ac:dyDescent="0.3">
      <c r="A108" s="294"/>
      <c r="B108" s="294"/>
      <c r="C108" s="294"/>
      <c r="D108" s="294"/>
      <c r="E108" s="294"/>
      <c r="F108" s="294"/>
      <c r="G108" s="294"/>
      <c r="H108" s="294"/>
      <c r="I108" s="143"/>
      <c r="J108" s="280"/>
      <c r="K108" s="280"/>
      <c r="L108" s="143"/>
      <c r="M108" s="151">
        <f t="shared" ref="M108:M119" si="12">N108-(I108+J108+L108)</f>
        <v>0</v>
      </c>
      <c r="N108" s="280"/>
      <c r="O108" s="280"/>
      <c r="P108" s="280"/>
      <c r="R108" s="136"/>
      <c r="S108" s="133">
        <f t="shared" ref="S108:S119" si="13">R108</f>
        <v>0</v>
      </c>
      <c r="T108" s="136"/>
      <c r="U108" s="514"/>
      <c r="V108" s="515"/>
      <c r="W108" s="516"/>
    </row>
    <row r="109" spans="1:28" ht="15" customHeight="1" x14ac:dyDescent="0.3">
      <c r="A109" s="294"/>
      <c r="B109" s="294"/>
      <c r="C109" s="294"/>
      <c r="D109" s="294"/>
      <c r="E109" s="294"/>
      <c r="F109" s="294"/>
      <c r="G109" s="294"/>
      <c r="H109" s="294"/>
      <c r="I109" s="143"/>
      <c r="J109" s="280"/>
      <c r="K109" s="280"/>
      <c r="L109" s="143"/>
      <c r="M109" s="151">
        <f t="shared" si="12"/>
        <v>0</v>
      </c>
      <c r="N109" s="280"/>
      <c r="O109" s="280"/>
      <c r="P109" s="280"/>
      <c r="R109" s="136"/>
      <c r="S109" s="133">
        <f t="shared" si="13"/>
        <v>0</v>
      </c>
      <c r="T109" s="136"/>
      <c r="U109" s="514"/>
      <c r="V109" s="515"/>
      <c r="W109" s="516"/>
    </row>
    <row r="110" spans="1:28" ht="15" customHeight="1" x14ac:dyDescent="0.3">
      <c r="A110" s="294"/>
      <c r="B110" s="294"/>
      <c r="C110" s="294"/>
      <c r="D110" s="294"/>
      <c r="E110" s="294"/>
      <c r="F110" s="294"/>
      <c r="G110" s="294"/>
      <c r="H110" s="294"/>
      <c r="I110" s="143"/>
      <c r="J110" s="280"/>
      <c r="K110" s="280"/>
      <c r="L110" s="143"/>
      <c r="M110" s="151">
        <f t="shared" si="12"/>
        <v>0</v>
      </c>
      <c r="N110" s="280"/>
      <c r="O110" s="280"/>
      <c r="P110" s="280"/>
      <c r="R110" s="136"/>
      <c r="S110" s="133">
        <f t="shared" si="13"/>
        <v>0</v>
      </c>
      <c r="T110" s="136"/>
      <c r="U110" s="514"/>
      <c r="V110" s="515"/>
      <c r="W110" s="516"/>
    </row>
    <row r="111" spans="1:28" ht="15" customHeight="1" x14ac:dyDescent="0.3">
      <c r="A111" s="294"/>
      <c r="B111" s="294"/>
      <c r="C111" s="294"/>
      <c r="D111" s="294"/>
      <c r="E111" s="294"/>
      <c r="F111" s="294"/>
      <c r="G111" s="294"/>
      <c r="H111" s="294"/>
      <c r="I111" s="143"/>
      <c r="J111" s="280"/>
      <c r="K111" s="280"/>
      <c r="L111" s="143"/>
      <c r="M111" s="151">
        <f t="shared" si="12"/>
        <v>0</v>
      </c>
      <c r="N111" s="280"/>
      <c r="O111" s="280"/>
      <c r="P111" s="280"/>
      <c r="R111" s="136"/>
      <c r="S111" s="133">
        <f t="shared" si="13"/>
        <v>0</v>
      </c>
      <c r="T111" s="136"/>
      <c r="U111" s="514"/>
      <c r="V111" s="515"/>
      <c r="W111" s="516"/>
    </row>
    <row r="112" spans="1:28" ht="15" customHeight="1" x14ac:dyDescent="0.3">
      <c r="A112" s="294"/>
      <c r="B112" s="294"/>
      <c r="C112" s="294"/>
      <c r="D112" s="294"/>
      <c r="E112" s="294"/>
      <c r="F112" s="294"/>
      <c r="G112" s="294"/>
      <c r="H112" s="294"/>
      <c r="I112" s="143"/>
      <c r="J112" s="280"/>
      <c r="K112" s="280"/>
      <c r="L112" s="143"/>
      <c r="M112" s="151">
        <f t="shared" si="12"/>
        <v>0</v>
      </c>
      <c r="N112" s="280"/>
      <c r="O112" s="280"/>
      <c r="P112" s="280"/>
      <c r="R112" s="136"/>
      <c r="S112" s="133">
        <f t="shared" si="13"/>
        <v>0</v>
      </c>
      <c r="T112" s="136"/>
      <c r="U112" s="514"/>
      <c r="V112" s="515"/>
      <c r="W112" s="516"/>
    </row>
    <row r="113" spans="1:23" ht="15" customHeight="1" x14ac:dyDescent="0.3">
      <c r="A113" s="294"/>
      <c r="B113" s="294"/>
      <c r="C113" s="294"/>
      <c r="D113" s="294"/>
      <c r="E113" s="294"/>
      <c r="F113" s="294"/>
      <c r="G113" s="294"/>
      <c r="H113" s="294"/>
      <c r="I113" s="143"/>
      <c r="J113" s="280"/>
      <c r="K113" s="280"/>
      <c r="L113" s="143"/>
      <c r="M113" s="151">
        <f t="shared" si="12"/>
        <v>0</v>
      </c>
      <c r="N113" s="280"/>
      <c r="O113" s="280"/>
      <c r="P113" s="280"/>
      <c r="R113" s="136"/>
      <c r="S113" s="133">
        <f t="shared" si="13"/>
        <v>0</v>
      </c>
      <c r="T113" s="136"/>
      <c r="U113" s="514"/>
      <c r="V113" s="515"/>
      <c r="W113" s="516"/>
    </row>
    <row r="114" spans="1:23" ht="15" customHeight="1" x14ac:dyDescent="0.3">
      <c r="A114" s="294"/>
      <c r="B114" s="294"/>
      <c r="C114" s="294"/>
      <c r="D114" s="294"/>
      <c r="E114" s="294"/>
      <c r="F114" s="294"/>
      <c r="G114" s="294"/>
      <c r="H114" s="294"/>
      <c r="I114" s="143"/>
      <c r="J114" s="280"/>
      <c r="K114" s="280"/>
      <c r="L114" s="143"/>
      <c r="M114" s="151">
        <f t="shared" si="12"/>
        <v>0</v>
      </c>
      <c r="N114" s="280"/>
      <c r="O114" s="280"/>
      <c r="P114" s="280"/>
      <c r="R114" s="136"/>
      <c r="S114" s="133">
        <f t="shared" si="13"/>
        <v>0</v>
      </c>
      <c r="T114" s="136"/>
      <c r="U114" s="514"/>
      <c r="V114" s="515"/>
      <c r="W114" s="516"/>
    </row>
    <row r="115" spans="1:23" ht="15" customHeight="1" x14ac:dyDescent="0.3">
      <c r="A115" s="294"/>
      <c r="B115" s="294"/>
      <c r="C115" s="294"/>
      <c r="D115" s="294"/>
      <c r="E115" s="294"/>
      <c r="F115" s="294"/>
      <c r="G115" s="294"/>
      <c r="H115" s="294"/>
      <c r="I115" s="143"/>
      <c r="J115" s="280"/>
      <c r="K115" s="280"/>
      <c r="L115" s="143"/>
      <c r="M115" s="151">
        <f t="shared" si="12"/>
        <v>0</v>
      </c>
      <c r="N115" s="280"/>
      <c r="O115" s="280"/>
      <c r="P115" s="280"/>
      <c r="R115" s="136"/>
      <c r="S115" s="133">
        <f t="shared" si="13"/>
        <v>0</v>
      </c>
      <c r="T115" s="136"/>
      <c r="U115" s="514"/>
      <c r="V115" s="515"/>
      <c r="W115" s="516"/>
    </row>
    <row r="116" spans="1:23" ht="15" customHeight="1" x14ac:dyDescent="0.3">
      <c r="A116" s="294"/>
      <c r="B116" s="294"/>
      <c r="C116" s="294"/>
      <c r="D116" s="294"/>
      <c r="E116" s="294"/>
      <c r="F116" s="294"/>
      <c r="G116" s="294"/>
      <c r="H116" s="294"/>
      <c r="I116" s="143"/>
      <c r="J116" s="280"/>
      <c r="K116" s="280"/>
      <c r="L116" s="143"/>
      <c r="M116" s="151">
        <f t="shared" si="12"/>
        <v>0</v>
      </c>
      <c r="N116" s="280"/>
      <c r="O116" s="280"/>
      <c r="P116" s="280"/>
      <c r="R116" s="136"/>
      <c r="S116" s="133">
        <f t="shared" si="13"/>
        <v>0</v>
      </c>
      <c r="T116" s="136"/>
      <c r="U116" s="514"/>
      <c r="V116" s="515"/>
      <c r="W116" s="516"/>
    </row>
    <row r="117" spans="1:23" ht="15" customHeight="1" x14ac:dyDescent="0.3">
      <c r="A117" s="294"/>
      <c r="B117" s="294"/>
      <c r="C117" s="294"/>
      <c r="D117" s="294"/>
      <c r="E117" s="294"/>
      <c r="F117" s="294"/>
      <c r="G117" s="294"/>
      <c r="H117" s="294"/>
      <c r="I117" s="143"/>
      <c r="J117" s="280"/>
      <c r="K117" s="280"/>
      <c r="L117" s="143"/>
      <c r="M117" s="151">
        <f t="shared" si="12"/>
        <v>0</v>
      </c>
      <c r="N117" s="280"/>
      <c r="O117" s="280"/>
      <c r="P117" s="280"/>
      <c r="R117" s="136"/>
      <c r="S117" s="133">
        <f t="shared" si="13"/>
        <v>0</v>
      </c>
      <c r="T117" s="136"/>
      <c r="U117" s="514"/>
      <c r="V117" s="515"/>
      <c r="W117" s="516"/>
    </row>
    <row r="118" spans="1:23" ht="15" customHeight="1" x14ac:dyDescent="0.3">
      <c r="A118" s="294"/>
      <c r="B118" s="294"/>
      <c r="C118" s="294"/>
      <c r="D118" s="294"/>
      <c r="E118" s="294"/>
      <c r="F118" s="294"/>
      <c r="G118" s="294"/>
      <c r="H118" s="294"/>
      <c r="I118" s="143"/>
      <c r="J118" s="280"/>
      <c r="K118" s="280"/>
      <c r="L118" s="143"/>
      <c r="M118" s="151">
        <f t="shared" si="12"/>
        <v>0</v>
      </c>
      <c r="N118" s="280"/>
      <c r="O118" s="280"/>
      <c r="P118" s="280"/>
      <c r="R118" s="136"/>
      <c r="S118" s="133">
        <f t="shared" si="13"/>
        <v>0</v>
      </c>
      <c r="T118" s="136"/>
      <c r="U118" s="514"/>
      <c r="V118" s="515"/>
      <c r="W118" s="516"/>
    </row>
    <row r="119" spans="1:23" ht="15" customHeight="1" x14ac:dyDescent="0.3">
      <c r="A119" s="294"/>
      <c r="B119" s="294"/>
      <c r="C119" s="294"/>
      <c r="D119" s="294"/>
      <c r="E119" s="294"/>
      <c r="F119" s="294"/>
      <c r="G119" s="294"/>
      <c r="H119" s="294"/>
      <c r="I119" s="143"/>
      <c r="J119" s="280"/>
      <c r="K119" s="280"/>
      <c r="L119" s="143"/>
      <c r="M119" s="151">
        <f t="shared" si="12"/>
        <v>0</v>
      </c>
      <c r="N119" s="280"/>
      <c r="O119" s="280"/>
      <c r="P119" s="280"/>
      <c r="R119" s="136"/>
      <c r="S119" s="133">
        <f t="shared" si="13"/>
        <v>0</v>
      </c>
      <c r="T119" s="136"/>
      <c r="U119" s="514"/>
      <c r="V119" s="515"/>
      <c r="W119" s="516"/>
    </row>
    <row r="120" spans="1:23" ht="15" customHeight="1" x14ac:dyDescent="0.3">
      <c r="A120" s="311" t="s">
        <v>75</v>
      </c>
      <c r="B120" s="312"/>
      <c r="C120" s="312"/>
      <c r="D120" s="312"/>
      <c r="E120" s="312"/>
      <c r="F120" s="312"/>
      <c r="G120" s="312"/>
      <c r="H120" s="313"/>
      <c r="I120" s="142">
        <f>SUM(I107:I119)</f>
        <v>0</v>
      </c>
      <c r="J120" s="309">
        <f>SUM(J107:J119)</f>
        <v>0</v>
      </c>
      <c r="K120" s="310"/>
      <c r="L120" s="142">
        <f>SUM(L107:L119)</f>
        <v>0</v>
      </c>
      <c r="M120" s="142">
        <f>SUM(M107:M119)</f>
        <v>0</v>
      </c>
      <c r="N120" s="299">
        <f>SUM(N107:N119)</f>
        <v>0</v>
      </c>
      <c r="O120" s="299"/>
      <c r="P120" s="299"/>
      <c r="R120" s="526" t="s">
        <v>352</v>
      </c>
      <c r="S120" s="528" t="s">
        <v>353</v>
      </c>
      <c r="T120" s="528" t="s">
        <v>354</v>
      </c>
      <c r="U120" s="609"/>
      <c r="V120" s="610"/>
      <c r="W120" s="611"/>
    </row>
    <row r="121" spans="1:23" ht="15" customHeight="1" x14ac:dyDescent="0.3">
      <c r="A121" s="40"/>
      <c r="B121" s="40"/>
      <c r="C121" s="40"/>
      <c r="D121" s="40"/>
      <c r="E121" s="40"/>
      <c r="F121" s="40"/>
      <c r="G121" s="40"/>
      <c r="H121" s="40"/>
      <c r="I121" s="40"/>
      <c r="J121" s="40"/>
      <c r="K121" s="40"/>
      <c r="L121" s="40"/>
      <c r="M121" s="40"/>
      <c r="N121" s="37"/>
      <c r="O121" s="37"/>
      <c r="P121" s="37"/>
      <c r="R121" s="527"/>
      <c r="S121" s="529"/>
      <c r="T121" s="529"/>
      <c r="U121" s="612"/>
      <c r="V121" s="613"/>
      <c r="W121" s="614"/>
    </row>
    <row r="122" spans="1:23" ht="22.4" customHeight="1" x14ac:dyDescent="0.3">
      <c r="A122" s="311" t="s">
        <v>88</v>
      </c>
      <c r="B122" s="312"/>
      <c r="C122" s="312"/>
      <c r="D122" s="312"/>
      <c r="E122" s="312"/>
      <c r="F122" s="312"/>
      <c r="G122" s="312"/>
      <c r="H122" s="313"/>
      <c r="I122" s="142">
        <f>I46+I60+I81+I102+I120</f>
        <v>0</v>
      </c>
      <c r="J122" s="309">
        <f>J46+J60+J81+J102+J120</f>
        <v>0</v>
      </c>
      <c r="K122" s="310"/>
      <c r="L122" s="142">
        <f>L46+L60+L81+L102+L120</f>
        <v>0</v>
      </c>
      <c r="M122" s="142">
        <f>M46+M60+M81+M102+M120</f>
        <v>0</v>
      </c>
      <c r="N122" s="299">
        <f>N46+N60+N81+N102+N120</f>
        <v>0</v>
      </c>
      <c r="O122" s="299"/>
      <c r="P122" s="299"/>
      <c r="R122" s="172">
        <f>SUM(R18:R121)</f>
        <v>0</v>
      </c>
      <c r="S122" s="172">
        <f>SUM(S18:S121)</f>
        <v>0</v>
      </c>
      <c r="T122" s="172">
        <f>SUM(T18:T121)</f>
        <v>0</v>
      </c>
      <c r="U122" s="612"/>
      <c r="V122" s="613"/>
      <c r="W122" s="614"/>
    </row>
    <row r="123" spans="1:23" ht="23.9" customHeight="1" x14ac:dyDescent="0.3">
      <c r="A123" s="574" t="str">
        <f>IF(OR(M123&gt;H4,(M123+L123)&gt;H6),"Minimum de contribution du demandeur ou des partenaires non atteint. Veuillez noter que ce minimum doit être atteint.","")</f>
        <v/>
      </c>
      <c r="B123" s="575"/>
      <c r="C123" s="575"/>
      <c r="D123" s="575"/>
      <c r="E123" s="575"/>
      <c r="F123" s="575"/>
      <c r="G123" s="575"/>
      <c r="H123" s="576"/>
      <c r="I123" s="170">
        <f>IFERROR(I122/N122,0)</f>
        <v>0</v>
      </c>
      <c r="J123" s="577">
        <f>IFERROR(J122/N122,0)</f>
        <v>0</v>
      </c>
      <c r="K123" s="578"/>
      <c r="L123" s="170">
        <f>IFERROR(L122/N122,0)</f>
        <v>0</v>
      </c>
      <c r="M123" s="170">
        <f>IFERROR(M122/N122,0)</f>
        <v>0</v>
      </c>
      <c r="N123" s="579">
        <f>I123+J123+M123</f>
        <v>0</v>
      </c>
      <c r="O123" s="579"/>
      <c r="P123" s="579"/>
      <c r="R123" s="495" t="s">
        <v>355</v>
      </c>
      <c r="S123" s="495"/>
      <c r="T123" s="173">
        <f>IFERROR(T122/S122,0)</f>
        <v>0</v>
      </c>
      <c r="U123" s="615"/>
      <c r="V123" s="616"/>
      <c r="W123" s="617"/>
    </row>
    <row r="124" spans="1:23" ht="22.5" customHeight="1" x14ac:dyDescent="0.35">
      <c r="A124"/>
      <c r="B124"/>
      <c r="C124"/>
      <c r="D124"/>
      <c r="E124"/>
      <c r="F124"/>
      <c r="G124"/>
      <c r="H124"/>
      <c r="I124"/>
      <c r="J124"/>
      <c r="K124"/>
      <c r="L124"/>
      <c r="M124" s="392" t="s">
        <v>89</v>
      </c>
      <c r="N124" s="392"/>
      <c r="O124" s="392"/>
      <c r="P124" s="392"/>
      <c r="R124" s="496" t="s">
        <v>366</v>
      </c>
      <c r="S124" s="497"/>
      <c r="T124" s="497"/>
      <c r="U124" s="497"/>
      <c r="V124" s="497"/>
      <c r="W124" s="498"/>
    </row>
    <row r="125" spans="1:23" ht="25.25" customHeight="1" x14ac:dyDescent="0.3">
      <c r="A125" s="278" t="s">
        <v>90</v>
      </c>
      <c r="B125" s="278"/>
      <c r="C125" s="278"/>
      <c r="D125" s="278"/>
      <c r="E125" s="278"/>
      <c r="F125" s="278"/>
      <c r="G125" s="278"/>
      <c r="H125" s="278"/>
      <c r="I125" s="278"/>
      <c r="J125" s="278"/>
      <c r="K125" s="278"/>
      <c r="L125" s="279"/>
      <c r="M125" s="278"/>
      <c r="N125" s="278"/>
      <c r="O125" s="278"/>
      <c r="P125" s="278"/>
      <c r="R125" s="499"/>
      <c r="S125" s="500"/>
      <c r="T125" s="500"/>
      <c r="U125" s="500"/>
      <c r="V125" s="500"/>
      <c r="W125" s="501"/>
    </row>
    <row r="126" spans="1:23" ht="25.4" customHeight="1" x14ac:dyDescent="0.3">
      <c r="A126" s="405" t="s">
        <v>91</v>
      </c>
      <c r="B126" s="405"/>
      <c r="C126" s="405"/>
      <c r="D126" s="405"/>
      <c r="E126" s="405"/>
      <c r="F126" s="405"/>
      <c r="G126" s="405"/>
      <c r="H126" s="406"/>
      <c r="I126" s="349" t="s">
        <v>111</v>
      </c>
      <c r="J126" s="350"/>
      <c r="K126" s="351"/>
      <c r="L126" s="286" t="s">
        <v>68</v>
      </c>
      <c r="M126" s="262" t="s">
        <v>69</v>
      </c>
      <c r="N126" s="260" t="s">
        <v>70</v>
      </c>
      <c r="O126" s="261"/>
      <c r="P126" s="262"/>
      <c r="R126" s="499"/>
      <c r="S126" s="500"/>
      <c r="T126" s="500"/>
      <c r="U126" s="500"/>
      <c r="V126" s="500"/>
      <c r="W126" s="501"/>
    </row>
    <row r="127" spans="1:23" ht="15" customHeight="1" thickBot="1" x14ac:dyDescent="0.35">
      <c r="A127" s="407"/>
      <c r="B127" s="407"/>
      <c r="C127" s="407"/>
      <c r="D127" s="407"/>
      <c r="E127" s="407"/>
      <c r="F127" s="407"/>
      <c r="G127" s="407"/>
      <c r="H127" s="408"/>
      <c r="I127" s="148" t="s">
        <v>55</v>
      </c>
      <c r="J127" s="333" t="s">
        <v>71</v>
      </c>
      <c r="K127" s="333"/>
      <c r="L127" s="287"/>
      <c r="M127" s="581"/>
      <c r="N127" s="582"/>
      <c r="O127" s="583"/>
      <c r="P127" s="584"/>
      <c r="R127" s="499"/>
      <c r="S127" s="500"/>
      <c r="T127" s="500"/>
      <c r="U127" s="500"/>
      <c r="V127" s="500"/>
      <c r="W127" s="501"/>
    </row>
    <row r="128" spans="1:23" ht="17.399999999999999" customHeight="1" thickBot="1" x14ac:dyDescent="0.35">
      <c r="A128" s="409"/>
      <c r="B128" s="409"/>
      <c r="C128" s="409"/>
      <c r="D128" s="409"/>
      <c r="E128" s="409"/>
      <c r="F128" s="409"/>
      <c r="G128" s="409"/>
      <c r="H128" s="410"/>
      <c r="I128" s="311" t="s">
        <v>92</v>
      </c>
      <c r="J128" s="312"/>
      <c r="K128" s="312"/>
      <c r="L128" s="312"/>
      <c r="M128" s="312"/>
      <c r="N128" s="269">
        <f>IFERROR(ROUNDDOWN(((M122-M60)/('Plan de financement'!M146-'Plan de financement'!M84)*'Plan de financement'!N153),0),0)</f>
        <v>0</v>
      </c>
      <c r="O128" s="270"/>
      <c r="P128" s="271"/>
      <c r="R128" s="502"/>
      <c r="S128" s="503"/>
      <c r="T128" s="503"/>
      <c r="U128" s="503"/>
      <c r="V128" s="503"/>
      <c r="W128" s="504"/>
    </row>
    <row r="129" spans="1:23" ht="18" customHeight="1" x14ac:dyDescent="0.3">
      <c r="A129" s="580"/>
      <c r="B129" s="580"/>
      <c r="C129" s="580"/>
      <c r="D129" s="580"/>
      <c r="E129" s="580"/>
      <c r="F129" s="580"/>
      <c r="G129" s="580"/>
      <c r="H129" s="580"/>
      <c r="I129" s="151" t="s">
        <v>78</v>
      </c>
      <c r="J129" s="568" t="s">
        <v>78</v>
      </c>
      <c r="K129" s="569"/>
      <c r="L129" s="151" t="s">
        <v>78</v>
      </c>
      <c r="M129" s="151">
        <f>N129</f>
        <v>0</v>
      </c>
      <c r="N129" s="388"/>
      <c r="O129" s="389"/>
      <c r="P129" s="390"/>
      <c r="R129" s="505" t="s">
        <v>356</v>
      </c>
      <c r="S129" s="506"/>
      <c r="T129" s="511" t="s">
        <v>357</v>
      </c>
      <c r="U129" s="485" t="s">
        <v>368</v>
      </c>
      <c r="V129" s="486"/>
      <c r="W129" s="491">
        <f>'Réclamation 1'!W129</f>
        <v>0</v>
      </c>
    </row>
    <row r="130" spans="1:23" ht="19.5" customHeight="1" x14ac:dyDescent="0.3">
      <c r="A130" s="393" t="s">
        <v>75</v>
      </c>
      <c r="B130" s="394"/>
      <c r="C130" s="394"/>
      <c r="D130" s="394"/>
      <c r="E130" s="394"/>
      <c r="F130" s="394"/>
      <c r="G130" s="394"/>
      <c r="H130" s="395"/>
      <c r="I130" s="142"/>
      <c r="J130" s="309"/>
      <c r="K130" s="310"/>
      <c r="L130" s="150"/>
      <c r="M130" s="142">
        <f>SUM(M129:M129)</f>
        <v>0</v>
      </c>
      <c r="N130" s="299">
        <f>SUM(N129:P129)</f>
        <v>0</v>
      </c>
      <c r="O130" s="299"/>
      <c r="P130" s="299"/>
      <c r="R130" s="507"/>
      <c r="S130" s="508"/>
      <c r="T130" s="512"/>
      <c r="U130" s="487"/>
      <c r="V130" s="488"/>
      <c r="W130" s="491"/>
    </row>
    <row r="131" spans="1:23" ht="15" customHeight="1" x14ac:dyDescent="0.35">
      <c r="A131"/>
      <c r="B131"/>
      <c r="C131"/>
      <c r="D131"/>
      <c r="E131"/>
      <c r="F131"/>
      <c r="G131"/>
      <c r="H131"/>
      <c r="I131"/>
      <c r="J131"/>
      <c r="K131"/>
      <c r="L131"/>
      <c r="M131" s="391"/>
      <c r="N131" s="391"/>
      <c r="O131" s="391"/>
      <c r="P131" s="391"/>
      <c r="R131" s="507"/>
      <c r="S131" s="508"/>
      <c r="T131" s="512"/>
      <c r="U131" s="485" t="s">
        <v>392</v>
      </c>
      <c r="V131" s="486"/>
      <c r="W131" s="491">
        <f>M132</f>
        <v>0</v>
      </c>
    </row>
    <row r="132" spans="1:23" ht="19.5" customHeight="1" x14ac:dyDescent="0.3">
      <c r="A132" s="393" t="s">
        <v>94</v>
      </c>
      <c r="B132" s="394"/>
      <c r="C132" s="394"/>
      <c r="D132" s="394"/>
      <c r="E132" s="394"/>
      <c r="F132" s="394"/>
      <c r="G132" s="394"/>
      <c r="H132" s="395"/>
      <c r="I132" s="142">
        <f>I122</f>
        <v>0</v>
      </c>
      <c r="J132" s="309">
        <f>J122</f>
        <v>0</v>
      </c>
      <c r="K132" s="310"/>
      <c r="L132" s="150">
        <f>L122</f>
        <v>0</v>
      </c>
      <c r="M132" s="142">
        <f>M130+M122</f>
        <v>0</v>
      </c>
      <c r="N132" s="299">
        <f>N130+N122</f>
        <v>0</v>
      </c>
      <c r="O132" s="299"/>
      <c r="P132" s="299"/>
      <c r="R132" s="509"/>
      <c r="S132" s="510"/>
      <c r="T132" s="513"/>
      <c r="U132" s="487"/>
      <c r="V132" s="488"/>
      <c r="W132" s="491"/>
    </row>
    <row r="133" spans="1:23" ht="21.9" customHeight="1" x14ac:dyDescent="0.3">
      <c r="A133" s="381" t="str">
        <f>IF(B7="(À sélectionner)","",IF(AND(Source!A172&gt;7,L133&gt;0,(L133+M133)&gt;0.75),"Minimum de contribution du demandeur ou des partenaires non atteint   ",IF(AND(Source!A172&gt;7,L133=0,(I133+J133)&lt;0.3),"Minimum de contribution du demandeur ou des partenaires non atteint   ","")))</f>
        <v/>
      </c>
      <c r="B133" s="382"/>
      <c r="C133" s="382"/>
      <c r="D133" s="382"/>
      <c r="E133" s="382"/>
      <c r="F133" s="382"/>
      <c r="G133" s="382"/>
      <c r="H133" s="383"/>
      <c r="I133" s="170">
        <f>IFERROR(I132/N132,0)</f>
        <v>0</v>
      </c>
      <c r="J133" s="577">
        <f>IFERROR(J132/N132,0)</f>
        <v>0</v>
      </c>
      <c r="K133" s="578"/>
      <c r="L133" s="170">
        <f>IFERROR(L132/N132,0)</f>
        <v>0</v>
      </c>
      <c r="M133" s="170">
        <f>IFERROR(M132/N132,0)</f>
        <v>0</v>
      </c>
      <c r="N133" s="579">
        <f>IFERROR(N132/N132,0)</f>
        <v>0</v>
      </c>
      <c r="O133" s="579"/>
      <c r="P133" s="579"/>
      <c r="R133" s="463" t="s">
        <v>367</v>
      </c>
      <c r="S133" s="464"/>
      <c r="T133" s="465"/>
      <c r="U133" s="485" t="s">
        <v>358</v>
      </c>
      <c r="V133" s="486"/>
      <c r="W133" s="623">
        <f>'Réclamation 1'!W133</f>
        <v>0</v>
      </c>
    </row>
    <row r="134" spans="1:23" ht="21.9" customHeight="1" x14ac:dyDescent="0.3">
      <c r="A134" s="177"/>
      <c r="B134" s="177"/>
      <c r="C134" s="177"/>
      <c r="D134" s="177"/>
      <c r="E134" s="177"/>
      <c r="F134" s="177"/>
      <c r="G134" s="177"/>
      <c r="H134" s="177"/>
      <c r="I134" s="177"/>
      <c r="J134" s="177"/>
      <c r="K134" s="177"/>
      <c r="L134" s="177"/>
      <c r="M134" s="177"/>
      <c r="N134" s="177"/>
      <c r="O134" s="177"/>
      <c r="P134" s="177"/>
      <c r="R134" s="618"/>
      <c r="S134" s="467"/>
      <c r="T134" s="468"/>
      <c r="U134" s="621"/>
      <c r="V134" s="622"/>
      <c r="W134" s="624"/>
    </row>
    <row r="135" spans="1:23" ht="40.25" customHeight="1" x14ac:dyDescent="0.3">
      <c r="A135" s="177"/>
      <c r="B135" s="177"/>
      <c r="C135" s="177"/>
      <c r="D135" s="177"/>
      <c r="E135" s="177"/>
      <c r="F135" s="632" t="s">
        <v>115</v>
      </c>
      <c r="G135" s="633"/>
      <c r="H135" s="634"/>
      <c r="I135" s="112">
        <f>'Sommaire-Réclamations'!D50</f>
        <v>0</v>
      </c>
      <c r="J135" s="635">
        <f>'Sommaire-Réclamations'!E50</f>
        <v>0</v>
      </c>
      <c r="K135" s="635"/>
      <c r="L135" s="629" t="str">
        <f>IF((I135+J135)&lt;30%,"Minimum de contribution du demandeur ou des partenaires non atteint. Veuillez noter que ce minimum devra être atteint à la réclamation finale.","Le minimum du cumul des pourcentages du demandeur ou des partenaires est de 30%")</f>
        <v>Minimum de contribution du demandeur ou des partenaires non atteint. Veuillez noter que ce minimum devra être atteint à la réclamation finale.</v>
      </c>
      <c r="M135" s="630"/>
      <c r="N135" s="630"/>
      <c r="O135" s="630"/>
      <c r="P135" s="630"/>
      <c r="R135" s="618"/>
      <c r="S135" s="467"/>
      <c r="T135" s="468"/>
      <c r="U135" s="621"/>
      <c r="V135" s="622"/>
      <c r="W135" s="624"/>
    </row>
    <row r="136" spans="1:23" ht="28.5" customHeight="1" x14ac:dyDescent="0.3">
      <c r="A136" s="51"/>
      <c r="B136" s="51"/>
      <c r="C136" s="51"/>
      <c r="D136" s="51"/>
      <c r="E136" s="51"/>
      <c r="F136" s="51"/>
      <c r="G136" s="51"/>
      <c r="H136" s="51"/>
      <c r="I136" s="386"/>
      <c r="J136" s="386"/>
      <c r="K136" s="386"/>
      <c r="L136" s="101"/>
      <c r="M136" s="631"/>
      <c r="N136" s="631"/>
      <c r="O136" s="631"/>
      <c r="P136" s="631"/>
      <c r="R136" s="466"/>
      <c r="S136" s="467"/>
      <c r="T136" s="468"/>
      <c r="U136" s="487"/>
      <c r="V136" s="488"/>
      <c r="W136" s="625"/>
    </row>
    <row r="137" spans="1:23" ht="27" customHeight="1" x14ac:dyDescent="0.3">
      <c r="A137" s="45"/>
      <c r="B137" s="45"/>
      <c r="C137" s="45"/>
      <c r="D137" s="45"/>
      <c r="E137" s="45"/>
      <c r="F137" s="45"/>
      <c r="G137" s="45"/>
      <c r="H137" s="45"/>
      <c r="I137" s="263" t="s">
        <v>113</v>
      </c>
      <c r="J137" s="264"/>
      <c r="K137" s="265"/>
      <c r="L137" s="554">
        <f>M132</f>
        <v>0</v>
      </c>
      <c r="M137" s="555"/>
      <c r="N137" s="266"/>
      <c r="O137" s="267"/>
      <c r="P137" s="267"/>
      <c r="R137" s="466"/>
      <c r="S137" s="467"/>
      <c r="T137" s="468"/>
      <c r="U137" s="485" t="s">
        <v>359</v>
      </c>
      <c r="V137" s="486"/>
      <c r="W137" s="491">
        <f>'Réclamation 1'!W135</f>
        <v>0</v>
      </c>
    </row>
    <row r="138" spans="1:23" ht="27" customHeight="1" x14ac:dyDescent="0.3">
      <c r="A138" s="45"/>
      <c r="B138" s="45"/>
      <c r="C138" s="45"/>
      <c r="D138" s="45"/>
      <c r="E138" s="45"/>
      <c r="F138" s="45"/>
      <c r="G138" s="45"/>
      <c r="I138" s="263" t="s">
        <v>111</v>
      </c>
      <c r="J138" s="264"/>
      <c r="K138" s="265"/>
      <c r="L138" s="554">
        <f>I122+J122</f>
        <v>0</v>
      </c>
      <c r="M138" s="555"/>
      <c r="N138" s="45"/>
      <c r="O138" s="45"/>
      <c r="P138" s="45"/>
      <c r="R138" s="466"/>
      <c r="S138" s="467"/>
      <c r="T138" s="468"/>
      <c r="U138" s="487"/>
      <c r="V138" s="488"/>
      <c r="W138" s="491"/>
    </row>
    <row r="139" spans="1:23" ht="27" customHeight="1" x14ac:dyDescent="0.3">
      <c r="A139" s="45"/>
      <c r="B139" s="45"/>
      <c r="C139" s="45"/>
      <c r="D139" s="45"/>
      <c r="E139" s="45"/>
      <c r="F139" s="45"/>
      <c r="G139" s="45"/>
      <c r="H139" s="45"/>
      <c r="I139" s="263" t="s">
        <v>68</v>
      </c>
      <c r="J139" s="264"/>
      <c r="K139" s="265"/>
      <c r="L139" s="554">
        <f>L122</f>
        <v>0</v>
      </c>
      <c r="M139" s="555"/>
      <c r="N139" s="45"/>
      <c r="O139" s="45"/>
      <c r="P139" s="45"/>
      <c r="R139" s="466"/>
      <c r="S139" s="467"/>
      <c r="T139" s="468"/>
      <c r="U139" s="492" t="s">
        <v>360</v>
      </c>
      <c r="V139" s="492"/>
      <c r="W139" s="626">
        <f>'Réclamation 1'!W137</f>
        <v>0</v>
      </c>
    </row>
    <row r="140" spans="1:23" ht="27" customHeight="1" x14ac:dyDescent="0.3">
      <c r="A140" s="45"/>
      <c r="B140" s="45"/>
      <c r="C140" s="45"/>
      <c r="D140" s="45"/>
      <c r="E140" s="45"/>
      <c r="F140" s="45"/>
      <c r="G140" s="45"/>
      <c r="H140" s="45"/>
      <c r="I140" s="263" t="s">
        <v>116</v>
      </c>
      <c r="J140" s="264"/>
      <c r="K140" s="265"/>
      <c r="L140" s="554">
        <f>L137+L138+L139</f>
        <v>0</v>
      </c>
      <c r="M140" s="555"/>
      <c r="N140" s="45"/>
      <c r="O140" s="45"/>
      <c r="P140" s="45"/>
      <c r="R140" s="466"/>
      <c r="S140" s="467"/>
      <c r="T140" s="468"/>
      <c r="U140" s="492"/>
      <c r="V140" s="492"/>
      <c r="W140" s="626"/>
    </row>
    <row r="141" spans="1:23" ht="27" customHeight="1" x14ac:dyDescent="0.3">
      <c r="I141" s="45"/>
      <c r="J141" s="45"/>
      <c r="K141" s="45"/>
      <c r="L141" s="45"/>
      <c r="M141" s="45"/>
      <c r="R141" s="466"/>
      <c r="S141" s="467"/>
      <c r="T141" s="468"/>
      <c r="U141" s="492" t="s">
        <v>361</v>
      </c>
      <c r="V141" s="492"/>
      <c r="W141" s="493">
        <f>W129-W137</f>
        <v>0</v>
      </c>
    </row>
    <row r="142" spans="1:23" ht="27" customHeight="1" x14ac:dyDescent="0.3">
      <c r="R142" s="469"/>
      <c r="S142" s="470"/>
      <c r="T142" s="471"/>
      <c r="U142" s="492"/>
      <c r="V142" s="492"/>
      <c r="W142" s="494"/>
    </row>
    <row r="143" spans="1:23" ht="15" customHeight="1" x14ac:dyDescent="0.3">
      <c r="R143" s="476" t="s">
        <v>395</v>
      </c>
      <c r="S143" s="477">
        <v>0</v>
      </c>
      <c r="T143" s="477"/>
      <c r="U143" s="478" t="str">
        <f>IF(W131&lt;W137,"Les sommes versées sont supérieures à l'aide demandée dans cette réclamation","Versement suggéré pour cette réclamation de "&amp;(ROUNDDOWN(W131-W137,0)&amp;" $"))</f>
        <v>Versement suggéré pour cette réclamation de 0 $</v>
      </c>
      <c r="V143" s="479"/>
      <c r="W143" s="482">
        <v>0</v>
      </c>
    </row>
    <row r="144" spans="1:23" ht="26.9" customHeight="1" x14ac:dyDescent="0.3">
      <c r="R144" s="476"/>
      <c r="S144" s="477"/>
      <c r="T144" s="477"/>
      <c r="U144" s="480"/>
      <c r="V144" s="481"/>
      <c r="W144" s="482"/>
    </row>
    <row r="145" spans="18:23" ht="25.25" customHeight="1" x14ac:dyDescent="0.3">
      <c r="R145" s="175" t="s">
        <v>390</v>
      </c>
      <c r="S145" s="483">
        <v>0</v>
      </c>
      <c r="T145" s="483"/>
      <c r="U145" s="619" t="s">
        <v>362</v>
      </c>
      <c r="V145" s="620"/>
      <c r="W145" s="171">
        <f>W141-W143</f>
        <v>0</v>
      </c>
    </row>
    <row r="146" spans="18:23" ht="25.25" customHeight="1" x14ac:dyDescent="0.3">
      <c r="R146" s="175" t="s">
        <v>363</v>
      </c>
      <c r="S146" s="458">
        <v>0</v>
      </c>
      <c r="T146" s="459"/>
      <c r="U146" s="460" t="s">
        <v>391</v>
      </c>
      <c r="V146" s="461"/>
      <c r="W146" s="207">
        <v>0</v>
      </c>
    </row>
    <row r="147" spans="18:23" ht="15" customHeight="1" x14ac:dyDescent="0.3">
      <c r="R147" s="472"/>
      <c r="S147" s="472"/>
      <c r="T147" s="126"/>
    </row>
    <row r="148" spans="18:23" ht="15" customHeight="1" x14ac:dyDescent="0.3"/>
    <row r="149" spans="18:23" ht="25.4" customHeight="1" x14ac:dyDescent="0.3"/>
    <row r="150" spans="18:23" ht="15" customHeight="1" x14ac:dyDescent="0.3"/>
    <row r="151" spans="18:23" ht="15" customHeight="1" x14ac:dyDescent="0.3"/>
    <row r="152" spans="18:23" ht="15" customHeight="1" x14ac:dyDescent="0.3"/>
    <row r="153" spans="18:23" ht="15" customHeight="1" x14ac:dyDescent="0.3"/>
    <row r="154" spans="18:23" ht="15" customHeight="1" x14ac:dyDescent="0.3"/>
    <row r="155" spans="18:23" ht="15" customHeight="1" x14ac:dyDescent="0.3"/>
    <row r="156" spans="18:23" ht="15" customHeight="1" x14ac:dyDescent="0.3"/>
    <row r="157" spans="18:23" ht="15" customHeight="1" x14ac:dyDescent="0.3"/>
    <row r="158" spans="18:23" ht="15" customHeight="1" x14ac:dyDescent="0.3"/>
    <row r="159" spans="18:23" ht="15" customHeight="1" x14ac:dyDescent="0.3"/>
    <row r="160" spans="18:23" ht="15" customHeight="1" x14ac:dyDescent="0.3"/>
    <row r="161" ht="15" customHeight="1" x14ac:dyDescent="0.3"/>
    <row r="162" ht="25.4" customHeight="1" x14ac:dyDescent="0.3"/>
    <row r="163" ht="15" customHeight="1" x14ac:dyDescent="0.3"/>
  </sheetData>
  <sheetProtection algorithmName="SHA-512" hashValue="/C7qr8jgEoIc09FaSOBxm/dw6rAfk9Bo8RRFOdXNCHqrbSprsJCWOM1I8rXWt0qGNQjlqN8614MuWDR0rAnw7g==" saltValue="O7vivk/H1TEe01eV2zTwAQ==" spinCount="100000" sheet="1" objects="1" scenarios="1"/>
  <protectedRanges>
    <protectedRange sqref="B5:E6 B3:E3 B7:D8" name="Plage7_2_1"/>
  </protectedRanges>
  <mergeCells count="519">
    <mergeCell ref="U91:W91"/>
    <mergeCell ref="U92:W92"/>
    <mergeCell ref="U93:W93"/>
    <mergeCell ref="U119:W119"/>
    <mergeCell ref="U120:W123"/>
    <mergeCell ref="U100:W100"/>
    <mergeCell ref="U101:W101"/>
    <mergeCell ref="U107:W107"/>
    <mergeCell ref="U108:W108"/>
    <mergeCell ref="U109:W109"/>
    <mergeCell ref="U110:W110"/>
    <mergeCell ref="U111:W111"/>
    <mergeCell ref="U112:W112"/>
    <mergeCell ref="U113:W113"/>
    <mergeCell ref="S8:T8"/>
    <mergeCell ref="U13:W16"/>
    <mergeCell ref="U18:W18"/>
    <mergeCell ref="U19:W19"/>
    <mergeCell ref="U20:W20"/>
    <mergeCell ref="V5:W5"/>
    <mergeCell ref="V9:W9"/>
    <mergeCell ref="A11:D11"/>
    <mergeCell ref="J11:L11"/>
    <mergeCell ref="J12:M12"/>
    <mergeCell ref="A9:C9"/>
    <mergeCell ref="F9:G9"/>
    <mergeCell ref="A10:C10"/>
    <mergeCell ref="F10:G10"/>
    <mergeCell ref="N20:P20"/>
    <mergeCell ref="H16:H17"/>
    <mergeCell ref="I16:K16"/>
    <mergeCell ref="A1:P1"/>
    <mergeCell ref="B7:D7"/>
    <mergeCell ref="F7:G7"/>
    <mergeCell ref="J7:L7"/>
    <mergeCell ref="J8:L8"/>
    <mergeCell ref="J9:L9"/>
    <mergeCell ref="J10:L10"/>
    <mergeCell ref="A3:A4"/>
    <mergeCell ref="B3:D4"/>
    <mergeCell ref="F3:G3"/>
    <mergeCell ref="F4:G4"/>
    <mergeCell ref="B8:D8"/>
    <mergeCell ref="F8:H8"/>
    <mergeCell ref="B5:D5"/>
    <mergeCell ref="F5:G5"/>
    <mergeCell ref="B6:D6"/>
    <mergeCell ref="F6:G6"/>
    <mergeCell ref="J3:M3"/>
    <mergeCell ref="J4:L4"/>
    <mergeCell ref="J5:L5"/>
    <mergeCell ref="J6:L6"/>
    <mergeCell ref="A21:B21"/>
    <mergeCell ref="J21:K21"/>
    <mergeCell ref="A22:B22"/>
    <mergeCell ref="J22:K22"/>
    <mergeCell ref="N21:P21"/>
    <mergeCell ref="N22:P22"/>
    <mergeCell ref="A13:P14"/>
    <mergeCell ref="A15:P15"/>
    <mergeCell ref="M16:M17"/>
    <mergeCell ref="N16:P17"/>
    <mergeCell ref="A19:B19"/>
    <mergeCell ref="J19:K19"/>
    <mergeCell ref="A20:B20"/>
    <mergeCell ref="J20:K20"/>
    <mergeCell ref="L16:L17"/>
    <mergeCell ref="J17:K17"/>
    <mergeCell ref="A18:B18"/>
    <mergeCell ref="J18:K18"/>
    <mergeCell ref="A16:B17"/>
    <mergeCell ref="C16:C17"/>
    <mergeCell ref="D16:D17"/>
    <mergeCell ref="E16:E17"/>
    <mergeCell ref="F16:F17"/>
    <mergeCell ref="G16:G17"/>
    <mergeCell ref="N33:P33"/>
    <mergeCell ref="N32:P32"/>
    <mergeCell ref="A25:B25"/>
    <mergeCell ref="J25:K25"/>
    <mergeCell ref="A26:B26"/>
    <mergeCell ref="J26:K26"/>
    <mergeCell ref="A23:B23"/>
    <mergeCell ref="J23:K23"/>
    <mergeCell ref="A24:B24"/>
    <mergeCell ref="J24:K24"/>
    <mergeCell ref="A29:B29"/>
    <mergeCell ref="J29:K29"/>
    <mergeCell ref="A30:B30"/>
    <mergeCell ref="J30:K30"/>
    <mergeCell ref="N30:P30"/>
    <mergeCell ref="A27:B27"/>
    <mergeCell ref="J27:K27"/>
    <mergeCell ref="A28:B28"/>
    <mergeCell ref="J28:K28"/>
    <mergeCell ref="N27:P27"/>
    <mergeCell ref="N28:P28"/>
    <mergeCell ref="N29:P29"/>
    <mergeCell ref="A39:B39"/>
    <mergeCell ref="D39:H39"/>
    <mergeCell ref="J39:K39"/>
    <mergeCell ref="A40:B40"/>
    <mergeCell ref="A33:B33"/>
    <mergeCell ref="J33:K33"/>
    <mergeCell ref="A34:B34"/>
    <mergeCell ref="J34:K34"/>
    <mergeCell ref="A31:B31"/>
    <mergeCell ref="J31:K31"/>
    <mergeCell ref="A32:B32"/>
    <mergeCell ref="J32:K32"/>
    <mergeCell ref="J37:K37"/>
    <mergeCell ref="A38:B38"/>
    <mergeCell ref="D38:H38"/>
    <mergeCell ref="J38:K38"/>
    <mergeCell ref="A36:B36"/>
    <mergeCell ref="D36:H36"/>
    <mergeCell ref="J36:K36"/>
    <mergeCell ref="A37:B37"/>
    <mergeCell ref="D37:H37"/>
    <mergeCell ref="A35:P35"/>
    <mergeCell ref="N31:P31"/>
    <mergeCell ref="N34:P34"/>
    <mergeCell ref="D42:H42"/>
    <mergeCell ref="J42:K42"/>
    <mergeCell ref="A43:B43"/>
    <mergeCell ref="D43:H43"/>
    <mergeCell ref="J43:K43"/>
    <mergeCell ref="D40:H40"/>
    <mergeCell ref="J40:K40"/>
    <mergeCell ref="A41:B41"/>
    <mergeCell ref="D41:H41"/>
    <mergeCell ref="J41:K41"/>
    <mergeCell ref="A42:B42"/>
    <mergeCell ref="D45:H45"/>
    <mergeCell ref="J45:K45"/>
    <mergeCell ref="A46:H46"/>
    <mergeCell ref="J46:K46"/>
    <mergeCell ref="A49:H50"/>
    <mergeCell ref="I49:K49"/>
    <mergeCell ref="L49:L50"/>
    <mergeCell ref="J50:K50"/>
    <mergeCell ref="N46:P46"/>
    <mergeCell ref="N45:P45"/>
    <mergeCell ref="A48:P48"/>
    <mergeCell ref="M49:M50"/>
    <mergeCell ref="N49:P50"/>
    <mergeCell ref="A58:H58"/>
    <mergeCell ref="A59:H59"/>
    <mergeCell ref="N51:P51"/>
    <mergeCell ref="N52:P52"/>
    <mergeCell ref="N53:P53"/>
    <mergeCell ref="N54:P54"/>
    <mergeCell ref="N55:P55"/>
    <mergeCell ref="N56:P56"/>
    <mergeCell ref="A51:H51"/>
    <mergeCell ref="J51:K60"/>
    <mergeCell ref="A52:H52"/>
    <mergeCell ref="A53:H53"/>
    <mergeCell ref="A56:H56"/>
    <mergeCell ref="A57:H57"/>
    <mergeCell ref="A54:H54"/>
    <mergeCell ref="A55:H55"/>
    <mergeCell ref="A60:H60"/>
    <mergeCell ref="N57:P57"/>
    <mergeCell ref="N58:P58"/>
    <mergeCell ref="N59:P59"/>
    <mergeCell ref="N60:P60"/>
    <mergeCell ref="A63:H63"/>
    <mergeCell ref="I63:K63"/>
    <mergeCell ref="L63:L64"/>
    <mergeCell ref="A64:C64"/>
    <mergeCell ref="D64:H64"/>
    <mergeCell ref="J64:K64"/>
    <mergeCell ref="A62:P62"/>
    <mergeCell ref="M63:M64"/>
    <mergeCell ref="N63:P64"/>
    <mergeCell ref="A72:C72"/>
    <mergeCell ref="D72:H72"/>
    <mergeCell ref="J72:K72"/>
    <mergeCell ref="A73:C73"/>
    <mergeCell ref="D73:H73"/>
    <mergeCell ref="J73:K73"/>
    <mergeCell ref="A70:C70"/>
    <mergeCell ref="D70:H70"/>
    <mergeCell ref="J70:K70"/>
    <mergeCell ref="A71:C71"/>
    <mergeCell ref="D71:H71"/>
    <mergeCell ref="J71:K71"/>
    <mergeCell ref="A76:C76"/>
    <mergeCell ref="D76:H76"/>
    <mergeCell ref="J76:K76"/>
    <mergeCell ref="A77:C77"/>
    <mergeCell ref="D77:H77"/>
    <mergeCell ref="J77:K77"/>
    <mergeCell ref="N77:P77"/>
    <mergeCell ref="A74:C74"/>
    <mergeCell ref="D74:H74"/>
    <mergeCell ref="J74:K74"/>
    <mergeCell ref="A75:C75"/>
    <mergeCell ref="D75:H75"/>
    <mergeCell ref="J75:K75"/>
    <mergeCell ref="N74:P74"/>
    <mergeCell ref="N75:P75"/>
    <mergeCell ref="N76:P76"/>
    <mergeCell ref="A80:C80"/>
    <mergeCell ref="D80:H80"/>
    <mergeCell ref="J80:K80"/>
    <mergeCell ref="A81:H81"/>
    <mergeCell ref="J81:K81"/>
    <mergeCell ref="N80:P80"/>
    <mergeCell ref="N81:P81"/>
    <mergeCell ref="A78:C78"/>
    <mergeCell ref="D78:H78"/>
    <mergeCell ref="J78:K78"/>
    <mergeCell ref="A79:C79"/>
    <mergeCell ref="D79:H79"/>
    <mergeCell ref="J79:K79"/>
    <mergeCell ref="N78:P78"/>
    <mergeCell ref="N79:P79"/>
    <mergeCell ref="A84:G85"/>
    <mergeCell ref="H84:H85"/>
    <mergeCell ref="I84:K84"/>
    <mergeCell ref="L84:L85"/>
    <mergeCell ref="J85:K85"/>
    <mergeCell ref="J88:K88"/>
    <mergeCell ref="A83:P83"/>
    <mergeCell ref="M84:M85"/>
    <mergeCell ref="N84:P85"/>
    <mergeCell ref="N86:P86"/>
    <mergeCell ref="N87:P87"/>
    <mergeCell ref="N88:P88"/>
    <mergeCell ref="J89:K89"/>
    <mergeCell ref="A86:G86"/>
    <mergeCell ref="J86:K86"/>
    <mergeCell ref="A87:G87"/>
    <mergeCell ref="J87:K87"/>
    <mergeCell ref="A88:G88"/>
    <mergeCell ref="A92:G92"/>
    <mergeCell ref="J92:K92"/>
    <mergeCell ref="A93:G93"/>
    <mergeCell ref="J93:K93"/>
    <mergeCell ref="A90:G90"/>
    <mergeCell ref="J90:K90"/>
    <mergeCell ref="A89:G89"/>
    <mergeCell ref="N95:P95"/>
    <mergeCell ref="N96:P96"/>
    <mergeCell ref="N97:P97"/>
    <mergeCell ref="A91:G91"/>
    <mergeCell ref="J91:K91"/>
    <mergeCell ref="A96:G96"/>
    <mergeCell ref="J96:K96"/>
    <mergeCell ref="N91:P91"/>
    <mergeCell ref="N92:P92"/>
    <mergeCell ref="N93:P93"/>
    <mergeCell ref="A95:G95"/>
    <mergeCell ref="J95:K95"/>
    <mergeCell ref="N94:P94"/>
    <mergeCell ref="N89:P89"/>
    <mergeCell ref="N90:P90"/>
    <mergeCell ref="A105:H106"/>
    <mergeCell ref="I105:K105"/>
    <mergeCell ref="L105:L106"/>
    <mergeCell ref="J106:K106"/>
    <mergeCell ref="A102:H102"/>
    <mergeCell ref="J102:K102"/>
    <mergeCell ref="A100:G100"/>
    <mergeCell ref="J100:K100"/>
    <mergeCell ref="A101:G101"/>
    <mergeCell ref="J101:K101"/>
    <mergeCell ref="A98:G98"/>
    <mergeCell ref="J98:K98"/>
    <mergeCell ref="A99:G99"/>
    <mergeCell ref="J99:K99"/>
    <mergeCell ref="N98:P98"/>
    <mergeCell ref="A94:G94"/>
    <mergeCell ref="J94:K94"/>
    <mergeCell ref="N99:P99"/>
    <mergeCell ref="N100:P100"/>
    <mergeCell ref="N101:P101"/>
    <mergeCell ref="A97:G97"/>
    <mergeCell ref="J97:K97"/>
    <mergeCell ref="N115:P115"/>
    <mergeCell ref="J109:K109"/>
    <mergeCell ref="A110:H110"/>
    <mergeCell ref="J110:K110"/>
    <mergeCell ref="A107:H107"/>
    <mergeCell ref="J107:K107"/>
    <mergeCell ref="A108:H108"/>
    <mergeCell ref="J108:K108"/>
    <mergeCell ref="A109:H109"/>
    <mergeCell ref="A113:H113"/>
    <mergeCell ref="J113:K113"/>
    <mergeCell ref="J112:K112"/>
    <mergeCell ref="A114:H114"/>
    <mergeCell ref="J114:K114"/>
    <mergeCell ref="A117:H117"/>
    <mergeCell ref="J117:K117"/>
    <mergeCell ref="A118:H118"/>
    <mergeCell ref="J118:K118"/>
    <mergeCell ref="A115:H115"/>
    <mergeCell ref="J115:K115"/>
    <mergeCell ref="A116:H116"/>
    <mergeCell ref="J116:K116"/>
    <mergeCell ref="L139:M139"/>
    <mergeCell ref="F135:H135"/>
    <mergeCell ref="J135:K135"/>
    <mergeCell ref="A119:H119"/>
    <mergeCell ref="A133:H133"/>
    <mergeCell ref="A126:H128"/>
    <mergeCell ref="I126:K126"/>
    <mergeCell ref="L126:L127"/>
    <mergeCell ref="J127:K127"/>
    <mergeCell ref="A130:H130"/>
    <mergeCell ref="J119:K119"/>
    <mergeCell ref="A120:H120"/>
    <mergeCell ref="J120:K120"/>
    <mergeCell ref="J130:K130"/>
    <mergeCell ref="J132:K132"/>
    <mergeCell ref="J133:K133"/>
    <mergeCell ref="N116:P116"/>
    <mergeCell ref="N117:P117"/>
    <mergeCell ref="N118:P118"/>
    <mergeCell ref="A111:H111"/>
    <mergeCell ref="J111:K111"/>
    <mergeCell ref="A112:H112"/>
    <mergeCell ref="L140:M140"/>
    <mergeCell ref="A122:H122"/>
    <mergeCell ref="J122:K122"/>
    <mergeCell ref="A123:H123"/>
    <mergeCell ref="J123:K123"/>
    <mergeCell ref="N122:P122"/>
    <mergeCell ref="N123:P123"/>
    <mergeCell ref="I140:K140"/>
    <mergeCell ref="A132:H132"/>
    <mergeCell ref="I128:M128"/>
    <mergeCell ref="I138:K138"/>
    <mergeCell ref="I136:K136"/>
    <mergeCell ref="M136:P136"/>
    <mergeCell ref="I137:K137"/>
    <mergeCell ref="L137:M137"/>
    <mergeCell ref="N137:P137"/>
    <mergeCell ref="L138:M138"/>
    <mergeCell ref="I139:K139"/>
    <mergeCell ref="A125:P125"/>
    <mergeCell ref="M126:M127"/>
    <mergeCell ref="N126:P127"/>
    <mergeCell ref="J129:K129"/>
    <mergeCell ref="A44:B44"/>
    <mergeCell ref="D44:H44"/>
    <mergeCell ref="J44:K44"/>
    <mergeCell ref="A45:B45"/>
    <mergeCell ref="N65:P65"/>
    <mergeCell ref="N66:P66"/>
    <mergeCell ref="N67:P67"/>
    <mergeCell ref="N68:P68"/>
    <mergeCell ref="N69:P69"/>
    <mergeCell ref="A67:C67"/>
    <mergeCell ref="D67:H67"/>
    <mergeCell ref="J67:K67"/>
    <mergeCell ref="A69:C69"/>
    <mergeCell ref="D69:H69"/>
    <mergeCell ref="J69:K69"/>
    <mergeCell ref="A65:C65"/>
    <mergeCell ref="D65:H65"/>
    <mergeCell ref="J65:K65"/>
    <mergeCell ref="A66:C66"/>
    <mergeCell ref="D66:H66"/>
    <mergeCell ref="J66:K66"/>
    <mergeCell ref="A68:C68"/>
    <mergeCell ref="D68:H68"/>
    <mergeCell ref="J68:K68"/>
    <mergeCell ref="N73:P73"/>
    <mergeCell ref="L135:P135"/>
    <mergeCell ref="N130:P130"/>
    <mergeCell ref="M131:P131"/>
    <mergeCell ref="N132:P132"/>
    <mergeCell ref="N102:P102"/>
    <mergeCell ref="A104:P104"/>
    <mergeCell ref="M105:M106"/>
    <mergeCell ref="N105:P106"/>
    <mergeCell ref="N107:P107"/>
    <mergeCell ref="N108:P108"/>
    <mergeCell ref="N109:P109"/>
    <mergeCell ref="N110:P110"/>
    <mergeCell ref="N111:P111"/>
    <mergeCell ref="N112:P112"/>
    <mergeCell ref="N113:P113"/>
    <mergeCell ref="N114:P114"/>
    <mergeCell ref="A129:H129"/>
    <mergeCell ref="N128:P128"/>
    <mergeCell ref="N129:P129"/>
    <mergeCell ref="N119:P119"/>
    <mergeCell ref="N120:P120"/>
    <mergeCell ref="N133:P133"/>
    <mergeCell ref="M124:P124"/>
    <mergeCell ref="S9:T9"/>
    <mergeCell ref="S10:T10"/>
    <mergeCell ref="S11:T11"/>
    <mergeCell ref="N70:P70"/>
    <mergeCell ref="N71:P71"/>
    <mergeCell ref="N72:P72"/>
    <mergeCell ref="N36:P36"/>
    <mergeCell ref="N37:P37"/>
    <mergeCell ref="N38:P38"/>
    <mergeCell ref="N39:P39"/>
    <mergeCell ref="N40:P40"/>
    <mergeCell ref="N41:P41"/>
    <mergeCell ref="N42:P42"/>
    <mergeCell ref="N43:P43"/>
    <mergeCell ref="N44:P44"/>
    <mergeCell ref="N18:P18"/>
    <mergeCell ref="N19:P19"/>
    <mergeCell ref="R17:W17"/>
    <mergeCell ref="U21:W21"/>
    <mergeCell ref="U22:W22"/>
    <mergeCell ref="U23:W23"/>
    <mergeCell ref="U24:W24"/>
    <mergeCell ref="U25:W25"/>
    <mergeCell ref="N24:P24"/>
    <mergeCell ref="N25:P25"/>
    <mergeCell ref="N26:P26"/>
    <mergeCell ref="U26:W26"/>
    <mergeCell ref="U27:W27"/>
    <mergeCell ref="U28:W28"/>
    <mergeCell ref="N23:P23"/>
    <mergeCell ref="U29:W29"/>
    <mergeCell ref="U30:W30"/>
    <mergeCell ref="U31:W31"/>
    <mergeCell ref="U32:W32"/>
    <mergeCell ref="U33:W33"/>
    <mergeCell ref="R35:W35"/>
    <mergeCell ref="U34:W34"/>
    <mergeCell ref="U36:W36"/>
    <mergeCell ref="U37:W37"/>
    <mergeCell ref="U38:W38"/>
    <mergeCell ref="U39:W39"/>
    <mergeCell ref="U40:W40"/>
    <mergeCell ref="U41:W41"/>
    <mergeCell ref="U42:W42"/>
    <mergeCell ref="U43:W43"/>
    <mergeCell ref="U44:W44"/>
    <mergeCell ref="U45:W45"/>
    <mergeCell ref="R48:W50"/>
    <mergeCell ref="U51:W51"/>
    <mergeCell ref="U52:W52"/>
    <mergeCell ref="U53:W53"/>
    <mergeCell ref="U54:W54"/>
    <mergeCell ref="U55:W55"/>
    <mergeCell ref="U56:W56"/>
    <mergeCell ref="U57:W57"/>
    <mergeCell ref="U58:W58"/>
    <mergeCell ref="U59:W59"/>
    <mergeCell ref="R62:W64"/>
    <mergeCell ref="U65:W65"/>
    <mergeCell ref="U66:W66"/>
    <mergeCell ref="U67:W67"/>
    <mergeCell ref="U68:W68"/>
    <mergeCell ref="U69:W69"/>
    <mergeCell ref="U70:W70"/>
    <mergeCell ref="R83:W85"/>
    <mergeCell ref="U94:W94"/>
    <mergeCell ref="U71:W71"/>
    <mergeCell ref="U72:W72"/>
    <mergeCell ref="U73:W73"/>
    <mergeCell ref="U74:W74"/>
    <mergeCell ref="U75:W75"/>
    <mergeCell ref="U76:W76"/>
    <mergeCell ref="U77:W77"/>
    <mergeCell ref="U78:W78"/>
    <mergeCell ref="U79:W79"/>
    <mergeCell ref="U80:W80"/>
    <mergeCell ref="U86:W86"/>
    <mergeCell ref="U87:W87"/>
    <mergeCell ref="U88:W88"/>
    <mergeCell ref="U89:W89"/>
    <mergeCell ref="U90:W90"/>
    <mergeCell ref="W129:W130"/>
    <mergeCell ref="U131:V132"/>
    <mergeCell ref="W131:W132"/>
    <mergeCell ref="S146:T146"/>
    <mergeCell ref="U146:V146"/>
    <mergeCell ref="U95:W95"/>
    <mergeCell ref="U96:W96"/>
    <mergeCell ref="U97:W97"/>
    <mergeCell ref="U98:W98"/>
    <mergeCell ref="U99:W99"/>
    <mergeCell ref="R104:W106"/>
    <mergeCell ref="R120:R121"/>
    <mergeCell ref="S120:S121"/>
    <mergeCell ref="T120:T121"/>
    <mergeCell ref="U114:W114"/>
    <mergeCell ref="U115:W115"/>
    <mergeCell ref="U116:W116"/>
    <mergeCell ref="U117:W117"/>
    <mergeCell ref="U118:W118"/>
    <mergeCell ref="R147:S147"/>
    <mergeCell ref="R13:R16"/>
    <mergeCell ref="S13:S16"/>
    <mergeCell ref="T13:T16"/>
    <mergeCell ref="R133:T142"/>
    <mergeCell ref="R143:R144"/>
    <mergeCell ref="S143:T144"/>
    <mergeCell ref="U143:V144"/>
    <mergeCell ref="W143:W144"/>
    <mergeCell ref="S145:T145"/>
    <mergeCell ref="U145:V145"/>
    <mergeCell ref="U133:V136"/>
    <mergeCell ref="W133:W136"/>
    <mergeCell ref="U137:V138"/>
    <mergeCell ref="W137:W138"/>
    <mergeCell ref="U139:V140"/>
    <mergeCell ref="W139:W140"/>
    <mergeCell ref="U141:V142"/>
    <mergeCell ref="W141:W142"/>
    <mergeCell ref="R123:S123"/>
    <mergeCell ref="R124:W128"/>
    <mergeCell ref="R129:S132"/>
    <mergeCell ref="T129:T132"/>
    <mergeCell ref="U129:V130"/>
  </mergeCells>
  <conditionalFormatting sqref="I129:J129">
    <cfRule type="cellIs" dxfId="57" priority="17" operator="lessThan">
      <formula>-1</formula>
    </cfRule>
  </conditionalFormatting>
  <conditionalFormatting sqref="L129:M129">
    <cfRule type="cellIs" dxfId="56" priority="16" operator="lessThan">
      <formula>-1</formula>
    </cfRule>
  </conditionalFormatting>
  <conditionalFormatting sqref="M4:M11">
    <cfRule type="expression" dxfId="55" priority="24">
      <formula>$K$4&gt;#REF!</formula>
    </cfRule>
  </conditionalFormatting>
  <conditionalFormatting sqref="M18:M34 M107:M119">
    <cfRule type="cellIs" dxfId="54" priority="23" operator="lessThan">
      <formula>-1</formula>
    </cfRule>
  </conditionalFormatting>
  <conditionalFormatting sqref="M36:M45">
    <cfRule type="cellIs" dxfId="53" priority="13" operator="lessThan">
      <formula>-1</formula>
    </cfRule>
  </conditionalFormatting>
  <conditionalFormatting sqref="M51:M59">
    <cfRule type="cellIs" dxfId="52" priority="22" operator="lessThan">
      <formula>-1</formula>
    </cfRule>
  </conditionalFormatting>
  <conditionalFormatting sqref="M65:M80">
    <cfRule type="cellIs" dxfId="51" priority="14" operator="lessThan">
      <formula>-1</formula>
    </cfRule>
  </conditionalFormatting>
  <conditionalFormatting sqref="M86:M101">
    <cfRule type="cellIs" dxfId="50" priority="15" operator="lessThan">
      <formula>-1</formula>
    </cfRule>
  </conditionalFormatting>
  <conditionalFormatting sqref="M122">
    <cfRule type="expression" dxfId="49" priority="19" stopIfTrue="1">
      <formula>$M$122&gt;H5</formula>
    </cfRule>
  </conditionalFormatting>
  <conditionalFormatting sqref="M123:M124">
    <cfRule type="expression" dxfId="48" priority="21">
      <formula>$M$123&gt;H6</formula>
    </cfRule>
  </conditionalFormatting>
  <conditionalFormatting sqref="M133">
    <cfRule type="expression" dxfId="47" priority="20">
      <formula>$M$125&gt;$I$5</formula>
    </cfRule>
  </conditionalFormatting>
  <conditionalFormatting sqref="M131:P131">
    <cfRule type="expression" dxfId="46" priority="18">
      <formula>$N$132-1&gt;#REF!</formula>
    </cfRule>
  </conditionalFormatting>
  <conditionalFormatting sqref="R48">
    <cfRule type="expression" dxfId="45" priority="12">
      <formula>$R48&lt;&gt;#REF!</formula>
    </cfRule>
  </conditionalFormatting>
  <conditionalFormatting sqref="S18:S34 S36:S45 S51:S59 S65:S80 S86:S101 S107:S119">
    <cfRule type="expression" dxfId="44" priority="11">
      <formula>$S18&lt;&gt;$R18</formula>
    </cfRule>
  </conditionalFormatting>
  <conditionalFormatting sqref="S122">
    <cfRule type="expression" dxfId="43" priority="10">
      <formula>$S122&lt;&gt;$R122</formula>
    </cfRule>
  </conditionalFormatting>
  <conditionalFormatting sqref="T18:T34 T36:T45 T65:T80 T86:T101 T107:T119">
    <cfRule type="expression" dxfId="42" priority="6" stopIfTrue="1">
      <formula>T18=0</formula>
    </cfRule>
    <cfRule type="expression" dxfId="41" priority="7" stopIfTrue="1">
      <formula>T18&lt;2500</formula>
    </cfRule>
    <cfRule type="expression" dxfId="40" priority="8" stopIfTrue="1">
      <formula>T18&gt;15000</formula>
    </cfRule>
    <cfRule type="expression" dxfId="39" priority="9" stopIfTrue="1">
      <formula>T18&gt;2499</formula>
    </cfRule>
  </conditionalFormatting>
  <conditionalFormatting sqref="T51:T59">
    <cfRule type="expression" dxfId="38" priority="2" stopIfTrue="1">
      <formula>T51=0</formula>
    </cfRule>
    <cfRule type="expression" dxfId="37" priority="3" stopIfTrue="1">
      <formula>T51&lt;2500</formula>
    </cfRule>
    <cfRule type="expression" dxfId="36" priority="4" stopIfTrue="1">
      <formula>T51&gt;7500</formula>
    </cfRule>
    <cfRule type="expression" dxfId="35" priority="5" stopIfTrue="1">
      <formula>T51&gt;2499</formula>
    </cfRule>
  </conditionalFormatting>
  <conditionalFormatting sqref="U143:V144">
    <cfRule type="expression" dxfId="34" priority="1">
      <formula>$W$137&gt;$W$131</formula>
    </cfRule>
  </conditionalFormatting>
  <dataValidations disablePrompts="1" count="1">
    <dataValidation type="list" allowBlank="1" showInputMessage="1" showErrorMessage="1" sqref="T129" xr:uid="{8BDE39FA-4C8D-4770-A1C6-26F452670A4C}">
      <formula1>"Sélectionner,Oui,Non"</formula1>
    </dataValidation>
  </dataValidations>
  <hyperlinks>
    <hyperlink ref="H84" location="Barèmes!A1" display="Taux " xr:uid="{1828750D-5C6F-428E-9A84-1B9F4031F6DE}"/>
    <hyperlink ref="H84:H85" location="'Informations importantes'!C30" display="Taux " xr:uid="{A28772EB-1F21-4B3C-A5C9-879BE3DBF9C5}"/>
  </hyperlinks>
  <pageMargins left="0.23622047244094491" right="0.23622047244094491" top="0.74803149606299213" bottom="0.74803149606299213" header="0.31496062992125984" footer="0.31496062992125984"/>
  <pageSetup paperSize="120" scale="32" fitToHeight="0" orientation="portrait" horizontalDpi="1200" verticalDpi="1200" r:id="rId1"/>
  <ignoredErrors>
    <ignoredError sqref="H9" unlockedFormula="1"/>
  </ignoredErrors>
  <drawing r:id="rId2"/>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B5D206CD-80B7-4070-826E-A8BC477481D0}">
          <x14:formula1>
            <xm:f>Source!$A$16:$A$18</xm:f>
          </x14:formula1>
          <xm:sqref>K47:L47</xm:sqref>
        </x14:dataValidation>
        <x14:dataValidation type="list" allowBlank="1" showInputMessage="1" showErrorMessage="1" xr:uid="{2E13CEE5-4584-4B60-9094-9980028973EB}">
          <x14:formula1>
            <xm:f>Source!$A$40:$A$50</xm:f>
          </x14:formula1>
          <xm:sqref>J47</xm:sqref>
        </x14:dataValidation>
        <x14:dataValidation type="list" allowBlank="1" showInputMessage="1" showErrorMessage="1" xr:uid="{977848F2-B8EC-4172-B852-3F04A59DF8D8}">
          <x14:formula1>
            <xm:f>Source!$A$21:$A$37</xm:f>
          </x14:formula1>
          <xm:sqref>C47 C18:C34</xm:sqref>
        </x14:dataValidation>
        <x14:dataValidation type="list" allowBlank="1" showInputMessage="1" showErrorMessage="1" xr:uid="{2813C6D4-296B-4B09-8C9F-84A796C266BF}">
          <x14:formula1>
            <xm:f>Source!$B$24:$B$29</xm:f>
          </x14:formula1>
          <xm:sqref>C36:C45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DC161-C3DD-437F-8E1D-C3EA08111EA4}">
  <sheetPr>
    <tabColor rgb="FF265792"/>
    <pageSetUpPr fitToPage="1"/>
  </sheetPr>
  <dimension ref="A1:AB163"/>
  <sheetViews>
    <sheetView showGridLines="0" showZeros="0" zoomScale="85" zoomScaleNormal="85" zoomScalePageLayoutView="40" workbookViewId="0">
      <selection activeCell="H10" sqref="H10"/>
    </sheetView>
  </sheetViews>
  <sheetFormatPr baseColWidth="10" defaultColWidth="11.453125" defaultRowHeight="14" x14ac:dyDescent="0.3"/>
  <cols>
    <col min="1" max="1" width="20" style="98" customWidth="1"/>
    <col min="2" max="2" width="14.453125" style="98" customWidth="1"/>
    <col min="3" max="3" width="19" style="98" customWidth="1"/>
    <col min="4" max="4" width="30" style="98" customWidth="1"/>
    <col min="5" max="6" width="10.54296875" style="98" customWidth="1"/>
    <col min="7" max="7" width="19.453125" style="98" customWidth="1"/>
    <col min="8" max="8" width="16.90625" style="98" customWidth="1"/>
    <col min="9" max="9" width="19" style="98" customWidth="1"/>
    <col min="10" max="10" width="11.453125" style="98" customWidth="1"/>
    <col min="11" max="11" width="8.453125" style="98" customWidth="1"/>
    <col min="12" max="13" width="19" style="98" customWidth="1"/>
    <col min="14" max="14" width="13.453125" style="85" customWidth="1"/>
    <col min="15" max="17" width="3.54296875" style="98" customWidth="1"/>
    <col min="18" max="21" width="20.6328125" style="92" hidden="1" customWidth="1"/>
    <col min="22" max="22" width="21.6328125" style="92" hidden="1" customWidth="1"/>
    <col min="23" max="23" width="38.54296875" style="92" hidden="1" customWidth="1"/>
    <col min="24" max="28" width="11.453125" style="118"/>
    <col min="29" max="16384" width="11.453125" style="98"/>
  </cols>
  <sheetData>
    <row r="1" spans="1:28" s="78" customFormat="1" ht="45" customHeight="1" x14ac:dyDescent="0.35">
      <c r="A1" s="585" t="s">
        <v>398</v>
      </c>
      <c r="B1" s="585"/>
      <c r="C1" s="585"/>
      <c r="D1" s="585"/>
      <c r="E1" s="585"/>
      <c r="F1" s="585"/>
      <c r="G1" s="585"/>
      <c r="H1" s="585"/>
      <c r="I1" s="585"/>
      <c r="J1" s="585"/>
      <c r="K1" s="585"/>
      <c r="L1" s="585"/>
      <c r="M1" s="585"/>
      <c r="N1" s="585"/>
      <c r="O1" s="585"/>
      <c r="P1" s="585"/>
      <c r="R1" s="119"/>
      <c r="S1" s="119"/>
      <c r="T1" s="119"/>
      <c r="U1" s="119"/>
      <c r="V1" s="119"/>
      <c r="W1" s="119"/>
      <c r="X1" s="115"/>
      <c r="Y1" s="115"/>
      <c r="Z1" s="115"/>
      <c r="AA1" s="115"/>
      <c r="AB1" s="115"/>
    </row>
    <row r="2" spans="1:28" s="81" customFormat="1" ht="18" customHeight="1" x14ac:dyDescent="0.4">
      <c r="A2" s="80"/>
      <c r="J2" s="82"/>
      <c r="K2" s="82"/>
      <c r="L2" s="82"/>
      <c r="N2" s="79"/>
      <c r="R2" s="119"/>
      <c r="S2" s="119"/>
      <c r="T2" s="119"/>
      <c r="U2" s="119"/>
      <c r="W2" s="119"/>
      <c r="X2" s="116"/>
      <c r="Y2" s="116"/>
      <c r="Z2" s="116"/>
      <c r="AA2" s="116"/>
      <c r="AB2" s="116"/>
    </row>
    <row r="3" spans="1:28" s="84" customFormat="1" ht="30.65" customHeight="1" x14ac:dyDescent="0.3">
      <c r="A3" s="593" t="s">
        <v>99</v>
      </c>
      <c r="B3" s="590">
        <f>'Plan de financement'!B3</f>
        <v>0</v>
      </c>
      <c r="C3" s="590"/>
      <c r="D3" s="590"/>
      <c r="E3" s="83"/>
      <c r="F3" s="591" t="s">
        <v>10</v>
      </c>
      <c r="G3" s="592"/>
      <c r="H3" s="165" t="str">
        <f>'Plan de financement'!I3</f>
        <v>(À sélectionner)</v>
      </c>
      <c r="J3" s="594" t="s">
        <v>100</v>
      </c>
      <c r="K3" s="594"/>
      <c r="L3" s="594"/>
      <c r="M3" s="594"/>
      <c r="N3" s="85"/>
      <c r="R3" s="27"/>
      <c r="S3" s="27"/>
      <c r="T3" s="27"/>
      <c r="U3" s="119"/>
      <c r="W3" s="119"/>
      <c r="X3" s="117"/>
      <c r="Y3" s="117"/>
      <c r="Z3" s="117"/>
      <c r="AA3" s="117"/>
      <c r="AB3" s="117"/>
    </row>
    <row r="4" spans="1:28" s="84" customFormat="1" ht="27" customHeight="1" x14ac:dyDescent="0.3">
      <c r="A4" s="593"/>
      <c r="B4" s="590"/>
      <c r="C4" s="590"/>
      <c r="D4" s="590"/>
      <c r="E4" s="83"/>
      <c r="F4" s="591" t="s">
        <v>17</v>
      </c>
      <c r="G4" s="592"/>
      <c r="H4" s="176">
        <f>'Plan de financement'!I5</f>
        <v>0</v>
      </c>
      <c r="J4" s="556" t="s">
        <v>101</v>
      </c>
      <c r="K4" s="557"/>
      <c r="L4" s="558"/>
      <c r="M4" s="167">
        <f>'Plan de financement'!M4</f>
        <v>0</v>
      </c>
      <c r="N4" s="86"/>
      <c r="R4" s="120"/>
      <c r="S4" s="120"/>
      <c r="T4" s="120"/>
      <c r="U4" s="121"/>
      <c r="X4" s="117"/>
      <c r="Y4" s="117"/>
      <c r="Z4" s="117"/>
      <c r="AA4" s="117"/>
      <c r="AB4" s="117"/>
    </row>
    <row r="5" spans="1:28" s="84" customFormat="1" ht="38.25" customHeight="1" x14ac:dyDescent="0.3">
      <c r="A5" s="166" t="s">
        <v>16</v>
      </c>
      <c r="B5" s="590">
        <f>'Plan de financement'!B5</f>
        <v>0</v>
      </c>
      <c r="C5" s="590"/>
      <c r="D5" s="590"/>
      <c r="E5" s="83"/>
      <c r="F5" s="591" t="s">
        <v>102</v>
      </c>
      <c r="G5" s="592"/>
      <c r="H5" s="168">
        <f>'Plan de financement'!I6</f>
        <v>0</v>
      </c>
      <c r="I5" s="87"/>
      <c r="J5" s="556" t="s">
        <v>389</v>
      </c>
      <c r="K5" s="557"/>
      <c r="L5" s="558"/>
      <c r="M5" s="168">
        <f>'Plan de financement'!M8</f>
        <v>0</v>
      </c>
      <c r="N5" s="88"/>
      <c r="T5" s="120"/>
      <c r="U5" s="121"/>
      <c r="V5" s="597" t="s">
        <v>365</v>
      </c>
      <c r="W5" s="598"/>
      <c r="X5" s="117"/>
      <c r="Y5" s="117"/>
      <c r="Z5" s="117"/>
      <c r="AA5" s="117"/>
      <c r="AB5" s="117"/>
    </row>
    <row r="6" spans="1:28" s="84" customFormat="1" ht="38.25" customHeight="1" x14ac:dyDescent="0.3">
      <c r="A6" s="166" t="s">
        <v>20</v>
      </c>
      <c r="B6" s="590" t="str">
        <f>'Plan de financement'!B6</f>
        <v>(À sélectionner)</v>
      </c>
      <c r="C6" s="590"/>
      <c r="D6" s="590"/>
      <c r="E6" s="83"/>
      <c r="F6" s="591" t="s">
        <v>103</v>
      </c>
      <c r="G6" s="592"/>
      <c r="H6" s="176">
        <f>'Plan de financement'!I7</f>
        <v>0</v>
      </c>
      <c r="I6" s="89"/>
      <c r="J6" s="556" t="s">
        <v>104</v>
      </c>
      <c r="K6" s="557"/>
      <c r="L6" s="558"/>
      <c r="M6" s="168">
        <f>'Plan de financement'!N146</f>
        <v>0</v>
      </c>
      <c r="N6" s="88"/>
      <c r="T6" s="120"/>
      <c r="U6" s="121"/>
      <c r="V6" s="216" t="s">
        <v>339</v>
      </c>
      <c r="W6" s="216" t="s">
        <v>340</v>
      </c>
      <c r="X6" s="117"/>
      <c r="Y6" s="117"/>
      <c r="Z6" s="117"/>
      <c r="AA6" s="117"/>
      <c r="AB6" s="117"/>
    </row>
    <row r="7" spans="1:28" s="84" customFormat="1" ht="38.25" customHeight="1" x14ac:dyDescent="0.3">
      <c r="A7" s="166" t="s">
        <v>24</v>
      </c>
      <c r="B7" s="590" t="str">
        <f>'Plan de financement'!B7</f>
        <v>(À sélectionner)</v>
      </c>
      <c r="C7" s="590"/>
      <c r="D7" s="590"/>
      <c r="E7" s="90"/>
      <c r="F7" s="595" t="s">
        <v>105</v>
      </c>
      <c r="G7" s="595"/>
      <c r="H7" s="168">
        <f>'Plan de financement'!I8</f>
        <v>0</v>
      </c>
      <c r="I7" s="91"/>
      <c r="J7" s="556" t="s">
        <v>388</v>
      </c>
      <c r="K7" s="557"/>
      <c r="L7" s="558"/>
      <c r="M7" s="169">
        <f>'Plan de financement'!M9</f>
        <v>0</v>
      </c>
      <c r="N7" s="88"/>
      <c r="T7" s="120"/>
      <c r="U7" s="92"/>
      <c r="V7" s="123" t="s">
        <v>341</v>
      </c>
      <c r="W7" s="123" t="s">
        <v>342</v>
      </c>
      <c r="X7" s="117"/>
      <c r="Y7" s="117"/>
      <c r="Z7" s="117"/>
      <c r="AA7" s="117"/>
      <c r="AB7" s="117"/>
    </row>
    <row r="8" spans="1:28" s="84" customFormat="1" ht="38.25" customHeight="1" x14ac:dyDescent="0.3">
      <c r="A8" s="166" t="s">
        <v>26</v>
      </c>
      <c r="B8" s="590" t="str">
        <f>'Plan de financement'!B8</f>
        <v>Ne s'applique pas</v>
      </c>
      <c r="C8" s="590"/>
      <c r="D8" s="590"/>
      <c r="E8" s="90"/>
      <c r="F8" s="596" t="s">
        <v>106</v>
      </c>
      <c r="G8" s="596"/>
      <c r="H8" s="596"/>
      <c r="I8" s="93"/>
      <c r="J8" s="559" t="s">
        <v>107</v>
      </c>
      <c r="K8" s="560"/>
      <c r="L8" s="561"/>
      <c r="M8" s="168">
        <f>'Plan de financement'!M158</f>
        <v>0</v>
      </c>
      <c r="N8" s="88"/>
      <c r="R8" s="130" t="s">
        <v>344</v>
      </c>
      <c r="S8" s="627">
        <f>'Réclamation 1'!S8</f>
        <v>0</v>
      </c>
      <c r="T8" s="636"/>
      <c r="U8" s="92"/>
      <c r="V8" s="124" t="s">
        <v>343</v>
      </c>
      <c r="W8" s="124" t="s">
        <v>420</v>
      </c>
      <c r="X8" s="117"/>
      <c r="Y8" s="117"/>
      <c r="Z8" s="117"/>
      <c r="AA8" s="117"/>
      <c r="AB8" s="117"/>
    </row>
    <row r="9" spans="1:28" s="84" customFormat="1" ht="29.25" customHeight="1" x14ac:dyDescent="0.3">
      <c r="A9" s="588"/>
      <c r="B9" s="588"/>
      <c r="C9" s="588"/>
      <c r="D9" s="100"/>
      <c r="E9" s="94"/>
      <c r="F9" s="562" t="s">
        <v>108</v>
      </c>
      <c r="G9" s="589"/>
      <c r="H9" s="178">
        <f>'Réclamation 2'!H10</f>
        <v>0</v>
      </c>
      <c r="I9" s="94"/>
      <c r="J9" s="562" t="s">
        <v>109</v>
      </c>
      <c r="K9" s="562"/>
      <c r="L9" s="562"/>
      <c r="M9" s="168">
        <f>M8*'Plan de financement'!O12</f>
        <v>0</v>
      </c>
      <c r="N9" s="88"/>
      <c r="R9" s="130" t="s">
        <v>345</v>
      </c>
      <c r="S9" s="627">
        <f>'Réclamation 1'!S9</f>
        <v>0</v>
      </c>
      <c r="T9" s="628"/>
      <c r="U9" s="121"/>
      <c r="V9" s="599" t="s">
        <v>419</v>
      </c>
      <c r="W9" s="600"/>
      <c r="X9" s="117"/>
      <c r="Y9" s="117"/>
      <c r="Z9" s="117"/>
      <c r="AA9" s="117"/>
      <c r="AB9" s="117"/>
    </row>
    <row r="10" spans="1:28" s="84" customFormat="1" ht="31.5" customHeight="1" x14ac:dyDescent="0.3">
      <c r="A10" s="588"/>
      <c r="B10" s="588"/>
      <c r="C10" s="588"/>
      <c r="D10" s="101"/>
      <c r="E10" s="94"/>
      <c r="F10" s="562" t="s">
        <v>110</v>
      </c>
      <c r="G10" s="589"/>
      <c r="H10" s="178"/>
      <c r="I10" s="94"/>
      <c r="J10" s="563"/>
      <c r="K10" s="563"/>
      <c r="L10" s="563"/>
      <c r="M10" s="111"/>
      <c r="N10" s="88"/>
      <c r="R10" s="130" t="s">
        <v>346</v>
      </c>
      <c r="S10" s="570" t="str">
        <f>'Plan de financement'!B6</f>
        <v>(À sélectionner)</v>
      </c>
      <c r="T10" s="571"/>
      <c r="U10" s="121"/>
      <c r="V10" s="122" t="s">
        <v>339</v>
      </c>
      <c r="W10" s="122" t="s">
        <v>421</v>
      </c>
      <c r="X10" s="117"/>
      <c r="Y10" s="117"/>
      <c r="Z10" s="117"/>
      <c r="AA10" s="117"/>
      <c r="AB10" s="117"/>
    </row>
    <row r="11" spans="1:28" s="84" customFormat="1" ht="30.9" customHeight="1" x14ac:dyDescent="0.3">
      <c r="A11" s="586"/>
      <c r="B11" s="586"/>
      <c r="C11" s="586"/>
      <c r="D11" s="586"/>
      <c r="E11" s="95"/>
      <c r="G11" s="96"/>
      <c r="J11" s="564"/>
      <c r="K11" s="564"/>
      <c r="L11" s="564"/>
      <c r="M11" s="111"/>
      <c r="N11" s="88"/>
      <c r="R11" s="131" t="s">
        <v>349</v>
      </c>
      <c r="S11" s="572"/>
      <c r="T11" s="573"/>
      <c r="U11" s="121"/>
      <c r="V11" s="125" t="s">
        <v>347</v>
      </c>
      <c r="W11" s="125" t="s">
        <v>348</v>
      </c>
      <c r="X11" s="117"/>
      <c r="Y11" s="117"/>
      <c r="Z11" s="117"/>
      <c r="AA11" s="117"/>
      <c r="AB11" s="117"/>
    </row>
    <row r="12" spans="1:28" ht="23.15" customHeight="1" x14ac:dyDescent="0.3">
      <c r="A12" s="97"/>
      <c r="B12" s="97"/>
      <c r="C12" s="97"/>
      <c r="D12" s="97"/>
      <c r="J12" s="587"/>
      <c r="K12" s="587"/>
      <c r="L12" s="587"/>
      <c r="M12" s="587"/>
      <c r="R12" s="120"/>
      <c r="S12" s="120"/>
      <c r="T12" s="120"/>
      <c r="U12" s="120"/>
      <c r="V12" s="120"/>
      <c r="W12" s="120"/>
    </row>
    <row r="13" spans="1:28" s="78" customFormat="1" ht="14.9" customHeight="1" x14ac:dyDescent="0.35">
      <c r="A13" s="319" t="s">
        <v>385</v>
      </c>
      <c r="B13" s="319"/>
      <c r="C13" s="319"/>
      <c r="D13" s="319"/>
      <c r="E13" s="319"/>
      <c r="F13" s="319"/>
      <c r="G13" s="319"/>
      <c r="H13" s="319"/>
      <c r="I13" s="319"/>
      <c r="J13" s="319"/>
      <c r="K13" s="319"/>
      <c r="L13" s="319"/>
      <c r="M13" s="319"/>
      <c r="N13" s="319"/>
      <c r="O13" s="319"/>
      <c r="P13" s="319"/>
      <c r="R13" s="462" t="s">
        <v>417</v>
      </c>
      <c r="S13" s="462" t="s">
        <v>418</v>
      </c>
      <c r="T13" s="462" t="s">
        <v>350</v>
      </c>
      <c r="U13" s="505" t="s">
        <v>351</v>
      </c>
      <c r="V13" s="601"/>
      <c r="W13" s="602"/>
      <c r="X13" s="115"/>
      <c r="Y13" s="115"/>
      <c r="Z13" s="115"/>
      <c r="AA13" s="115"/>
      <c r="AB13" s="115"/>
    </row>
    <row r="14" spans="1:28" s="78" customFormat="1" ht="17.149999999999999" customHeight="1" x14ac:dyDescent="0.35">
      <c r="A14" s="319"/>
      <c r="B14" s="319"/>
      <c r="C14" s="319"/>
      <c r="D14" s="319"/>
      <c r="E14" s="319"/>
      <c r="F14" s="319"/>
      <c r="G14" s="319"/>
      <c r="H14" s="319"/>
      <c r="I14" s="319"/>
      <c r="J14" s="319"/>
      <c r="K14" s="319"/>
      <c r="L14" s="319"/>
      <c r="M14" s="319"/>
      <c r="N14" s="319"/>
      <c r="O14" s="319"/>
      <c r="P14" s="319"/>
      <c r="R14" s="462"/>
      <c r="S14" s="462"/>
      <c r="T14" s="462"/>
      <c r="U14" s="603"/>
      <c r="V14" s="604"/>
      <c r="W14" s="605"/>
      <c r="X14" s="115"/>
      <c r="Y14" s="115"/>
      <c r="Z14" s="115"/>
      <c r="AA14" s="115"/>
      <c r="AB14" s="115"/>
    </row>
    <row r="15" spans="1:28" s="78" customFormat="1" ht="25.25" customHeight="1" x14ac:dyDescent="0.35">
      <c r="A15" s="278" t="s">
        <v>59</v>
      </c>
      <c r="B15" s="278"/>
      <c r="C15" s="278"/>
      <c r="D15" s="278"/>
      <c r="E15" s="278"/>
      <c r="F15" s="278"/>
      <c r="G15" s="278"/>
      <c r="H15" s="278"/>
      <c r="I15" s="278"/>
      <c r="J15" s="278"/>
      <c r="K15" s="278"/>
      <c r="L15" s="279"/>
      <c r="M15" s="278"/>
      <c r="N15" s="278"/>
      <c r="O15" s="278"/>
      <c r="P15" s="278"/>
      <c r="R15" s="462"/>
      <c r="S15" s="462"/>
      <c r="T15" s="462"/>
      <c r="U15" s="603"/>
      <c r="V15" s="604"/>
      <c r="W15" s="605"/>
      <c r="X15" s="115"/>
      <c r="Y15" s="115"/>
      <c r="Z15" s="115"/>
      <c r="AA15" s="115"/>
      <c r="AB15" s="115"/>
    </row>
    <row r="16" spans="1:28" s="84" customFormat="1" ht="28.4" customHeight="1" x14ac:dyDescent="0.3">
      <c r="A16" s="354" t="s">
        <v>60</v>
      </c>
      <c r="B16" s="355"/>
      <c r="C16" s="528" t="s">
        <v>61</v>
      </c>
      <c r="D16" s="317" t="s">
        <v>62</v>
      </c>
      <c r="E16" s="317" t="s">
        <v>63</v>
      </c>
      <c r="F16" s="317" t="s">
        <v>64</v>
      </c>
      <c r="G16" s="317" t="s">
        <v>65</v>
      </c>
      <c r="H16" s="317" t="s">
        <v>66</v>
      </c>
      <c r="I16" s="349" t="s">
        <v>111</v>
      </c>
      <c r="J16" s="350"/>
      <c r="K16" s="351"/>
      <c r="L16" s="286" t="s">
        <v>68</v>
      </c>
      <c r="M16" s="330" t="s">
        <v>69</v>
      </c>
      <c r="N16" s="253" t="s">
        <v>70</v>
      </c>
      <c r="O16" s="359"/>
      <c r="P16" s="254"/>
      <c r="R16" s="462"/>
      <c r="S16" s="462"/>
      <c r="T16" s="462"/>
      <c r="U16" s="606"/>
      <c r="V16" s="607"/>
      <c r="W16" s="608"/>
      <c r="X16" s="117"/>
      <c r="Y16" s="117"/>
      <c r="Z16" s="117"/>
      <c r="AA16" s="117"/>
      <c r="AB16" s="117"/>
    </row>
    <row r="17" spans="1:28" s="84" customFormat="1" ht="19.5" customHeight="1" x14ac:dyDescent="0.3">
      <c r="A17" s="356"/>
      <c r="B17" s="357"/>
      <c r="C17" s="529"/>
      <c r="D17" s="318"/>
      <c r="E17" s="318"/>
      <c r="F17" s="318"/>
      <c r="G17" s="318"/>
      <c r="H17" s="318"/>
      <c r="I17" s="148" t="s">
        <v>55</v>
      </c>
      <c r="J17" s="333" t="s">
        <v>71</v>
      </c>
      <c r="K17" s="333"/>
      <c r="L17" s="287"/>
      <c r="M17" s="331"/>
      <c r="N17" s="255"/>
      <c r="O17" s="360"/>
      <c r="P17" s="256"/>
      <c r="R17" s="473" t="s">
        <v>364</v>
      </c>
      <c r="S17" s="474"/>
      <c r="T17" s="474"/>
      <c r="U17" s="474"/>
      <c r="V17" s="474"/>
      <c r="W17" s="475"/>
      <c r="X17" s="117"/>
      <c r="Y17" s="117"/>
      <c r="Z17" s="117"/>
      <c r="AA17" s="117"/>
      <c r="AB17" s="117"/>
    </row>
    <row r="18" spans="1:28" s="84" customFormat="1" ht="15" customHeight="1" x14ac:dyDescent="0.3">
      <c r="A18" s="284"/>
      <c r="B18" s="285"/>
      <c r="C18" s="153" t="s">
        <v>57</v>
      </c>
      <c r="D18" s="154"/>
      <c r="E18" s="155"/>
      <c r="F18" s="149">
        <f>D18*E18</f>
        <v>0</v>
      </c>
      <c r="G18" s="152"/>
      <c r="H18" s="156">
        <f t="shared" ref="H18:H34" si="0">G18/7</f>
        <v>0</v>
      </c>
      <c r="I18" s="143"/>
      <c r="J18" s="280"/>
      <c r="K18" s="280"/>
      <c r="L18" s="143"/>
      <c r="M18" s="151">
        <f>N18-(I18+J18+L18)</f>
        <v>0</v>
      </c>
      <c r="N18" s="293">
        <f>ROUND((D18+F18)*G18,0)</f>
        <v>0</v>
      </c>
      <c r="O18" s="293"/>
      <c r="P18" s="293"/>
      <c r="R18" s="132"/>
      <c r="S18" s="133">
        <f>R18</f>
        <v>0</v>
      </c>
      <c r="T18" s="133"/>
      <c r="U18" s="539"/>
      <c r="V18" s="540"/>
      <c r="W18" s="541"/>
      <c r="X18" s="117"/>
      <c r="Y18" s="117"/>
      <c r="Z18" s="117"/>
      <c r="AA18" s="117"/>
      <c r="AB18" s="117"/>
    </row>
    <row r="19" spans="1:28" s="84" customFormat="1" ht="15" customHeight="1" x14ac:dyDescent="0.3">
      <c r="A19" s="284"/>
      <c r="B19" s="285"/>
      <c r="C19" s="153" t="s">
        <v>57</v>
      </c>
      <c r="D19" s="154"/>
      <c r="E19" s="155"/>
      <c r="F19" s="149">
        <f t="shared" ref="F19:F34" si="1">D19*E19</f>
        <v>0</v>
      </c>
      <c r="G19" s="152"/>
      <c r="H19" s="156">
        <f t="shared" si="0"/>
        <v>0</v>
      </c>
      <c r="I19" s="143"/>
      <c r="J19" s="280"/>
      <c r="K19" s="280"/>
      <c r="L19" s="143"/>
      <c r="M19" s="151">
        <f t="shared" ref="M19:M45" si="2">N19-(I19+J19+L19)</f>
        <v>0</v>
      </c>
      <c r="N19" s="293">
        <f t="shared" ref="N19:N34" si="3">ROUND((D19+F19)*G19,0)</f>
        <v>0</v>
      </c>
      <c r="O19" s="293"/>
      <c r="P19" s="293"/>
      <c r="R19" s="132"/>
      <c r="S19" s="133">
        <f t="shared" ref="S19:S34" si="4">R19</f>
        <v>0</v>
      </c>
      <c r="T19" s="133"/>
      <c r="U19" s="539"/>
      <c r="V19" s="540"/>
      <c r="W19" s="541"/>
      <c r="X19" s="117"/>
      <c r="Y19" s="117"/>
      <c r="Z19" s="117"/>
      <c r="AA19" s="117"/>
      <c r="AB19" s="117"/>
    </row>
    <row r="20" spans="1:28" s="84" customFormat="1" ht="15" customHeight="1" x14ac:dyDescent="0.3">
      <c r="A20" s="284"/>
      <c r="B20" s="285"/>
      <c r="C20" s="153" t="s">
        <v>57</v>
      </c>
      <c r="D20" s="154"/>
      <c r="E20" s="155"/>
      <c r="F20" s="149">
        <f t="shared" si="1"/>
        <v>0</v>
      </c>
      <c r="G20" s="152"/>
      <c r="H20" s="156">
        <f t="shared" si="0"/>
        <v>0</v>
      </c>
      <c r="I20" s="143"/>
      <c r="J20" s="280"/>
      <c r="K20" s="280"/>
      <c r="L20" s="143"/>
      <c r="M20" s="151">
        <f t="shared" si="2"/>
        <v>0</v>
      </c>
      <c r="N20" s="293">
        <f t="shared" si="3"/>
        <v>0</v>
      </c>
      <c r="O20" s="293"/>
      <c r="P20" s="293"/>
      <c r="R20" s="132"/>
      <c r="S20" s="133">
        <f t="shared" si="4"/>
        <v>0</v>
      </c>
      <c r="T20" s="133"/>
      <c r="U20" s="539"/>
      <c r="V20" s="540"/>
      <c r="W20" s="541"/>
      <c r="X20" s="117"/>
      <c r="Y20" s="117"/>
      <c r="Z20" s="117"/>
      <c r="AA20" s="117"/>
      <c r="AB20" s="117"/>
    </row>
    <row r="21" spans="1:28" s="84" customFormat="1" ht="15" customHeight="1" x14ac:dyDescent="0.3">
      <c r="A21" s="284"/>
      <c r="B21" s="285"/>
      <c r="C21" s="153" t="s">
        <v>57</v>
      </c>
      <c r="D21" s="154"/>
      <c r="E21" s="155"/>
      <c r="F21" s="149">
        <f t="shared" si="1"/>
        <v>0</v>
      </c>
      <c r="G21" s="152"/>
      <c r="H21" s="156">
        <f t="shared" si="0"/>
        <v>0</v>
      </c>
      <c r="I21" s="143"/>
      <c r="J21" s="280"/>
      <c r="K21" s="280"/>
      <c r="L21" s="143"/>
      <c r="M21" s="151">
        <f t="shared" si="2"/>
        <v>0</v>
      </c>
      <c r="N21" s="293">
        <f t="shared" si="3"/>
        <v>0</v>
      </c>
      <c r="O21" s="293"/>
      <c r="P21" s="293"/>
      <c r="R21" s="132"/>
      <c r="S21" s="133">
        <f t="shared" si="4"/>
        <v>0</v>
      </c>
      <c r="T21" s="133"/>
      <c r="U21" s="539"/>
      <c r="V21" s="540"/>
      <c r="W21" s="541"/>
      <c r="X21" s="117"/>
      <c r="Y21" s="117"/>
      <c r="Z21" s="117"/>
      <c r="AA21" s="117"/>
      <c r="AB21" s="117"/>
    </row>
    <row r="22" spans="1:28" s="84" customFormat="1" ht="15" customHeight="1" x14ac:dyDescent="0.3">
      <c r="A22" s="284"/>
      <c r="B22" s="285"/>
      <c r="C22" s="153" t="s">
        <v>57</v>
      </c>
      <c r="D22" s="154"/>
      <c r="E22" s="155"/>
      <c r="F22" s="149">
        <f t="shared" si="1"/>
        <v>0</v>
      </c>
      <c r="G22" s="152"/>
      <c r="H22" s="156">
        <f t="shared" si="0"/>
        <v>0</v>
      </c>
      <c r="I22" s="143"/>
      <c r="J22" s="280"/>
      <c r="K22" s="280"/>
      <c r="L22" s="143"/>
      <c r="M22" s="151">
        <f t="shared" si="2"/>
        <v>0</v>
      </c>
      <c r="N22" s="293">
        <f t="shared" si="3"/>
        <v>0</v>
      </c>
      <c r="O22" s="293"/>
      <c r="P22" s="293"/>
      <c r="R22" s="132"/>
      <c r="S22" s="133">
        <f t="shared" si="4"/>
        <v>0</v>
      </c>
      <c r="T22" s="133"/>
      <c r="U22" s="539"/>
      <c r="V22" s="540"/>
      <c r="W22" s="541"/>
      <c r="X22" s="117"/>
      <c r="Y22" s="117"/>
      <c r="Z22" s="117"/>
      <c r="AA22" s="117"/>
      <c r="AB22" s="117"/>
    </row>
    <row r="23" spans="1:28" s="84" customFormat="1" ht="15" customHeight="1" x14ac:dyDescent="0.3">
      <c r="A23" s="284"/>
      <c r="B23" s="285"/>
      <c r="C23" s="153" t="s">
        <v>57</v>
      </c>
      <c r="D23" s="154"/>
      <c r="E23" s="155"/>
      <c r="F23" s="149">
        <f t="shared" si="1"/>
        <v>0</v>
      </c>
      <c r="G23" s="152"/>
      <c r="H23" s="156">
        <f t="shared" si="0"/>
        <v>0</v>
      </c>
      <c r="I23" s="143"/>
      <c r="J23" s="280"/>
      <c r="K23" s="280"/>
      <c r="L23" s="143"/>
      <c r="M23" s="151">
        <f t="shared" si="2"/>
        <v>0</v>
      </c>
      <c r="N23" s="293">
        <f t="shared" si="3"/>
        <v>0</v>
      </c>
      <c r="O23" s="293"/>
      <c r="P23" s="293"/>
      <c r="R23" s="132"/>
      <c r="S23" s="133">
        <f t="shared" si="4"/>
        <v>0</v>
      </c>
      <c r="T23" s="133"/>
      <c r="U23" s="539"/>
      <c r="V23" s="540"/>
      <c r="W23" s="541"/>
      <c r="X23" s="117"/>
      <c r="Y23" s="117"/>
      <c r="Z23" s="117"/>
      <c r="AA23" s="117"/>
      <c r="AB23" s="117"/>
    </row>
    <row r="24" spans="1:28" s="84" customFormat="1" ht="15" customHeight="1" x14ac:dyDescent="0.3">
      <c r="A24" s="284"/>
      <c r="B24" s="285"/>
      <c r="C24" s="153" t="s">
        <v>57</v>
      </c>
      <c r="D24" s="154"/>
      <c r="E24" s="155"/>
      <c r="F24" s="149">
        <f t="shared" si="1"/>
        <v>0</v>
      </c>
      <c r="G24" s="152"/>
      <c r="H24" s="156">
        <f t="shared" si="0"/>
        <v>0</v>
      </c>
      <c r="I24" s="143"/>
      <c r="J24" s="280"/>
      <c r="K24" s="280"/>
      <c r="L24" s="143"/>
      <c r="M24" s="151">
        <f t="shared" si="2"/>
        <v>0</v>
      </c>
      <c r="N24" s="293">
        <f t="shared" si="3"/>
        <v>0</v>
      </c>
      <c r="O24" s="293"/>
      <c r="P24" s="293"/>
      <c r="R24" s="132"/>
      <c r="S24" s="133">
        <f t="shared" si="4"/>
        <v>0</v>
      </c>
      <c r="T24" s="133"/>
      <c r="U24" s="539"/>
      <c r="V24" s="540"/>
      <c r="W24" s="541"/>
      <c r="X24" s="117"/>
      <c r="Y24" s="117"/>
      <c r="Z24" s="117"/>
      <c r="AA24" s="117"/>
      <c r="AB24" s="117"/>
    </row>
    <row r="25" spans="1:28" s="84" customFormat="1" ht="15" customHeight="1" x14ac:dyDescent="0.3">
      <c r="A25" s="284"/>
      <c r="B25" s="285"/>
      <c r="C25" s="153" t="s">
        <v>57</v>
      </c>
      <c r="D25" s="154"/>
      <c r="E25" s="155"/>
      <c r="F25" s="149">
        <f t="shared" si="1"/>
        <v>0</v>
      </c>
      <c r="G25" s="152"/>
      <c r="H25" s="156">
        <f t="shared" si="0"/>
        <v>0</v>
      </c>
      <c r="I25" s="143"/>
      <c r="J25" s="280"/>
      <c r="K25" s="280"/>
      <c r="L25" s="143"/>
      <c r="M25" s="151">
        <f t="shared" si="2"/>
        <v>0</v>
      </c>
      <c r="N25" s="293">
        <f t="shared" si="3"/>
        <v>0</v>
      </c>
      <c r="O25" s="293"/>
      <c r="P25" s="293"/>
      <c r="R25" s="132"/>
      <c r="S25" s="133">
        <f t="shared" si="4"/>
        <v>0</v>
      </c>
      <c r="T25" s="133"/>
      <c r="U25" s="539"/>
      <c r="V25" s="540"/>
      <c r="W25" s="541"/>
      <c r="X25" s="117"/>
      <c r="Y25" s="117"/>
      <c r="Z25" s="117"/>
      <c r="AA25" s="117"/>
      <c r="AB25" s="117"/>
    </row>
    <row r="26" spans="1:28" s="84" customFormat="1" ht="15" customHeight="1" x14ac:dyDescent="0.3">
      <c r="A26" s="284"/>
      <c r="B26" s="285"/>
      <c r="C26" s="153" t="s">
        <v>57</v>
      </c>
      <c r="D26" s="154"/>
      <c r="E26" s="155"/>
      <c r="F26" s="149">
        <f t="shared" si="1"/>
        <v>0</v>
      </c>
      <c r="G26" s="152"/>
      <c r="H26" s="156">
        <f t="shared" si="0"/>
        <v>0</v>
      </c>
      <c r="I26" s="143"/>
      <c r="J26" s="280"/>
      <c r="K26" s="280"/>
      <c r="L26" s="143"/>
      <c r="M26" s="151">
        <f t="shared" si="2"/>
        <v>0</v>
      </c>
      <c r="N26" s="293">
        <f t="shared" si="3"/>
        <v>0</v>
      </c>
      <c r="O26" s="293"/>
      <c r="P26" s="293"/>
      <c r="R26" s="132"/>
      <c r="S26" s="133">
        <f t="shared" si="4"/>
        <v>0</v>
      </c>
      <c r="T26" s="133"/>
      <c r="U26" s="539"/>
      <c r="V26" s="540"/>
      <c r="W26" s="541"/>
      <c r="X26" s="117"/>
      <c r="Y26" s="117"/>
      <c r="Z26" s="117"/>
      <c r="AA26" s="117"/>
      <c r="AB26" s="117"/>
    </row>
    <row r="27" spans="1:28" s="84" customFormat="1" ht="15" customHeight="1" x14ac:dyDescent="0.3">
      <c r="A27" s="284"/>
      <c r="B27" s="285"/>
      <c r="C27" s="153" t="s">
        <v>57</v>
      </c>
      <c r="D27" s="154"/>
      <c r="E27" s="155"/>
      <c r="F27" s="149">
        <f t="shared" si="1"/>
        <v>0</v>
      </c>
      <c r="G27" s="152"/>
      <c r="H27" s="156">
        <f t="shared" si="0"/>
        <v>0</v>
      </c>
      <c r="I27" s="143"/>
      <c r="J27" s="280"/>
      <c r="K27" s="280"/>
      <c r="L27" s="143"/>
      <c r="M27" s="151">
        <f t="shared" si="2"/>
        <v>0</v>
      </c>
      <c r="N27" s="293">
        <f t="shared" si="3"/>
        <v>0</v>
      </c>
      <c r="O27" s="293"/>
      <c r="P27" s="293"/>
      <c r="R27" s="132"/>
      <c r="S27" s="133">
        <f t="shared" si="4"/>
        <v>0</v>
      </c>
      <c r="T27" s="133"/>
      <c r="U27" s="539"/>
      <c r="V27" s="540"/>
      <c r="W27" s="541"/>
      <c r="X27" s="117"/>
      <c r="Y27" s="117"/>
      <c r="Z27" s="117"/>
      <c r="AA27" s="117"/>
      <c r="AB27" s="117"/>
    </row>
    <row r="28" spans="1:28" s="84" customFormat="1" ht="15" customHeight="1" x14ac:dyDescent="0.3">
      <c r="A28" s="284"/>
      <c r="B28" s="285"/>
      <c r="C28" s="153" t="s">
        <v>57</v>
      </c>
      <c r="D28" s="154"/>
      <c r="E28" s="155"/>
      <c r="F28" s="149">
        <f t="shared" si="1"/>
        <v>0</v>
      </c>
      <c r="G28" s="152"/>
      <c r="H28" s="156">
        <f t="shared" si="0"/>
        <v>0</v>
      </c>
      <c r="I28" s="143"/>
      <c r="J28" s="280"/>
      <c r="K28" s="280"/>
      <c r="L28" s="143"/>
      <c r="M28" s="151">
        <f t="shared" si="2"/>
        <v>0</v>
      </c>
      <c r="N28" s="293">
        <f t="shared" si="3"/>
        <v>0</v>
      </c>
      <c r="O28" s="293"/>
      <c r="P28" s="293"/>
      <c r="R28" s="132"/>
      <c r="S28" s="133">
        <f t="shared" si="4"/>
        <v>0</v>
      </c>
      <c r="T28" s="133"/>
      <c r="U28" s="539"/>
      <c r="V28" s="540"/>
      <c r="W28" s="541"/>
      <c r="X28" s="117"/>
      <c r="Y28" s="117"/>
      <c r="Z28" s="117"/>
      <c r="AA28" s="117"/>
      <c r="AB28" s="117"/>
    </row>
    <row r="29" spans="1:28" s="84" customFormat="1" ht="15" customHeight="1" x14ac:dyDescent="0.3">
      <c r="A29" s="284"/>
      <c r="B29" s="285"/>
      <c r="C29" s="153" t="s">
        <v>57</v>
      </c>
      <c r="D29" s="154"/>
      <c r="E29" s="155"/>
      <c r="F29" s="149">
        <f t="shared" si="1"/>
        <v>0</v>
      </c>
      <c r="G29" s="152"/>
      <c r="H29" s="156">
        <f t="shared" si="0"/>
        <v>0</v>
      </c>
      <c r="I29" s="143"/>
      <c r="J29" s="280"/>
      <c r="K29" s="280"/>
      <c r="L29" s="143"/>
      <c r="M29" s="151">
        <f t="shared" si="2"/>
        <v>0</v>
      </c>
      <c r="N29" s="293">
        <f t="shared" si="3"/>
        <v>0</v>
      </c>
      <c r="O29" s="293"/>
      <c r="P29" s="293"/>
      <c r="R29" s="132"/>
      <c r="S29" s="133">
        <f t="shared" si="4"/>
        <v>0</v>
      </c>
      <c r="T29" s="133"/>
      <c r="U29" s="539"/>
      <c r="V29" s="540"/>
      <c r="W29" s="541"/>
      <c r="X29" s="117"/>
      <c r="Y29" s="117"/>
      <c r="Z29" s="117"/>
      <c r="AA29" s="117"/>
      <c r="AB29" s="117"/>
    </row>
    <row r="30" spans="1:28" s="84" customFormat="1" ht="15" customHeight="1" x14ac:dyDescent="0.3">
      <c r="A30" s="284"/>
      <c r="B30" s="285"/>
      <c r="C30" s="153" t="s">
        <v>57</v>
      </c>
      <c r="D30" s="154"/>
      <c r="E30" s="155"/>
      <c r="F30" s="149">
        <f t="shared" si="1"/>
        <v>0</v>
      </c>
      <c r="G30" s="152"/>
      <c r="H30" s="156">
        <f t="shared" si="0"/>
        <v>0</v>
      </c>
      <c r="I30" s="143"/>
      <c r="J30" s="280"/>
      <c r="K30" s="280"/>
      <c r="L30" s="143"/>
      <c r="M30" s="151">
        <f t="shared" si="2"/>
        <v>0</v>
      </c>
      <c r="N30" s="293">
        <f t="shared" si="3"/>
        <v>0</v>
      </c>
      <c r="O30" s="293"/>
      <c r="P30" s="293"/>
      <c r="R30" s="132"/>
      <c r="S30" s="133">
        <f t="shared" si="4"/>
        <v>0</v>
      </c>
      <c r="T30" s="133"/>
      <c r="U30" s="539"/>
      <c r="V30" s="540"/>
      <c r="W30" s="541"/>
      <c r="X30" s="117"/>
      <c r="Y30" s="117"/>
      <c r="Z30" s="117"/>
      <c r="AA30" s="117"/>
      <c r="AB30" s="117"/>
    </row>
    <row r="31" spans="1:28" s="84" customFormat="1" ht="15" customHeight="1" x14ac:dyDescent="0.3">
      <c r="A31" s="284"/>
      <c r="B31" s="285"/>
      <c r="C31" s="153" t="s">
        <v>57</v>
      </c>
      <c r="D31" s="154"/>
      <c r="E31" s="155"/>
      <c r="F31" s="149">
        <f t="shared" si="1"/>
        <v>0</v>
      </c>
      <c r="G31" s="152"/>
      <c r="H31" s="156">
        <f t="shared" si="0"/>
        <v>0</v>
      </c>
      <c r="I31" s="143"/>
      <c r="J31" s="280"/>
      <c r="K31" s="280"/>
      <c r="L31" s="143"/>
      <c r="M31" s="151">
        <f t="shared" si="2"/>
        <v>0</v>
      </c>
      <c r="N31" s="293">
        <f t="shared" si="3"/>
        <v>0</v>
      </c>
      <c r="O31" s="293"/>
      <c r="P31" s="293"/>
      <c r="R31" s="132"/>
      <c r="S31" s="133">
        <f t="shared" si="4"/>
        <v>0</v>
      </c>
      <c r="T31" s="134">
        <v>0</v>
      </c>
      <c r="U31" s="539"/>
      <c r="V31" s="540"/>
      <c r="W31" s="541"/>
      <c r="X31" s="117"/>
      <c r="Y31" s="117"/>
      <c r="Z31" s="117"/>
      <c r="AA31" s="117"/>
      <c r="AB31" s="117"/>
    </row>
    <row r="32" spans="1:28" s="84" customFormat="1" ht="15" customHeight="1" x14ac:dyDescent="0.3">
      <c r="A32" s="284"/>
      <c r="B32" s="285"/>
      <c r="C32" s="153" t="s">
        <v>57</v>
      </c>
      <c r="D32" s="154"/>
      <c r="E32" s="155"/>
      <c r="F32" s="149">
        <f t="shared" si="1"/>
        <v>0</v>
      </c>
      <c r="G32" s="152"/>
      <c r="H32" s="156">
        <f t="shared" si="0"/>
        <v>0</v>
      </c>
      <c r="I32" s="143"/>
      <c r="J32" s="280"/>
      <c r="K32" s="280"/>
      <c r="L32" s="143"/>
      <c r="M32" s="151">
        <f t="shared" si="2"/>
        <v>0</v>
      </c>
      <c r="N32" s="293">
        <f t="shared" si="3"/>
        <v>0</v>
      </c>
      <c r="O32" s="293"/>
      <c r="P32" s="293"/>
      <c r="R32" s="132"/>
      <c r="S32" s="133">
        <f t="shared" si="4"/>
        <v>0</v>
      </c>
      <c r="T32" s="135">
        <v>0</v>
      </c>
      <c r="U32" s="539"/>
      <c r="V32" s="540"/>
      <c r="W32" s="541"/>
      <c r="X32" s="117"/>
      <c r="Y32" s="117"/>
      <c r="Z32" s="117"/>
      <c r="AA32" s="117"/>
      <c r="AB32" s="117"/>
    </row>
    <row r="33" spans="1:28" s="84" customFormat="1" ht="15" customHeight="1" x14ac:dyDescent="0.3">
      <c r="A33" s="284"/>
      <c r="B33" s="285"/>
      <c r="C33" s="153" t="s">
        <v>57</v>
      </c>
      <c r="D33" s="154"/>
      <c r="E33" s="155"/>
      <c r="F33" s="149">
        <f t="shared" si="1"/>
        <v>0</v>
      </c>
      <c r="G33" s="152"/>
      <c r="H33" s="156">
        <f t="shared" si="0"/>
        <v>0</v>
      </c>
      <c r="I33" s="143"/>
      <c r="J33" s="280"/>
      <c r="K33" s="280"/>
      <c r="L33" s="143"/>
      <c r="M33" s="151">
        <f t="shared" si="2"/>
        <v>0</v>
      </c>
      <c r="N33" s="293">
        <f t="shared" si="3"/>
        <v>0</v>
      </c>
      <c r="O33" s="293"/>
      <c r="P33" s="293"/>
      <c r="R33" s="132"/>
      <c r="S33" s="133">
        <f t="shared" si="4"/>
        <v>0</v>
      </c>
      <c r="T33" s="135"/>
      <c r="U33" s="539"/>
      <c r="V33" s="540"/>
      <c r="W33" s="541"/>
      <c r="X33" s="117"/>
      <c r="Y33" s="117"/>
      <c r="Z33" s="117"/>
      <c r="AA33" s="117"/>
      <c r="AB33" s="117"/>
    </row>
    <row r="34" spans="1:28" s="84" customFormat="1" ht="15" customHeight="1" x14ac:dyDescent="0.3">
      <c r="A34" s="284"/>
      <c r="B34" s="285"/>
      <c r="C34" s="153" t="s">
        <v>57</v>
      </c>
      <c r="D34" s="154"/>
      <c r="E34" s="155"/>
      <c r="F34" s="149">
        <f t="shared" si="1"/>
        <v>0</v>
      </c>
      <c r="G34" s="152"/>
      <c r="H34" s="156">
        <f t="shared" si="0"/>
        <v>0</v>
      </c>
      <c r="I34" s="143"/>
      <c r="J34" s="280"/>
      <c r="K34" s="280"/>
      <c r="L34" s="143"/>
      <c r="M34" s="151">
        <f t="shared" si="2"/>
        <v>0</v>
      </c>
      <c r="N34" s="293">
        <f t="shared" si="3"/>
        <v>0</v>
      </c>
      <c r="O34" s="293"/>
      <c r="P34" s="293"/>
      <c r="R34" s="132"/>
      <c r="S34" s="133">
        <f t="shared" si="4"/>
        <v>0</v>
      </c>
      <c r="T34" s="135">
        <v>0</v>
      </c>
      <c r="U34" s="539"/>
      <c r="V34" s="540"/>
      <c r="W34" s="541"/>
      <c r="X34" s="117"/>
      <c r="Y34" s="117"/>
      <c r="Z34" s="117"/>
      <c r="AA34" s="117"/>
      <c r="AB34" s="117"/>
    </row>
    <row r="35" spans="1:28" s="84" customFormat="1" ht="25.25" customHeight="1" x14ac:dyDescent="0.3">
      <c r="A35" s="398" t="s">
        <v>74</v>
      </c>
      <c r="B35" s="399"/>
      <c r="C35" s="399"/>
      <c r="D35" s="399"/>
      <c r="E35" s="399"/>
      <c r="F35" s="399"/>
      <c r="G35" s="399"/>
      <c r="H35" s="399"/>
      <c r="I35" s="399"/>
      <c r="J35" s="399"/>
      <c r="K35" s="399"/>
      <c r="L35" s="399"/>
      <c r="M35" s="399"/>
      <c r="N35" s="399"/>
      <c r="O35" s="399"/>
      <c r="P35" s="400"/>
      <c r="R35" s="398" t="s">
        <v>74</v>
      </c>
      <c r="S35" s="399"/>
      <c r="T35" s="399"/>
      <c r="U35" s="399"/>
      <c r="V35" s="399"/>
      <c r="W35" s="400"/>
      <c r="X35" s="117"/>
      <c r="Y35" s="117"/>
      <c r="Z35" s="117"/>
      <c r="AA35" s="117"/>
      <c r="AB35" s="117"/>
    </row>
    <row r="36" spans="1:28" s="84" customFormat="1" ht="15" customHeight="1" x14ac:dyDescent="0.3">
      <c r="A36" s="284"/>
      <c r="B36" s="285"/>
      <c r="C36" s="153" t="s">
        <v>57</v>
      </c>
      <c r="D36" s="306">
        <v>0</v>
      </c>
      <c r="E36" s="307"/>
      <c r="F36" s="307"/>
      <c r="G36" s="307"/>
      <c r="H36" s="308"/>
      <c r="I36" s="143"/>
      <c r="J36" s="289"/>
      <c r="K36" s="290"/>
      <c r="L36" s="143"/>
      <c r="M36" s="151">
        <f t="shared" si="2"/>
        <v>0</v>
      </c>
      <c r="N36" s="280"/>
      <c r="O36" s="280"/>
      <c r="P36" s="280"/>
      <c r="R36" s="132"/>
      <c r="S36" s="133">
        <f>R36</f>
        <v>0</v>
      </c>
      <c r="T36" s="135">
        <v>0</v>
      </c>
      <c r="U36" s="551"/>
      <c r="V36" s="552"/>
      <c r="W36" s="553"/>
      <c r="X36" s="117"/>
      <c r="Y36" s="117"/>
      <c r="Z36" s="117"/>
      <c r="AA36" s="117"/>
      <c r="AB36" s="117"/>
    </row>
    <row r="37" spans="1:28" s="84" customFormat="1" ht="15" customHeight="1" x14ac:dyDescent="0.3">
      <c r="A37" s="284"/>
      <c r="B37" s="285"/>
      <c r="C37" s="153" t="s">
        <v>57</v>
      </c>
      <c r="D37" s="306"/>
      <c r="E37" s="307"/>
      <c r="F37" s="307"/>
      <c r="G37" s="307"/>
      <c r="H37" s="308"/>
      <c r="I37" s="143"/>
      <c r="J37" s="289"/>
      <c r="K37" s="290"/>
      <c r="L37" s="143"/>
      <c r="M37" s="151">
        <f t="shared" si="2"/>
        <v>0</v>
      </c>
      <c r="N37" s="280"/>
      <c r="O37" s="280"/>
      <c r="P37" s="280"/>
      <c r="R37" s="132"/>
      <c r="S37" s="133">
        <f t="shared" ref="S37:S45" si="5">R37</f>
        <v>0</v>
      </c>
      <c r="T37" s="135">
        <v>0</v>
      </c>
      <c r="U37" s="551"/>
      <c r="V37" s="552"/>
      <c r="W37" s="553"/>
      <c r="X37" s="117"/>
      <c r="Y37" s="117"/>
      <c r="Z37" s="117"/>
      <c r="AA37" s="117"/>
      <c r="AB37" s="117"/>
    </row>
    <row r="38" spans="1:28" s="84" customFormat="1" ht="15" customHeight="1" x14ac:dyDescent="0.3">
      <c r="A38" s="284"/>
      <c r="B38" s="285"/>
      <c r="C38" s="153" t="s">
        <v>57</v>
      </c>
      <c r="D38" s="306"/>
      <c r="E38" s="307"/>
      <c r="F38" s="307"/>
      <c r="G38" s="307"/>
      <c r="H38" s="308"/>
      <c r="I38" s="143"/>
      <c r="J38" s="289"/>
      <c r="K38" s="290"/>
      <c r="L38" s="143"/>
      <c r="M38" s="151">
        <f t="shared" si="2"/>
        <v>0</v>
      </c>
      <c r="N38" s="280"/>
      <c r="O38" s="280"/>
      <c r="P38" s="280"/>
      <c r="R38" s="132"/>
      <c r="S38" s="133">
        <f t="shared" si="5"/>
        <v>0</v>
      </c>
      <c r="T38" s="135">
        <v>0</v>
      </c>
      <c r="U38" s="551"/>
      <c r="V38" s="552"/>
      <c r="W38" s="553"/>
      <c r="X38" s="117"/>
      <c r="Y38" s="117"/>
      <c r="Z38" s="117"/>
      <c r="AA38" s="117"/>
      <c r="AB38" s="117"/>
    </row>
    <row r="39" spans="1:28" s="84" customFormat="1" ht="15" customHeight="1" x14ac:dyDescent="0.3">
      <c r="A39" s="284"/>
      <c r="B39" s="285"/>
      <c r="C39" s="153" t="s">
        <v>57</v>
      </c>
      <c r="D39" s="306"/>
      <c r="E39" s="307"/>
      <c r="F39" s="307"/>
      <c r="G39" s="307"/>
      <c r="H39" s="308"/>
      <c r="I39" s="143"/>
      <c r="J39" s="289"/>
      <c r="K39" s="290"/>
      <c r="L39" s="143"/>
      <c r="M39" s="151">
        <f t="shared" si="2"/>
        <v>0</v>
      </c>
      <c r="N39" s="280"/>
      <c r="O39" s="280"/>
      <c r="P39" s="280"/>
      <c r="R39" s="132"/>
      <c r="S39" s="133">
        <f t="shared" si="5"/>
        <v>0</v>
      </c>
      <c r="T39" s="135">
        <v>0</v>
      </c>
      <c r="U39" s="551"/>
      <c r="V39" s="552"/>
      <c r="W39" s="553"/>
      <c r="X39" s="117"/>
      <c r="Y39" s="117"/>
      <c r="Z39" s="117"/>
      <c r="AA39" s="117"/>
      <c r="AB39" s="117"/>
    </row>
    <row r="40" spans="1:28" s="84" customFormat="1" ht="15" customHeight="1" x14ac:dyDescent="0.3">
      <c r="A40" s="284"/>
      <c r="B40" s="285"/>
      <c r="C40" s="153" t="s">
        <v>57</v>
      </c>
      <c r="D40" s="306"/>
      <c r="E40" s="307"/>
      <c r="F40" s="307"/>
      <c r="G40" s="307"/>
      <c r="H40" s="308"/>
      <c r="I40" s="143"/>
      <c r="J40" s="289"/>
      <c r="K40" s="290"/>
      <c r="L40" s="143"/>
      <c r="M40" s="151">
        <f t="shared" si="2"/>
        <v>0</v>
      </c>
      <c r="N40" s="280"/>
      <c r="O40" s="280"/>
      <c r="P40" s="280"/>
      <c r="R40" s="132"/>
      <c r="S40" s="133">
        <f t="shared" si="5"/>
        <v>0</v>
      </c>
      <c r="T40" s="135">
        <v>0</v>
      </c>
      <c r="U40" s="551"/>
      <c r="V40" s="552"/>
      <c r="W40" s="553"/>
      <c r="X40" s="117"/>
      <c r="Y40" s="117"/>
      <c r="Z40" s="117"/>
      <c r="AA40" s="117"/>
      <c r="AB40" s="117"/>
    </row>
    <row r="41" spans="1:28" s="84" customFormat="1" ht="15" customHeight="1" x14ac:dyDescent="0.3">
      <c r="A41" s="284"/>
      <c r="B41" s="285"/>
      <c r="C41" s="153" t="s">
        <v>57</v>
      </c>
      <c r="D41" s="306"/>
      <c r="E41" s="307"/>
      <c r="F41" s="307"/>
      <c r="G41" s="307"/>
      <c r="H41" s="308"/>
      <c r="I41" s="143"/>
      <c r="J41" s="289"/>
      <c r="K41" s="290"/>
      <c r="L41" s="143"/>
      <c r="M41" s="151">
        <f t="shared" si="2"/>
        <v>0</v>
      </c>
      <c r="N41" s="280"/>
      <c r="O41" s="280"/>
      <c r="P41" s="280"/>
      <c r="R41" s="132"/>
      <c r="S41" s="133">
        <f t="shared" si="5"/>
        <v>0</v>
      </c>
      <c r="T41" s="135">
        <v>0</v>
      </c>
      <c r="U41" s="551"/>
      <c r="V41" s="552"/>
      <c r="W41" s="553"/>
      <c r="X41" s="117"/>
      <c r="Y41" s="117"/>
      <c r="Z41" s="117"/>
      <c r="AA41" s="117"/>
      <c r="AB41" s="117"/>
    </row>
    <row r="42" spans="1:28" s="84" customFormat="1" ht="15" customHeight="1" x14ac:dyDescent="0.3">
      <c r="A42" s="284"/>
      <c r="B42" s="285"/>
      <c r="C42" s="153" t="s">
        <v>57</v>
      </c>
      <c r="D42" s="306"/>
      <c r="E42" s="307"/>
      <c r="F42" s="307"/>
      <c r="G42" s="307"/>
      <c r="H42" s="308"/>
      <c r="I42" s="143"/>
      <c r="J42" s="289"/>
      <c r="K42" s="290"/>
      <c r="L42" s="143"/>
      <c r="M42" s="151">
        <f t="shared" si="2"/>
        <v>0</v>
      </c>
      <c r="N42" s="280"/>
      <c r="O42" s="280"/>
      <c r="P42" s="280"/>
      <c r="R42" s="132"/>
      <c r="S42" s="133">
        <f t="shared" si="5"/>
        <v>0</v>
      </c>
      <c r="T42" s="135">
        <v>0</v>
      </c>
      <c r="U42" s="551"/>
      <c r="V42" s="552"/>
      <c r="W42" s="553"/>
      <c r="X42" s="117"/>
      <c r="Y42" s="117"/>
      <c r="Z42" s="117"/>
      <c r="AA42" s="117"/>
      <c r="AB42" s="117"/>
    </row>
    <row r="43" spans="1:28" s="84" customFormat="1" ht="15" customHeight="1" x14ac:dyDescent="0.3">
      <c r="A43" s="284"/>
      <c r="B43" s="285"/>
      <c r="C43" s="153" t="s">
        <v>57</v>
      </c>
      <c r="D43" s="306"/>
      <c r="E43" s="307"/>
      <c r="F43" s="307"/>
      <c r="G43" s="307"/>
      <c r="H43" s="308"/>
      <c r="I43" s="143"/>
      <c r="J43" s="289"/>
      <c r="K43" s="290"/>
      <c r="L43" s="143"/>
      <c r="M43" s="151">
        <f t="shared" si="2"/>
        <v>0</v>
      </c>
      <c r="N43" s="280"/>
      <c r="O43" s="280"/>
      <c r="P43" s="280"/>
      <c r="R43" s="132"/>
      <c r="S43" s="133">
        <f t="shared" si="5"/>
        <v>0</v>
      </c>
      <c r="T43" s="135">
        <v>0</v>
      </c>
      <c r="U43" s="551"/>
      <c r="V43" s="552"/>
      <c r="W43" s="553"/>
      <c r="X43" s="117"/>
      <c r="Y43" s="117"/>
      <c r="Z43" s="117"/>
      <c r="AA43" s="117"/>
      <c r="AB43" s="117"/>
    </row>
    <row r="44" spans="1:28" s="84" customFormat="1" ht="15" customHeight="1" x14ac:dyDescent="0.3">
      <c r="A44" s="284"/>
      <c r="B44" s="285"/>
      <c r="C44" s="153" t="s">
        <v>57</v>
      </c>
      <c r="D44" s="306"/>
      <c r="E44" s="307">
        <v>0</v>
      </c>
      <c r="F44" s="307"/>
      <c r="G44" s="307"/>
      <c r="H44" s="308">
        <v>0</v>
      </c>
      <c r="I44" s="143"/>
      <c r="J44" s="289"/>
      <c r="K44" s="290"/>
      <c r="L44" s="143"/>
      <c r="M44" s="151">
        <f t="shared" si="2"/>
        <v>0</v>
      </c>
      <c r="N44" s="280"/>
      <c r="O44" s="280"/>
      <c r="P44" s="280"/>
      <c r="R44" s="132"/>
      <c r="S44" s="133">
        <f t="shared" si="5"/>
        <v>0</v>
      </c>
      <c r="T44" s="135">
        <v>0</v>
      </c>
      <c r="U44" s="551"/>
      <c r="V44" s="552"/>
      <c r="W44" s="553"/>
      <c r="X44" s="117"/>
      <c r="Y44" s="117"/>
      <c r="Z44" s="117"/>
      <c r="AA44" s="117"/>
      <c r="AB44" s="117"/>
    </row>
    <row r="45" spans="1:28" s="84" customFormat="1" ht="15" customHeight="1" x14ac:dyDescent="0.3">
      <c r="A45" s="284"/>
      <c r="B45" s="285"/>
      <c r="C45" s="153" t="s">
        <v>57</v>
      </c>
      <c r="D45" s="306"/>
      <c r="E45" s="307">
        <v>0</v>
      </c>
      <c r="F45" s="307"/>
      <c r="G45" s="307"/>
      <c r="H45" s="308">
        <v>0</v>
      </c>
      <c r="I45" s="143">
        <v>0</v>
      </c>
      <c r="J45" s="289"/>
      <c r="K45" s="290"/>
      <c r="L45" s="143">
        <v>0</v>
      </c>
      <c r="M45" s="151">
        <f t="shared" si="2"/>
        <v>0</v>
      </c>
      <c r="N45" s="280"/>
      <c r="O45" s="280"/>
      <c r="P45" s="280"/>
      <c r="R45" s="132"/>
      <c r="S45" s="133">
        <f t="shared" si="5"/>
        <v>0</v>
      </c>
      <c r="T45" s="135">
        <v>0</v>
      </c>
      <c r="U45" s="539"/>
      <c r="V45" s="540"/>
      <c r="W45" s="541"/>
      <c r="X45" s="117"/>
      <c r="Y45" s="117"/>
      <c r="Z45" s="117"/>
      <c r="AA45" s="117"/>
      <c r="AB45" s="117"/>
    </row>
    <row r="46" spans="1:28" s="84" customFormat="1" ht="15" customHeight="1" x14ac:dyDescent="0.3">
      <c r="A46" s="311" t="s">
        <v>75</v>
      </c>
      <c r="B46" s="312"/>
      <c r="C46" s="312"/>
      <c r="D46" s="312"/>
      <c r="E46" s="312"/>
      <c r="F46" s="312"/>
      <c r="G46" s="312"/>
      <c r="H46" s="313"/>
      <c r="I46" s="142">
        <f>SUM(I18:I45)</f>
        <v>0</v>
      </c>
      <c r="J46" s="309">
        <f>SUM(J18:J45)</f>
        <v>0</v>
      </c>
      <c r="K46" s="310"/>
      <c r="L46" s="142">
        <f>SUM(L18:L45)</f>
        <v>0</v>
      </c>
      <c r="M46" s="142">
        <f>SUM(M18:M45)</f>
        <v>0</v>
      </c>
      <c r="N46" s="299">
        <f>SUM(N18:N45)</f>
        <v>0</v>
      </c>
      <c r="O46" s="299"/>
      <c r="P46" s="299"/>
      <c r="R46" s="117"/>
      <c r="S46" s="117"/>
      <c r="T46" s="117"/>
      <c r="U46" s="117"/>
      <c r="V46" s="117"/>
      <c r="W46" s="117"/>
      <c r="X46" s="117"/>
      <c r="Y46" s="117"/>
      <c r="Z46" s="117"/>
      <c r="AA46" s="117"/>
      <c r="AB46" s="117"/>
    </row>
    <row r="47" spans="1:28" s="84" customFormat="1" ht="15" customHeight="1" x14ac:dyDescent="0.3">
      <c r="A47" s="42"/>
      <c r="B47" s="42"/>
      <c r="C47" s="43"/>
      <c r="D47" s="43"/>
      <c r="E47" s="43"/>
      <c r="F47" s="43"/>
      <c r="G47" s="43"/>
      <c r="H47" s="43"/>
      <c r="I47" s="44"/>
      <c r="J47" s="43"/>
      <c r="K47" s="43"/>
      <c r="L47" s="43"/>
      <c r="M47" s="43"/>
      <c r="N47" s="37"/>
      <c r="Y47" s="117"/>
      <c r="Z47" s="117"/>
      <c r="AA47" s="117"/>
      <c r="AB47" s="117"/>
    </row>
    <row r="48" spans="1:28" s="84" customFormat="1" ht="25.25" customHeight="1" x14ac:dyDescent="0.3">
      <c r="A48" s="278" t="s">
        <v>76</v>
      </c>
      <c r="B48" s="278"/>
      <c r="C48" s="278"/>
      <c r="D48" s="278"/>
      <c r="E48" s="278"/>
      <c r="F48" s="278"/>
      <c r="G48" s="278"/>
      <c r="H48" s="278"/>
      <c r="I48" s="278"/>
      <c r="J48" s="278"/>
      <c r="K48" s="278"/>
      <c r="L48" s="279"/>
      <c r="M48" s="278"/>
      <c r="N48" s="278"/>
      <c r="O48" s="278"/>
      <c r="P48" s="278"/>
      <c r="R48" s="542" t="s">
        <v>76</v>
      </c>
      <c r="S48" s="543"/>
      <c r="T48" s="543"/>
      <c r="U48" s="543"/>
      <c r="V48" s="543"/>
      <c r="W48" s="544"/>
      <c r="X48" s="117"/>
      <c r="Y48" s="117"/>
      <c r="Z48" s="117"/>
      <c r="AA48" s="117"/>
      <c r="AB48" s="117"/>
    </row>
    <row r="49" spans="1:28" s="84" customFormat="1" ht="28.5" customHeight="1" x14ac:dyDescent="0.3">
      <c r="A49" s="335" t="s">
        <v>77</v>
      </c>
      <c r="B49" s="336"/>
      <c r="C49" s="336"/>
      <c r="D49" s="336"/>
      <c r="E49" s="336"/>
      <c r="F49" s="336"/>
      <c r="G49" s="336"/>
      <c r="H49" s="337"/>
      <c r="I49" s="349" t="s">
        <v>111</v>
      </c>
      <c r="J49" s="350"/>
      <c r="K49" s="351"/>
      <c r="L49" s="286" t="s">
        <v>68</v>
      </c>
      <c r="M49" s="330" t="s">
        <v>69</v>
      </c>
      <c r="N49" s="253" t="s">
        <v>70</v>
      </c>
      <c r="O49" s="359"/>
      <c r="P49" s="254"/>
      <c r="R49" s="545"/>
      <c r="S49" s="546"/>
      <c r="T49" s="546"/>
      <c r="U49" s="546"/>
      <c r="V49" s="546"/>
      <c r="W49" s="547"/>
      <c r="X49" s="117"/>
      <c r="Y49" s="117"/>
      <c r="Z49" s="117"/>
      <c r="AA49" s="117"/>
      <c r="AB49" s="117"/>
    </row>
    <row r="50" spans="1:28" s="84" customFormat="1" ht="15" customHeight="1" x14ac:dyDescent="0.3">
      <c r="A50" s="338"/>
      <c r="B50" s="339"/>
      <c r="C50" s="339"/>
      <c r="D50" s="339"/>
      <c r="E50" s="339"/>
      <c r="F50" s="339"/>
      <c r="G50" s="339"/>
      <c r="H50" s="340"/>
      <c r="I50" s="148" t="s">
        <v>55</v>
      </c>
      <c r="J50" s="333" t="s">
        <v>71</v>
      </c>
      <c r="K50" s="333"/>
      <c r="L50" s="287"/>
      <c r="M50" s="331"/>
      <c r="N50" s="255"/>
      <c r="O50" s="360"/>
      <c r="P50" s="256"/>
      <c r="R50" s="548"/>
      <c r="S50" s="549"/>
      <c r="T50" s="549"/>
      <c r="U50" s="549"/>
      <c r="V50" s="549"/>
      <c r="W50" s="550"/>
      <c r="X50" s="117"/>
      <c r="Y50" s="117"/>
      <c r="Z50" s="117"/>
      <c r="AA50" s="117"/>
      <c r="AB50" s="117"/>
    </row>
    <row r="51" spans="1:28" s="84" customFormat="1" ht="15" customHeight="1" x14ac:dyDescent="0.3">
      <c r="A51" s="294"/>
      <c r="B51" s="294"/>
      <c r="C51" s="294"/>
      <c r="D51" s="294"/>
      <c r="E51" s="294"/>
      <c r="F51" s="294"/>
      <c r="G51" s="294"/>
      <c r="H51" s="294"/>
      <c r="I51" s="143"/>
      <c r="J51" s="300" t="s">
        <v>78</v>
      </c>
      <c r="K51" s="301"/>
      <c r="L51" s="143"/>
      <c r="M51" s="151">
        <f>N51-I51-L51</f>
        <v>0</v>
      </c>
      <c r="N51" s="280"/>
      <c r="O51" s="280"/>
      <c r="P51" s="280"/>
      <c r="R51" s="136"/>
      <c r="S51" s="133">
        <f>R51</f>
        <v>0</v>
      </c>
      <c r="T51" s="136"/>
      <c r="U51" s="514"/>
      <c r="V51" s="515"/>
      <c r="W51" s="516"/>
      <c r="X51" s="117"/>
      <c r="Y51" s="117"/>
      <c r="Z51" s="117"/>
      <c r="AA51" s="117"/>
      <c r="AB51" s="117"/>
    </row>
    <row r="52" spans="1:28" s="84" customFormat="1" ht="15" customHeight="1" x14ac:dyDescent="0.3">
      <c r="A52" s="294"/>
      <c r="B52" s="294"/>
      <c r="C52" s="294"/>
      <c r="D52" s="294"/>
      <c r="E52" s="294"/>
      <c r="F52" s="294"/>
      <c r="G52" s="294"/>
      <c r="H52" s="294"/>
      <c r="I52" s="143"/>
      <c r="J52" s="302"/>
      <c r="K52" s="303"/>
      <c r="L52" s="143"/>
      <c r="M52" s="151">
        <f t="shared" ref="M52:M59" si="6">N52-I52-L52</f>
        <v>0</v>
      </c>
      <c r="N52" s="280"/>
      <c r="O52" s="280"/>
      <c r="P52" s="280"/>
      <c r="R52" s="136"/>
      <c r="S52" s="133">
        <f t="shared" ref="S52:S59" si="7">R52</f>
        <v>0</v>
      </c>
      <c r="T52" s="136"/>
      <c r="U52" s="514"/>
      <c r="V52" s="515"/>
      <c r="W52" s="516"/>
      <c r="X52" s="117"/>
      <c r="Y52" s="117"/>
      <c r="Z52" s="117"/>
      <c r="AA52" s="117"/>
      <c r="AB52" s="117"/>
    </row>
    <row r="53" spans="1:28" s="84" customFormat="1" ht="15" customHeight="1" x14ac:dyDescent="0.3">
      <c r="A53" s="294"/>
      <c r="B53" s="294"/>
      <c r="C53" s="294"/>
      <c r="D53" s="294"/>
      <c r="E53" s="294"/>
      <c r="F53" s="294"/>
      <c r="G53" s="294"/>
      <c r="H53" s="294"/>
      <c r="I53" s="143"/>
      <c r="J53" s="302"/>
      <c r="K53" s="303"/>
      <c r="L53" s="143"/>
      <c r="M53" s="151">
        <f t="shared" si="6"/>
        <v>0</v>
      </c>
      <c r="N53" s="280"/>
      <c r="O53" s="280"/>
      <c r="P53" s="280"/>
      <c r="R53" s="136"/>
      <c r="S53" s="133">
        <f t="shared" si="7"/>
        <v>0</v>
      </c>
      <c r="T53" s="136"/>
      <c r="U53" s="514"/>
      <c r="V53" s="515"/>
      <c r="W53" s="516"/>
      <c r="X53" s="117"/>
      <c r="Y53" s="117"/>
      <c r="Z53" s="117"/>
      <c r="AA53" s="117"/>
      <c r="AB53" s="117"/>
    </row>
    <row r="54" spans="1:28" s="84" customFormat="1" ht="15" customHeight="1" x14ac:dyDescent="0.3">
      <c r="A54" s="294"/>
      <c r="B54" s="294"/>
      <c r="C54" s="294"/>
      <c r="D54" s="294"/>
      <c r="E54" s="294"/>
      <c r="F54" s="294"/>
      <c r="G54" s="294"/>
      <c r="H54" s="294"/>
      <c r="I54" s="143"/>
      <c r="J54" s="302"/>
      <c r="K54" s="303"/>
      <c r="L54" s="143"/>
      <c r="M54" s="151">
        <f t="shared" si="6"/>
        <v>0</v>
      </c>
      <c r="N54" s="280"/>
      <c r="O54" s="280"/>
      <c r="P54" s="280"/>
      <c r="R54" s="136"/>
      <c r="S54" s="133">
        <f t="shared" si="7"/>
        <v>0</v>
      </c>
      <c r="T54" s="136"/>
      <c r="U54" s="514"/>
      <c r="V54" s="515"/>
      <c r="W54" s="516"/>
      <c r="X54" s="117"/>
      <c r="Y54" s="117"/>
      <c r="Z54" s="117"/>
      <c r="AA54" s="117"/>
      <c r="AB54" s="117"/>
    </row>
    <row r="55" spans="1:28" s="84" customFormat="1" ht="15" customHeight="1" x14ac:dyDescent="0.3">
      <c r="A55" s="294"/>
      <c r="B55" s="294"/>
      <c r="C55" s="294"/>
      <c r="D55" s="294"/>
      <c r="E55" s="294"/>
      <c r="F55" s="294"/>
      <c r="G55" s="294"/>
      <c r="H55" s="294"/>
      <c r="I55" s="143"/>
      <c r="J55" s="302"/>
      <c r="K55" s="303"/>
      <c r="L55" s="143"/>
      <c r="M55" s="151">
        <f t="shared" si="6"/>
        <v>0</v>
      </c>
      <c r="N55" s="280"/>
      <c r="O55" s="280"/>
      <c r="P55" s="280"/>
      <c r="R55" s="136"/>
      <c r="S55" s="133">
        <f t="shared" si="7"/>
        <v>0</v>
      </c>
      <c r="T55" s="136"/>
      <c r="U55" s="514"/>
      <c r="V55" s="515"/>
      <c r="W55" s="516"/>
      <c r="X55" s="117"/>
      <c r="Y55" s="117"/>
      <c r="Z55" s="117"/>
      <c r="AA55" s="117"/>
      <c r="AB55" s="117"/>
    </row>
    <row r="56" spans="1:28" s="84" customFormat="1" ht="15" customHeight="1" x14ac:dyDescent="0.3">
      <c r="A56" s="294"/>
      <c r="B56" s="294"/>
      <c r="C56" s="294"/>
      <c r="D56" s="294"/>
      <c r="E56" s="294"/>
      <c r="F56" s="294"/>
      <c r="G56" s="294"/>
      <c r="H56" s="294"/>
      <c r="I56" s="143"/>
      <c r="J56" s="302"/>
      <c r="K56" s="303"/>
      <c r="L56" s="143"/>
      <c r="M56" s="151">
        <f t="shared" si="6"/>
        <v>0</v>
      </c>
      <c r="N56" s="280"/>
      <c r="O56" s="280"/>
      <c r="P56" s="280"/>
      <c r="R56" s="136"/>
      <c r="S56" s="133">
        <f t="shared" si="7"/>
        <v>0</v>
      </c>
      <c r="T56" s="136"/>
      <c r="U56" s="514"/>
      <c r="V56" s="515"/>
      <c r="W56" s="516"/>
      <c r="X56" s="117"/>
      <c r="Y56" s="117"/>
      <c r="Z56" s="117"/>
      <c r="AA56" s="117"/>
      <c r="AB56" s="117"/>
    </row>
    <row r="57" spans="1:28" s="84" customFormat="1" ht="15" customHeight="1" x14ac:dyDescent="0.3">
      <c r="A57" s="294"/>
      <c r="B57" s="294"/>
      <c r="C57" s="294"/>
      <c r="D57" s="294"/>
      <c r="E57" s="294"/>
      <c r="F57" s="294"/>
      <c r="G57" s="294"/>
      <c r="H57" s="294"/>
      <c r="I57" s="143"/>
      <c r="J57" s="302"/>
      <c r="K57" s="303"/>
      <c r="L57" s="143"/>
      <c r="M57" s="151">
        <f t="shared" si="6"/>
        <v>0</v>
      </c>
      <c r="N57" s="280"/>
      <c r="O57" s="280"/>
      <c r="P57" s="280"/>
      <c r="R57" s="136"/>
      <c r="S57" s="133">
        <f t="shared" si="7"/>
        <v>0</v>
      </c>
      <c r="T57" s="136">
        <v>0</v>
      </c>
      <c r="U57" s="514"/>
      <c r="V57" s="515"/>
      <c r="W57" s="516"/>
      <c r="X57" s="117"/>
      <c r="Y57" s="117"/>
      <c r="Z57" s="117"/>
      <c r="AA57" s="117"/>
      <c r="AB57" s="117"/>
    </row>
    <row r="58" spans="1:28" s="84" customFormat="1" ht="15" customHeight="1" x14ac:dyDescent="0.3">
      <c r="A58" s="294"/>
      <c r="B58" s="294"/>
      <c r="C58" s="294"/>
      <c r="D58" s="294"/>
      <c r="E58" s="294"/>
      <c r="F58" s="294"/>
      <c r="G58" s="294"/>
      <c r="H58" s="294"/>
      <c r="I58" s="143"/>
      <c r="J58" s="302"/>
      <c r="K58" s="303"/>
      <c r="L58" s="143"/>
      <c r="M58" s="151">
        <f t="shared" si="6"/>
        <v>0</v>
      </c>
      <c r="N58" s="280"/>
      <c r="O58" s="280"/>
      <c r="P58" s="280"/>
      <c r="R58" s="136"/>
      <c r="S58" s="133">
        <f t="shared" si="7"/>
        <v>0</v>
      </c>
      <c r="T58" s="136">
        <v>0</v>
      </c>
      <c r="U58" s="514"/>
      <c r="V58" s="515"/>
      <c r="W58" s="516"/>
      <c r="X58" s="117"/>
      <c r="Y58" s="117"/>
      <c r="Z58" s="117"/>
      <c r="AA58" s="117"/>
      <c r="AB58" s="117"/>
    </row>
    <row r="59" spans="1:28" s="84" customFormat="1" ht="15" customHeight="1" x14ac:dyDescent="0.3">
      <c r="A59" s="294"/>
      <c r="B59" s="294"/>
      <c r="C59" s="294"/>
      <c r="D59" s="294"/>
      <c r="E59" s="294"/>
      <c r="F59" s="294"/>
      <c r="G59" s="294"/>
      <c r="H59" s="294"/>
      <c r="I59" s="143"/>
      <c r="J59" s="302"/>
      <c r="K59" s="303"/>
      <c r="L59" s="143"/>
      <c r="M59" s="151">
        <f t="shared" si="6"/>
        <v>0</v>
      </c>
      <c r="N59" s="280"/>
      <c r="O59" s="280"/>
      <c r="P59" s="280"/>
      <c r="R59" s="136"/>
      <c r="S59" s="133">
        <f t="shared" si="7"/>
        <v>0</v>
      </c>
      <c r="T59" s="136">
        <v>0</v>
      </c>
      <c r="U59" s="530"/>
      <c r="V59" s="531"/>
      <c r="W59" s="532"/>
      <c r="X59" s="117"/>
      <c r="Y59" s="117"/>
      <c r="Z59" s="117"/>
      <c r="AA59" s="117"/>
      <c r="AB59" s="117"/>
    </row>
    <row r="60" spans="1:28" s="84" customFormat="1" ht="15" customHeight="1" x14ac:dyDescent="0.3">
      <c r="A60" s="311" t="s">
        <v>75</v>
      </c>
      <c r="B60" s="312"/>
      <c r="C60" s="312"/>
      <c r="D60" s="312"/>
      <c r="E60" s="312"/>
      <c r="F60" s="312"/>
      <c r="G60" s="312"/>
      <c r="H60" s="313"/>
      <c r="I60" s="142">
        <f>SUM(I51:I59)</f>
        <v>0</v>
      </c>
      <c r="J60" s="304"/>
      <c r="K60" s="305"/>
      <c r="L60" s="142">
        <f>SUM(L51:L59)</f>
        <v>0</v>
      </c>
      <c r="M60" s="142">
        <f>SUM(M51:M59)</f>
        <v>0</v>
      </c>
      <c r="N60" s="299">
        <f>SUM(N51:N59)</f>
        <v>0</v>
      </c>
      <c r="O60" s="299"/>
      <c r="P60" s="299"/>
      <c r="R60" s="117"/>
      <c r="S60" s="117"/>
      <c r="T60" s="117"/>
      <c r="U60" s="117"/>
      <c r="V60" s="117"/>
      <c r="W60" s="117"/>
      <c r="X60" s="117"/>
      <c r="Y60" s="117"/>
      <c r="Z60" s="117"/>
      <c r="AA60" s="117"/>
      <c r="AB60" s="117"/>
    </row>
    <row r="61" spans="1:28" s="84" customFormat="1" ht="15" customHeight="1" x14ac:dyDescent="0.3">
      <c r="A61" s="40"/>
      <c r="B61" s="40"/>
      <c r="C61" s="40"/>
      <c r="D61" s="40"/>
      <c r="E61" s="40"/>
      <c r="F61" s="40"/>
      <c r="G61" s="40"/>
      <c r="H61" s="40"/>
      <c r="I61" s="40"/>
      <c r="J61" s="40"/>
      <c r="K61" s="40"/>
      <c r="L61" s="40"/>
      <c r="M61" s="40"/>
      <c r="N61" s="37"/>
      <c r="O61" s="37"/>
      <c r="P61" s="37"/>
      <c r="Y61" s="117"/>
      <c r="Z61" s="117"/>
      <c r="AA61" s="117"/>
      <c r="AB61" s="117"/>
    </row>
    <row r="62" spans="1:28" s="84" customFormat="1" ht="25.25" customHeight="1" x14ac:dyDescent="0.3">
      <c r="A62" s="278" t="s">
        <v>79</v>
      </c>
      <c r="B62" s="278"/>
      <c r="C62" s="278"/>
      <c r="D62" s="278"/>
      <c r="E62" s="278"/>
      <c r="F62" s="278"/>
      <c r="G62" s="278"/>
      <c r="H62" s="278"/>
      <c r="I62" s="278"/>
      <c r="J62" s="278"/>
      <c r="K62" s="278"/>
      <c r="L62" s="279"/>
      <c r="M62" s="278"/>
      <c r="N62" s="278"/>
      <c r="O62" s="278"/>
      <c r="P62" s="278"/>
      <c r="R62" s="517" t="s">
        <v>79</v>
      </c>
      <c r="S62" s="518"/>
      <c r="T62" s="518"/>
      <c r="U62" s="518"/>
      <c r="V62" s="518"/>
      <c r="W62" s="519"/>
      <c r="X62" s="117"/>
      <c r="Y62" s="117"/>
      <c r="Z62" s="117"/>
      <c r="AA62" s="117"/>
      <c r="AB62" s="117"/>
    </row>
    <row r="63" spans="1:28" s="84" customFormat="1" ht="33" customHeight="1" x14ac:dyDescent="0.3">
      <c r="A63" s="361" t="s">
        <v>80</v>
      </c>
      <c r="B63" s="361"/>
      <c r="C63" s="361"/>
      <c r="D63" s="361"/>
      <c r="E63" s="361"/>
      <c r="F63" s="361"/>
      <c r="G63" s="361"/>
      <c r="H63" s="361"/>
      <c r="I63" s="349" t="s">
        <v>111</v>
      </c>
      <c r="J63" s="350"/>
      <c r="K63" s="351"/>
      <c r="L63" s="286" t="s">
        <v>68</v>
      </c>
      <c r="M63" s="330" t="s">
        <v>69</v>
      </c>
      <c r="N63" s="253" t="s">
        <v>70</v>
      </c>
      <c r="O63" s="359"/>
      <c r="P63" s="254"/>
      <c r="R63" s="520"/>
      <c r="S63" s="521"/>
      <c r="T63" s="521"/>
      <c r="U63" s="521"/>
      <c r="V63" s="521"/>
      <c r="W63" s="522"/>
      <c r="X63" s="117"/>
      <c r="Y63" s="117"/>
      <c r="Z63" s="117"/>
      <c r="AA63" s="117"/>
      <c r="AB63" s="117"/>
    </row>
    <row r="64" spans="1:28" s="84" customFormat="1" ht="19.399999999999999" customHeight="1" x14ac:dyDescent="0.3">
      <c r="A64" s="362" t="s">
        <v>81</v>
      </c>
      <c r="B64" s="362"/>
      <c r="C64" s="362"/>
      <c r="D64" s="362" t="s">
        <v>82</v>
      </c>
      <c r="E64" s="362"/>
      <c r="F64" s="362"/>
      <c r="G64" s="362"/>
      <c r="H64" s="362"/>
      <c r="I64" s="148" t="s">
        <v>55</v>
      </c>
      <c r="J64" s="333" t="s">
        <v>71</v>
      </c>
      <c r="K64" s="333"/>
      <c r="L64" s="287"/>
      <c r="M64" s="331"/>
      <c r="N64" s="255"/>
      <c r="O64" s="360"/>
      <c r="P64" s="256"/>
      <c r="R64" s="523"/>
      <c r="S64" s="524"/>
      <c r="T64" s="524"/>
      <c r="U64" s="524"/>
      <c r="V64" s="524"/>
      <c r="W64" s="525"/>
      <c r="X64" s="117"/>
      <c r="Y64" s="117"/>
      <c r="Z64" s="117"/>
      <c r="AA64" s="117"/>
      <c r="AB64" s="117"/>
    </row>
    <row r="65" spans="1:28" s="84" customFormat="1" ht="15" customHeight="1" x14ac:dyDescent="0.3">
      <c r="A65" s="332"/>
      <c r="B65" s="332"/>
      <c r="C65" s="332"/>
      <c r="D65" s="334"/>
      <c r="E65" s="334"/>
      <c r="F65" s="334"/>
      <c r="G65" s="334"/>
      <c r="H65" s="334"/>
      <c r="I65" s="143"/>
      <c r="J65" s="280"/>
      <c r="K65" s="280"/>
      <c r="L65" s="143"/>
      <c r="M65" s="151">
        <f>N65-(I65+J65+L65)</f>
        <v>0</v>
      </c>
      <c r="N65" s="280"/>
      <c r="O65" s="280"/>
      <c r="P65" s="280"/>
      <c r="R65" s="136"/>
      <c r="S65" s="133">
        <f>R65</f>
        <v>0</v>
      </c>
      <c r="T65" s="136"/>
      <c r="U65" s="514"/>
      <c r="V65" s="515"/>
      <c r="W65" s="516"/>
      <c r="X65" s="117"/>
      <c r="Y65" s="117"/>
      <c r="Z65" s="117"/>
      <c r="AA65" s="117"/>
      <c r="AB65" s="117"/>
    </row>
    <row r="66" spans="1:28" s="84" customFormat="1" ht="15" customHeight="1" x14ac:dyDescent="0.3">
      <c r="A66" s="332"/>
      <c r="B66" s="332"/>
      <c r="C66" s="332"/>
      <c r="D66" s="332"/>
      <c r="E66" s="332"/>
      <c r="F66" s="332"/>
      <c r="G66" s="332"/>
      <c r="H66" s="332"/>
      <c r="I66" s="143"/>
      <c r="J66" s="280"/>
      <c r="K66" s="280"/>
      <c r="L66" s="143"/>
      <c r="M66" s="151">
        <f t="shared" ref="M66:M80" si="8">N66-(I66+J66+L66)</f>
        <v>0</v>
      </c>
      <c r="N66" s="280"/>
      <c r="O66" s="280"/>
      <c r="P66" s="280"/>
      <c r="R66" s="136"/>
      <c r="S66" s="133">
        <f t="shared" ref="S66:S80" si="9">R66</f>
        <v>0</v>
      </c>
      <c r="T66" s="136"/>
      <c r="U66" s="514"/>
      <c r="V66" s="515"/>
      <c r="W66" s="516"/>
      <c r="X66" s="117"/>
      <c r="Y66" s="117"/>
      <c r="Z66" s="117"/>
      <c r="AA66" s="117"/>
      <c r="AB66" s="117"/>
    </row>
    <row r="67" spans="1:28" ht="15" customHeight="1" x14ac:dyDescent="0.3">
      <c r="A67" s="332"/>
      <c r="B67" s="332"/>
      <c r="C67" s="332"/>
      <c r="D67" s="332"/>
      <c r="E67" s="332"/>
      <c r="F67" s="332"/>
      <c r="G67" s="332"/>
      <c r="H67" s="332"/>
      <c r="I67" s="143"/>
      <c r="J67" s="280"/>
      <c r="K67" s="280"/>
      <c r="L67" s="143"/>
      <c r="M67" s="151">
        <f t="shared" si="8"/>
        <v>0</v>
      </c>
      <c r="N67" s="280"/>
      <c r="O67" s="280"/>
      <c r="P67" s="280"/>
      <c r="R67" s="136"/>
      <c r="S67" s="133">
        <f t="shared" si="9"/>
        <v>0</v>
      </c>
      <c r="T67" s="136"/>
      <c r="U67" s="514"/>
      <c r="V67" s="515"/>
      <c r="W67" s="516"/>
    </row>
    <row r="68" spans="1:28" ht="15" customHeight="1" x14ac:dyDescent="0.3">
      <c r="A68" s="332"/>
      <c r="B68" s="332"/>
      <c r="C68" s="332"/>
      <c r="D68" s="332"/>
      <c r="E68" s="332"/>
      <c r="F68" s="332"/>
      <c r="G68" s="332"/>
      <c r="H68" s="332"/>
      <c r="I68" s="143"/>
      <c r="J68" s="280"/>
      <c r="K68" s="280"/>
      <c r="L68" s="143"/>
      <c r="M68" s="151">
        <f t="shared" si="8"/>
        <v>0</v>
      </c>
      <c r="N68" s="280"/>
      <c r="O68" s="280"/>
      <c r="P68" s="280"/>
      <c r="Q68" s="99"/>
      <c r="R68" s="136"/>
      <c r="S68" s="133">
        <f t="shared" si="9"/>
        <v>0</v>
      </c>
      <c r="T68" s="136"/>
      <c r="U68" s="514"/>
      <c r="V68" s="515"/>
      <c r="W68" s="516"/>
    </row>
    <row r="69" spans="1:28" ht="15" customHeight="1" x14ac:dyDescent="0.3">
      <c r="A69" s="332"/>
      <c r="B69" s="332"/>
      <c r="C69" s="332"/>
      <c r="D69" s="332"/>
      <c r="E69" s="332"/>
      <c r="F69" s="332"/>
      <c r="G69" s="332"/>
      <c r="H69" s="332"/>
      <c r="I69" s="143"/>
      <c r="J69" s="280"/>
      <c r="K69" s="280"/>
      <c r="L69" s="143"/>
      <c r="M69" s="151">
        <f t="shared" si="8"/>
        <v>0</v>
      </c>
      <c r="N69" s="280"/>
      <c r="O69" s="280"/>
      <c r="P69" s="280"/>
      <c r="R69" s="136"/>
      <c r="S69" s="133">
        <f t="shared" si="9"/>
        <v>0</v>
      </c>
      <c r="T69" s="136"/>
      <c r="U69" s="514"/>
      <c r="V69" s="515"/>
      <c r="W69" s="516"/>
    </row>
    <row r="70" spans="1:28" ht="15" customHeight="1" x14ac:dyDescent="0.3">
      <c r="A70" s="332"/>
      <c r="B70" s="332"/>
      <c r="C70" s="332"/>
      <c r="D70" s="332"/>
      <c r="E70" s="332"/>
      <c r="F70" s="332"/>
      <c r="G70" s="332"/>
      <c r="H70" s="332"/>
      <c r="I70" s="143"/>
      <c r="J70" s="280"/>
      <c r="K70" s="280"/>
      <c r="L70" s="143"/>
      <c r="M70" s="151">
        <f t="shared" si="8"/>
        <v>0</v>
      </c>
      <c r="N70" s="280"/>
      <c r="O70" s="280"/>
      <c r="P70" s="280"/>
      <c r="R70" s="136"/>
      <c r="S70" s="133">
        <f t="shared" si="9"/>
        <v>0</v>
      </c>
      <c r="T70" s="136"/>
      <c r="U70" s="514"/>
      <c r="V70" s="515"/>
      <c r="W70" s="516"/>
    </row>
    <row r="71" spans="1:28" ht="15" customHeight="1" x14ac:dyDescent="0.3">
      <c r="A71" s="332"/>
      <c r="B71" s="332"/>
      <c r="C71" s="332"/>
      <c r="D71" s="332"/>
      <c r="E71" s="332"/>
      <c r="F71" s="332"/>
      <c r="G71" s="332"/>
      <c r="H71" s="332"/>
      <c r="I71" s="143"/>
      <c r="J71" s="280"/>
      <c r="K71" s="280"/>
      <c r="L71" s="143"/>
      <c r="M71" s="151">
        <f t="shared" si="8"/>
        <v>0</v>
      </c>
      <c r="N71" s="280"/>
      <c r="O71" s="280"/>
      <c r="P71" s="280"/>
      <c r="R71" s="136"/>
      <c r="S71" s="133">
        <f t="shared" si="9"/>
        <v>0</v>
      </c>
      <c r="T71" s="136"/>
      <c r="U71" s="514"/>
      <c r="V71" s="515"/>
      <c r="W71" s="516"/>
    </row>
    <row r="72" spans="1:28" ht="15" customHeight="1" x14ac:dyDescent="0.3">
      <c r="A72" s="332"/>
      <c r="B72" s="332"/>
      <c r="C72" s="332"/>
      <c r="D72" s="332"/>
      <c r="E72" s="332"/>
      <c r="F72" s="332"/>
      <c r="G72" s="332"/>
      <c r="H72" s="332"/>
      <c r="I72" s="143"/>
      <c r="J72" s="280"/>
      <c r="K72" s="280"/>
      <c r="L72" s="143"/>
      <c r="M72" s="151">
        <f t="shared" si="8"/>
        <v>0</v>
      </c>
      <c r="N72" s="280"/>
      <c r="O72" s="280"/>
      <c r="P72" s="280"/>
      <c r="R72" s="136"/>
      <c r="S72" s="133">
        <f t="shared" si="9"/>
        <v>0</v>
      </c>
      <c r="T72" s="136"/>
      <c r="U72" s="514"/>
      <c r="V72" s="515"/>
      <c r="W72" s="516"/>
    </row>
    <row r="73" spans="1:28" ht="15" customHeight="1" x14ac:dyDescent="0.3">
      <c r="A73" s="332"/>
      <c r="B73" s="332"/>
      <c r="C73" s="332"/>
      <c r="D73" s="332"/>
      <c r="E73" s="332"/>
      <c r="F73" s="332"/>
      <c r="G73" s="332"/>
      <c r="H73" s="332"/>
      <c r="I73" s="143"/>
      <c r="J73" s="280"/>
      <c r="K73" s="280"/>
      <c r="L73" s="143"/>
      <c r="M73" s="151">
        <f t="shared" si="8"/>
        <v>0</v>
      </c>
      <c r="N73" s="280"/>
      <c r="O73" s="280"/>
      <c r="P73" s="280"/>
      <c r="R73" s="136"/>
      <c r="S73" s="133">
        <f t="shared" si="9"/>
        <v>0</v>
      </c>
      <c r="T73" s="136"/>
      <c r="U73" s="514"/>
      <c r="V73" s="515"/>
      <c r="W73" s="516"/>
    </row>
    <row r="74" spans="1:28" ht="15" customHeight="1" x14ac:dyDescent="0.3">
      <c r="A74" s="332"/>
      <c r="B74" s="332"/>
      <c r="C74" s="332"/>
      <c r="D74" s="332"/>
      <c r="E74" s="332"/>
      <c r="F74" s="332"/>
      <c r="G74" s="332"/>
      <c r="H74" s="332"/>
      <c r="I74" s="143"/>
      <c r="J74" s="280"/>
      <c r="K74" s="280"/>
      <c r="L74" s="143"/>
      <c r="M74" s="151">
        <f t="shared" si="8"/>
        <v>0</v>
      </c>
      <c r="N74" s="280"/>
      <c r="O74" s="280"/>
      <c r="P74" s="280"/>
      <c r="R74" s="136"/>
      <c r="S74" s="133">
        <f t="shared" si="9"/>
        <v>0</v>
      </c>
      <c r="T74" s="136"/>
      <c r="U74" s="514"/>
      <c r="V74" s="515"/>
      <c r="W74" s="516"/>
    </row>
    <row r="75" spans="1:28" ht="15" customHeight="1" x14ac:dyDescent="0.3">
      <c r="A75" s="332"/>
      <c r="B75" s="332"/>
      <c r="C75" s="332"/>
      <c r="D75" s="332"/>
      <c r="E75" s="332"/>
      <c r="F75" s="332"/>
      <c r="G75" s="332"/>
      <c r="H75" s="332"/>
      <c r="I75" s="143"/>
      <c r="J75" s="280"/>
      <c r="K75" s="280"/>
      <c r="L75" s="143"/>
      <c r="M75" s="151">
        <f t="shared" si="8"/>
        <v>0</v>
      </c>
      <c r="N75" s="280"/>
      <c r="O75" s="280"/>
      <c r="P75" s="280"/>
      <c r="R75" s="136"/>
      <c r="S75" s="133">
        <f t="shared" si="9"/>
        <v>0</v>
      </c>
      <c r="T75" s="136"/>
      <c r="U75" s="514"/>
      <c r="V75" s="515"/>
      <c r="W75" s="516"/>
    </row>
    <row r="76" spans="1:28" s="84" customFormat="1" ht="15" customHeight="1" x14ac:dyDescent="0.3">
      <c r="A76" s="332"/>
      <c r="B76" s="332"/>
      <c r="C76" s="332"/>
      <c r="D76" s="332"/>
      <c r="E76" s="332"/>
      <c r="F76" s="332"/>
      <c r="G76" s="332"/>
      <c r="H76" s="332"/>
      <c r="I76" s="143"/>
      <c r="J76" s="280"/>
      <c r="K76" s="280"/>
      <c r="L76" s="143"/>
      <c r="M76" s="151">
        <f t="shared" si="8"/>
        <v>0</v>
      </c>
      <c r="N76" s="280"/>
      <c r="O76" s="280"/>
      <c r="P76" s="280"/>
      <c r="R76" s="136"/>
      <c r="S76" s="133">
        <f t="shared" si="9"/>
        <v>0</v>
      </c>
      <c r="T76" s="136"/>
      <c r="U76" s="514"/>
      <c r="V76" s="515"/>
      <c r="W76" s="516"/>
      <c r="X76" s="117"/>
      <c r="Y76" s="117"/>
      <c r="Z76" s="117"/>
      <c r="AA76" s="117"/>
      <c r="AB76" s="117"/>
    </row>
    <row r="77" spans="1:28" s="84" customFormat="1" ht="15" customHeight="1" x14ac:dyDescent="0.3">
      <c r="A77" s="332"/>
      <c r="B77" s="332"/>
      <c r="C77" s="332"/>
      <c r="D77" s="332"/>
      <c r="E77" s="332"/>
      <c r="F77" s="332"/>
      <c r="G77" s="332"/>
      <c r="H77" s="332"/>
      <c r="I77" s="143"/>
      <c r="J77" s="280"/>
      <c r="K77" s="280"/>
      <c r="L77" s="143"/>
      <c r="M77" s="151">
        <f t="shared" si="8"/>
        <v>0</v>
      </c>
      <c r="N77" s="280"/>
      <c r="O77" s="280"/>
      <c r="P77" s="280"/>
      <c r="R77" s="136"/>
      <c r="S77" s="133">
        <f t="shared" si="9"/>
        <v>0</v>
      </c>
      <c r="T77" s="136"/>
      <c r="U77" s="514"/>
      <c r="V77" s="515"/>
      <c r="W77" s="516"/>
      <c r="X77" s="117"/>
      <c r="Y77" s="117"/>
      <c r="Z77" s="117"/>
      <c r="AA77" s="117"/>
      <c r="AB77" s="117"/>
    </row>
    <row r="78" spans="1:28" ht="15" customHeight="1" x14ac:dyDescent="0.3">
      <c r="A78" s="332"/>
      <c r="B78" s="332"/>
      <c r="C78" s="332"/>
      <c r="D78" s="332"/>
      <c r="E78" s="332"/>
      <c r="F78" s="332"/>
      <c r="G78" s="332"/>
      <c r="H78" s="332"/>
      <c r="I78" s="143"/>
      <c r="J78" s="280"/>
      <c r="K78" s="280"/>
      <c r="L78" s="143"/>
      <c r="M78" s="151">
        <f t="shared" si="8"/>
        <v>0</v>
      </c>
      <c r="N78" s="280"/>
      <c r="O78" s="280"/>
      <c r="P78" s="280"/>
      <c r="R78" s="136"/>
      <c r="S78" s="133">
        <f t="shared" si="9"/>
        <v>0</v>
      </c>
      <c r="T78" s="136"/>
      <c r="U78" s="514"/>
      <c r="V78" s="515"/>
      <c r="W78" s="516"/>
    </row>
    <row r="79" spans="1:28" ht="15" customHeight="1" x14ac:dyDescent="0.3">
      <c r="A79" s="332"/>
      <c r="B79" s="332"/>
      <c r="C79" s="332"/>
      <c r="D79" s="332"/>
      <c r="E79" s="332"/>
      <c r="F79" s="332"/>
      <c r="G79" s="332"/>
      <c r="H79" s="332"/>
      <c r="I79" s="143"/>
      <c r="J79" s="280"/>
      <c r="K79" s="280"/>
      <c r="L79" s="143"/>
      <c r="M79" s="151">
        <f t="shared" si="8"/>
        <v>0</v>
      </c>
      <c r="N79" s="280"/>
      <c r="O79" s="280"/>
      <c r="P79" s="280"/>
      <c r="R79" s="136"/>
      <c r="S79" s="133">
        <f t="shared" si="9"/>
        <v>0</v>
      </c>
      <c r="T79" s="136"/>
      <c r="U79" s="514"/>
      <c r="V79" s="515"/>
      <c r="W79" s="516"/>
    </row>
    <row r="80" spans="1:28" ht="15" customHeight="1" x14ac:dyDescent="0.3">
      <c r="A80" s="332"/>
      <c r="B80" s="332"/>
      <c r="C80" s="332"/>
      <c r="D80" s="332"/>
      <c r="E80" s="332"/>
      <c r="F80" s="332"/>
      <c r="G80" s="332"/>
      <c r="H80" s="332"/>
      <c r="I80" s="143"/>
      <c r="J80" s="280"/>
      <c r="K80" s="280"/>
      <c r="L80" s="143"/>
      <c r="M80" s="151">
        <f t="shared" si="8"/>
        <v>0</v>
      </c>
      <c r="N80" s="280"/>
      <c r="O80" s="280"/>
      <c r="P80" s="280"/>
      <c r="R80" s="136"/>
      <c r="S80" s="133">
        <f t="shared" si="9"/>
        <v>0</v>
      </c>
      <c r="T80" s="136">
        <v>0</v>
      </c>
      <c r="U80" s="530"/>
      <c r="V80" s="531"/>
      <c r="W80" s="532"/>
    </row>
    <row r="81" spans="1:28" ht="15" customHeight="1" x14ac:dyDescent="0.3">
      <c r="A81" s="358" t="s">
        <v>75</v>
      </c>
      <c r="B81" s="358"/>
      <c r="C81" s="358"/>
      <c r="D81" s="358"/>
      <c r="E81" s="358"/>
      <c r="F81" s="358"/>
      <c r="G81" s="358"/>
      <c r="H81" s="358"/>
      <c r="I81" s="142">
        <f>SUM(I65:I80)</f>
        <v>0</v>
      </c>
      <c r="J81" s="309">
        <f>SUM(J65:J80)</f>
        <v>0</v>
      </c>
      <c r="K81" s="310"/>
      <c r="L81" s="142">
        <f>SUM(L65:L80)</f>
        <v>0</v>
      </c>
      <c r="M81" s="142">
        <f>SUM(M65:M80)</f>
        <v>0</v>
      </c>
      <c r="N81" s="299">
        <f>SUM(N65:N80)</f>
        <v>0</v>
      </c>
      <c r="O81" s="299"/>
      <c r="P81" s="299"/>
      <c r="Q81" s="99"/>
      <c r="R81" s="118"/>
      <c r="S81" s="118"/>
      <c r="T81" s="118"/>
      <c r="U81" s="118"/>
      <c r="V81" s="118"/>
      <c r="W81" s="118"/>
    </row>
    <row r="82" spans="1:28" ht="15" customHeight="1" x14ac:dyDescent="0.3">
      <c r="A82" s="40"/>
      <c r="B82" s="40"/>
      <c r="C82" s="40"/>
      <c r="D82" s="40"/>
      <c r="E82" s="40"/>
      <c r="F82" s="40"/>
      <c r="G82" s="40"/>
      <c r="H82" s="40"/>
      <c r="I82" s="40"/>
      <c r="J82" s="40"/>
      <c r="K82" s="40"/>
      <c r="L82" s="40"/>
      <c r="M82" s="40"/>
      <c r="N82" s="37"/>
      <c r="O82" s="37"/>
      <c r="P82" s="37"/>
      <c r="R82" s="118"/>
      <c r="S82" s="118"/>
      <c r="T82" s="118"/>
      <c r="U82" s="118"/>
      <c r="V82" s="118"/>
      <c r="W82" s="118"/>
    </row>
    <row r="83" spans="1:28" ht="25.25" customHeight="1" x14ac:dyDescent="0.3">
      <c r="A83" s="278" t="s">
        <v>112</v>
      </c>
      <c r="B83" s="278"/>
      <c r="C83" s="278"/>
      <c r="D83" s="278"/>
      <c r="E83" s="278"/>
      <c r="F83" s="278"/>
      <c r="G83" s="278"/>
      <c r="H83" s="278"/>
      <c r="I83" s="278"/>
      <c r="J83" s="278"/>
      <c r="K83" s="278"/>
      <c r="L83" s="279"/>
      <c r="M83" s="278"/>
      <c r="N83" s="278"/>
      <c r="O83" s="278"/>
      <c r="P83" s="278"/>
      <c r="R83" s="349" t="s">
        <v>112</v>
      </c>
      <c r="S83" s="350"/>
      <c r="T83" s="350"/>
      <c r="U83" s="350"/>
      <c r="V83" s="350"/>
      <c r="W83" s="351"/>
    </row>
    <row r="84" spans="1:28" ht="36.65" customHeight="1" x14ac:dyDescent="0.3">
      <c r="A84" s="361" t="s">
        <v>84</v>
      </c>
      <c r="B84" s="361"/>
      <c r="C84" s="361"/>
      <c r="D84" s="361"/>
      <c r="E84" s="361"/>
      <c r="F84" s="361"/>
      <c r="G84" s="361"/>
      <c r="H84" s="363" t="s">
        <v>85</v>
      </c>
      <c r="I84" s="349" t="s">
        <v>111</v>
      </c>
      <c r="J84" s="350"/>
      <c r="K84" s="351"/>
      <c r="L84" s="286" t="s">
        <v>68</v>
      </c>
      <c r="M84" s="330" t="s">
        <v>69</v>
      </c>
      <c r="N84" s="253" t="s">
        <v>70</v>
      </c>
      <c r="O84" s="359"/>
      <c r="P84" s="254"/>
      <c r="R84" s="533"/>
      <c r="S84" s="534"/>
      <c r="T84" s="534"/>
      <c r="U84" s="534"/>
      <c r="V84" s="534"/>
      <c r="W84" s="535"/>
    </row>
    <row r="85" spans="1:28" ht="22.5" customHeight="1" x14ac:dyDescent="0.3">
      <c r="A85" s="361"/>
      <c r="B85" s="361"/>
      <c r="C85" s="361"/>
      <c r="D85" s="361"/>
      <c r="E85" s="361"/>
      <c r="F85" s="361"/>
      <c r="G85" s="361"/>
      <c r="H85" s="364"/>
      <c r="I85" s="148" t="s">
        <v>55</v>
      </c>
      <c r="J85" s="333" t="s">
        <v>71</v>
      </c>
      <c r="K85" s="333"/>
      <c r="L85" s="287"/>
      <c r="M85" s="331"/>
      <c r="N85" s="255"/>
      <c r="O85" s="360"/>
      <c r="P85" s="256"/>
      <c r="R85" s="536"/>
      <c r="S85" s="537"/>
      <c r="T85" s="537"/>
      <c r="U85" s="537"/>
      <c r="V85" s="537"/>
      <c r="W85" s="538"/>
    </row>
    <row r="86" spans="1:28" ht="15" customHeight="1" x14ac:dyDescent="0.3">
      <c r="A86" s="352"/>
      <c r="B86" s="352"/>
      <c r="C86" s="352"/>
      <c r="D86" s="352"/>
      <c r="E86" s="352"/>
      <c r="F86" s="352"/>
      <c r="G86" s="352"/>
      <c r="H86" s="159"/>
      <c r="I86" s="143"/>
      <c r="J86" s="280"/>
      <c r="K86" s="280"/>
      <c r="L86" s="143"/>
      <c r="M86" s="151">
        <f>N86-(I86+J86+L86)</f>
        <v>0</v>
      </c>
      <c r="N86" s="280"/>
      <c r="O86" s="280"/>
      <c r="P86" s="280"/>
      <c r="Q86" s="99"/>
      <c r="R86" s="136"/>
      <c r="S86" s="133">
        <f>R86</f>
        <v>0</v>
      </c>
      <c r="T86" s="136"/>
      <c r="U86" s="514"/>
      <c r="V86" s="515"/>
      <c r="W86" s="516"/>
    </row>
    <row r="87" spans="1:28" ht="15" customHeight="1" x14ac:dyDescent="0.3">
      <c r="A87" s="352"/>
      <c r="B87" s="352"/>
      <c r="C87" s="352"/>
      <c r="D87" s="352"/>
      <c r="E87" s="352"/>
      <c r="F87" s="352"/>
      <c r="G87" s="352"/>
      <c r="H87" s="159"/>
      <c r="I87" s="143"/>
      <c r="J87" s="280"/>
      <c r="K87" s="280"/>
      <c r="L87" s="143"/>
      <c r="M87" s="151">
        <f t="shared" ref="M87:M101" si="10">N87-(I87+J87+L87)</f>
        <v>0</v>
      </c>
      <c r="N87" s="280"/>
      <c r="O87" s="280"/>
      <c r="P87" s="280"/>
      <c r="R87" s="136"/>
      <c r="S87" s="133">
        <f t="shared" ref="S87:S101" si="11">R87</f>
        <v>0</v>
      </c>
      <c r="T87" s="136"/>
      <c r="U87" s="514"/>
      <c r="V87" s="515"/>
      <c r="W87" s="516"/>
    </row>
    <row r="88" spans="1:28" ht="15" customHeight="1" x14ac:dyDescent="0.3">
      <c r="A88" s="352"/>
      <c r="B88" s="352"/>
      <c r="C88" s="352"/>
      <c r="D88" s="352"/>
      <c r="E88" s="352"/>
      <c r="F88" s="352"/>
      <c r="G88" s="352"/>
      <c r="H88" s="159"/>
      <c r="I88" s="143"/>
      <c r="J88" s="280"/>
      <c r="K88" s="280"/>
      <c r="L88" s="143"/>
      <c r="M88" s="151">
        <f t="shared" si="10"/>
        <v>0</v>
      </c>
      <c r="N88" s="280"/>
      <c r="O88" s="280"/>
      <c r="P88" s="280"/>
      <c r="R88" s="136"/>
      <c r="S88" s="133">
        <f t="shared" si="11"/>
        <v>0</v>
      </c>
      <c r="T88" s="136"/>
      <c r="U88" s="514"/>
      <c r="V88" s="515"/>
      <c r="W88" s="516"/>
    </row>
    <row r="89" spans="1:28" ht="15" customHeight="1" x14ac:dyDescent="0.3">
      <c r="A89" s="352"/>
      <c r="B89" s="352"/>
      <c r="C89" s="352"/>
      <c r="D89" s="352"/>
      <c r="E89" s="352"/>
      <c r="F89" s="352"/>
      <c r="G89" s="352"/>
      <c r="H89" s="159"/>
      <c r="I89" s="143"/>
      <c r="J89" s="280"/>
      <c r="K89" s="280"/>
      <c r="L89" s="143"/>
      <c r="M89" s="151">
        <f t="shared" si="10"/>
        <v>0</v>
      </c>
      <c r="N89" s="280"/>
      <c r="O89" s="280"/>
      <c r="P89" s="280"/>
      <c r="R89" s="136"/>
      <c r="S89" s="133">
        <f t="shared" si="11"/>
        <v>0</v>
      </c>
      <c r="T89" s="136"/>
      <c r="U89" s="514"/>
      <c r="V89" s="515"/>
      <c r="W89" s="516"/>
    </row>
    <row r="90" spans="1:28" ht="15" customHeight="1" x14ac:dyDescent="0.3">
      <c r="A90" s="352"/>
      <c r="B90" s="352"/>
      <c r="C90" s="352"/>
      <c r="D90" s="352"/>
      <c r="E90" s="352"/>
      <c r="F90" s="352"/>
      <c r="G90" s="352"/>
      <c r="H90" s="159"/>
      <c r="I90" s="143"/>
      <c r="J90" s="280"/>
      <c r="K90" s="280"/>
      <c r="L90" s="143"/>
      <c r="M90" s="151">
        <f t="shared" si="10"/>
        <v>0</v>
      </c>
      <c r="N90" s="280"/>
      <c r="O90" s="280"/>
      <c r="P90" s="280"/>
      <c r="R90" s="136"/>
      <c r="S90" s="133">
        <f t="shared" si="11"/>
        <v>0</v>
      </c>
      <c r="T90" s="136"/>
      <c r="U90" s="514"/>
      <c r="V90" s="515"/>
      <c r="W90" s="516"/>
    </row>
    <row r="91" spans="1:28" ht="15" customHeight="1" x14ac:dyDescent="0.3">
      <c r="A91" s="352"/>
      <c r="B91" s="352"/>
      <c r="C91" s="352"/>
      <c r="D91" s="352"/>
      <c r="E91" s="352"/>
      <c r="F91" s="352"/>
      <c r="G91" s="352"/>
      <c r="H91" s="159"/>
      <c r="I91" s="143"/>
      <c r="J91" s="280"/>
      <c r="K91" s="280"/>
      <c r="L91" s="143"/>
      <c r="M91" s="151">
        <f t="shared" si="10"/>
        <v>0</v>
      </c>
      <c r="N91" s="280"/>
      <c r="O91" s="280"/>
      <c r="P91" s="280"/>
      <c r="R91" s="136"/>
      <c r="S91" s="133">
        <f t="shared" si="11"/>
        <v>0</v>
      </c>
      <c r="T91" s="136"/>
      <c r="U91" s="514"/>
      <c r="V91" s="515"/>
      <c r="W91" s="516"/>
    </row>
    <row r="92" spans="1:28" ht="15" customHeight="1" x14ac:dyDescent="0.3">
      <c r="A92" s="352"/>
      <c r="B92" s="352"/>
      <c r="C92" s="352"/>
      <c r="D92" s="352"/>
      <c r="E92" s="352"/>
      <c r="F92" s="352"/>
      <c r="G92" s="352"/>
      <c r="H92" s="159"/>
      <c r="I92" s="143"/>
      <c r="J92" s="280"/>
      <c r="K92" s="280"/>
      <c r="L92" s="143"/>
      <c r="M92" s="151">
        <f t="shared" si="10"/>
        <v>0</v>
      </c>
      <c r="N92" s="280"/>
      <c r="O92" s="280"/>
      <c r="P92" s="280"/>
      <c r="R92" s="136"/>
      <c r="S92" s="133">
        <f t="shared" si="11"/>
        <v>0</v>
      </c>
      <c r="T92" s="136"/>
      <c r="U92" s="514"/>
      <c r="V92" s="515"/>
      <c r="W92" s="516"/>
    </row>
    <row r="93" spans="1:28" ht="15" customHeight="1" x14ac:dyDescent="0.3">
      <c r="A93" s="352"/>
      <c r="B93" s="352"/>
      <c r="C93" s="352"/>
      <c r="D93" s="352"/>
      <c r="E93" s="352"/>
      <c r="F93" s="352"/>
      <c r="G93" s="352"/>
      <c r="H93" s="159"/>
      <c r="I93" s="143"/>
      <c r="J93" s="280"/>
      <c r="K93" s="280"/>
      <c r="L93" s="143"/>
      <c r="M93" s="151">
        <f t="shared" si="10"/>
        <v>0</v>
      </c>
      <c r="N93" s="280"/>
      <c r="O93" s="280"/>
      <c r="P93" s="280"/>
      <c r="R93" s="136"/>
      <c r="S93" s="133">
        <f t="shared" si="11"/>
        <v>0</v>
      </c>
      <c r="T93" s="136"/>
      <c r="U93" s="514"/>
      <c r="V93" s="515"/>
      <c r="W93" s="516"/>
    </row>
    <row r="94" spans="1:28" ht="15" customHeight="1" x14ac:dyDescent="0.3">
      <c r="A94" s="352"/>
      <c r="B94" s="352"/>
      <c r="C94" s="352"/>
      <c r="D94" s="352"/>
      <c r="E94" s="352"/>
      <c r="F94" s="352"/>
      <c r="G94" s="352"/>
      <c r="H94" s="159"/>
      <c r="I94" s="143"/>
      <c r="J94" s="280"/>
      <c r="K94" s="280"/>
      <c r="L94" s="143"/>
      <c r="M94" s="151">
        <f t="shared" si="10"/>
        <v>0</v>
      </c>
      <c r="N94" s="280"/>
      <c r="O94" s="280"/>
      <c r="P94" s="280"/>
      <c r="R94" s="136"/>
      <c r="S94" s="133">
        <f t="shared" si="11"/>
        <v>0</v>
      </c>
      <c r="T94" s="136"/>
      <c r="U94" s="514"/>
      <c r="V94" s="515"/>
      <c r="W94" s="516"/>
    </row>
    <row r="95" spans="1:28" customFormat="1" ht="15" customHeight="1" x14ac:dyDescent="0.35">
      <c r="A95" s="352"/>
      <c r="B95" s="352"/>
      <c r="C95" s="352"/>
      <c r="D95" s="352"/>
      <c r="E95" s="352"/>
      <c r="F95" s="352"/>
      <c r="G95" s="352"/>
      <c r="H95" s="159"/>
      <c r="I95" s="143"/>
      <c r="J95" s="280"/>
      <c r="K95" s="280"/>
      <c r="L95" s="143"/>
      <c r="M95" s="151">
        <f t="shared" si="10"/>
        <v>0</v>
      </c>
      <c r="N95" s="280"/>
      <c r="O95" s="280"/>
      <c r="P95" s="280"/>
      <c r="R95" s="136"/>
      <c r="S95" s="133">
        <f t="shared" si="11"/>
        <v>0</v>
      </c>
      <c r="T95" s="136"/>
      <c r="U95" s="514"/>
      <c r="V95" s="515"/>
      <c r="W95" s="516"/>
      <c r="X95" s="59"/>
      <c r="Y95" s="59"/>
      <c r="Z95" s="59"/>
      <c r="AA95" s="59"/>
      <c r="AB95" s="59"/>
    </row>
    <row r="96" spans="1:28" customFormat="1" ht="15" customHeight="1" x14ac:dyDescent="0.35">
      <c r="A96" s="352"/>
      <c r="B96" s="352"/>
      <c r="C96" s="352"/>
      <c r="D96" s="352"/>
      <c r="E96" s="352"/>
      <c r="F96" s="352"/>
      <c r="G96" s="352"/>
      <c r="H96" s="159"/>
      <c r="I96" s="143"/>
      <c r="J96" s="280"/>
      <c r="K96" s="280"/>
      <c r="L96" s="143"/>
      <c r="M96" s="151">
        <f t="shared" si="10"/>
        <v>0</v>
      </c>
      <c r="N96" s="280"/>
      <c r="O96" s="280"/>
      <c r="P96" s="280"/>
      <c r="R96" s="136"/>
      <c r="S96" s="133">
        <f t="shared" si="11"/>
        <v>0</v>
      </c>
      <c r="T96" s="136"/>
      <c r="U96" s="514"/>
      <c r="V96" s="515"/>
      <c r="W96" s="516"/>
      <c r="X96" s="59"/>
      <c r="Y96" s="59"/>
      <c r="Z96" s="59"/>
      <c r="AA96" s="59"/>
      <c r="AB96" s="59"/>
    </row>
    <row r="97" spans="1:28" ht="15" customHeight="1" x14ac:dyDescent="0.3">
      <c r="A97" s="352"/>
      <c r="B97" s="352"/>
      <c r="C97" s="352"/>
      <c r="D97" s="352"/>
      <c r="E97" s="352"/>
      <c r="F97" s="352"/>
      <c r="G97" s="352"/>
      <c r="H97" s="159"/>
      <c r="I97" s="143"/>
      <c r="J97" s="280"/>
      <c r="K97" s="280"/>
      <c r="L97" s="143"/>
      <c r="M97" s="151">
        <f t="shared" si="10"/>
        <v>0</v>
      </c>
      <c r="N97" s="280"/>
      <c r="O97" s="280"/>
      <c r="P97" s="280"/>
      <c r="R97" s="136"/>
      <c r="S97" s="133">
        <f t="shared" si="11"/>
        <v>0</v>
      </c>
      <c r="T97" s="136"/>
      <c r="U97" s="514"/>
      <c r="V97" s="515"/>
      <c r="W97" s="516"/>
    </row>
    <row r="98" spans="1:28" s="78" customFormat="1" ht="15" customHeight="1" x14ac:dyDescent="0.35">
      <c r="A98" s="352"/>
      <c r="B98" s="352"/>
      <c r="C98" s="352"/>
      <c r="D98" s="352"/>
      <c r="E98" s="352"/>
      <c r="F98" s="352"/>
      <c r="G98" s="352"/>
      <c r="H98" s="159"/>
      <c r="I98" s="143"/>
      <c r="J98" s="280"/>
      <c r="K98" s="280"/>
      <c r="L98" s="143"/>
      <c r="M98" s="151">
        <f t="shared" si="10"/>
        <v>0</v>
      </c>
      <c r="N98" s="280"/>
      <c r="O98" s="280"/>
      <c r="P98" s="280"/>
      <c r="R98" s="136"/>
      <c r="S98" s="133">
        <f t="shared" si="11"/>
        <v>0</v>
      </c>
      <c r="T98" s="136"/>
      <c r="U98" s="514"/>
      <c r="V98" s="515"/>
      <c r="W98" s="516"/>
      <c r="X98" s="115"/>
      <c r="Y98" s="115"/>
      <c r="Z98" s="115"/>
      <c r="AA98" s="115"/>
      <c r="AB98" s="115"/>
    </row>
    <row r="99" spans="1:28" ht="15" customHeight="1" x14ac:dyDescent="0.3">
      <c r="A99" s="352"/>
      <c r="B99" s="352"/>
      <c r="C99" s="352"/>
      <c r="D99" s="352"/>
      <c r="E99" s="352"/>
      <c r="F99" s="352"/>
      <c r="G99" s="352"/>
      <c r="H99" s="159"/>
      <c r="I99" s="143"/>
      <c r="J99" s="280"/>
      <c r="K99" s="280"/>
      <c r="L99" s="143"/>
      <c r="M99" s="151">
        <f t="shared" si="10"/>
        <v>0</v>
      </c>
      <c r="N99" s="280"/>
      <c r="O99" s="280"/>
      <c r="P99" s="280"/>
      <c r="R99" s="136"/>
      <c r="S99" s="133">
        <f t="shared" si="11"/>
        <v>0</v>
      </c>
      <c r="T99" s="136"/>
      <c r="U99" s="514"/>
      <c r="V99" s="515"/>
      <c r="W99" s="516"/>
    </row>
    <row r="100" spans="1:28" ht="15" customHeight="1" x14ac:dyDescent="0.3">
      <c r="A100" s="352"/>
      <c r="B100" s="352"/>
      <c r="C100" s="352"/>
      <c r="D100" s="352"/>
      <c r="E100" s="352"/>
      <c r="F100" s="352"/>
      <c r="G100" s="352"/>
      <c r="H100" s="159"/>
      <c r="I100" s="143"/>
      <c r="J100" s="280"/>
      <c r="K100" s="280"/>
      <c r="L100" s="143"/>
      <c r="M100" s="151">
        <f t="shared" si="10"/>
        <v>0</v>
      </c>
      <c r="N100" s="280"/>
      <c r="O100" s="280"/>
      <c r="P100" s="280"/>
      <c r="R100" s="136"/>
      <c r="S100" s="133">
        <f t="shared" si="11"/>
        <v>0</v>
      </c>
      <c r="T100" s="136"/>
      <c r="U100" s="514"/>
      <c r="V100" s="515"/>
      <c r="W100" s="516"/>
    </row>
    <row r="101" spans="1:28" ht="15" customHeight="1" x14ac:dyDescent="0.3">
      <c r="A101" s="352"/>
      <c r="B101" s="352"/>
      <c r="C101" s="352"/>
      <c r="D101" s="352"/>
      <c r="E101" s="352"/>
      <c r="F101" s="352"/>
      <c r="G101" s="352"/>
      <c r="H101" s="159"/>
      <c r="I101" s="143"/>
      <c r="J101" s="280"/>
      <c r="K101" s="280"/>
      <c r="L101" s="143"/>
      <c r="M101" s="151">
        <f t="shared" si="10"/>
        <v>0</v>
      </c>
      <c r="N101" s="280"/>
      <c r="O101" s="280"/>
      <c r="P101" s="280"/>
      <c r="R101" s="136"/>
      <c r="S101" s="133">
        <f t="shared" si="11"/>
        <v>0</v>
      </c>
      <c r="T101" s="136">
        <v>0</v>
      </c>
      <c r="U101" s="530"/>
      <c r="V101" s="531"/>
      <c r="W101" s="532"/>
    </row>
    <row r="102" spans="1:28" ht="15" customHeight="1" x14ac:dyDescent="0.3">
      <c r="A102" s="311" t="s">
        <v>75</v>
      </c>
      <c r="B102" s="312"/>
      <c r="C102" s="312"/>
      <c r="D102" s="312"/>
      <c r="E102" s="312"/>
      <c r="F102" s="312"/>
      <c r="G102" s="312"/>
      <c r="H102" s="313"/>
      <c r="I102" s="142">
        <f>SUM(I86:I101)</f>
        <v>0</v>
      </c>
      <c r="J102" s="309">
        <f>SUM(J86:J101)</f>
        <v>0</v>
      </c>
      <c r="K102" s="310"/>
      <c r="L102" s="142">
        <f>SUM(L86:L101)</f>
        <v>0</v>
      </c>
      <c r="M102" s="142">
        <f>SUM(M86:M101)</f>
        <v>0</v>
      </c>
      <c r="N102" s="299">
        <f>SUM(N86:N101)</f>
        <v>0</v>
      </c>
      <c r="O102" s="299"/>
      <c r="P102" s="299"/>
      <c r="R102" s="118"/>
      <c r="S102" s="118"/>
      <c r="T102" s="118"/>
      <c r="U102" s="118"/>
      <c r="V102" s="118"/>
      <c r="W102" s="118"/>
    </row>
    <row r="103" spans="1:28" ht="15" customHeight="1" x14ac:dyDescent="0.3">
      <c r="A103" s="40"/>
      <c r="B103" s="40"/>
      <c r="C103" s="40"/>
      <c r="D103" s="40"/>
      <c r="E103" s="40"/>
      <c r="F103" s="40"/>
      <c r="G103" s="40"/>
      <c r="H103" s="40"/>
      <c r="I103" s="40"/>
      <c r="J103" s="40"/>
      <c r="K103" s="40"/>
      <c r="L103" s="40"/>
      <c r="M103" s="40"/>
      <c r="N103" s="37"/>
      <c r="O103" s="37"/>
      <c r="P103" s="37"/>
      <c r="R103" s="118"/>
      <c r="S103" s="118"/>
      <c r="T103" s="118"/>
      <c r="U103" s="118"/>
      <c r="V103" s="118"/>
      <c r="W103" s="118"/>
    </row>
    <row r="104" spans="1:28" ht="25.25" customHeight="1" x14ac:dyDescent="0.3">
      <c r="A104" s="278" t="s">
        <v>86</v>
      </c>
      <c r="B104" s="278"/>
      <c r="C104" s="278"/>
      <c r="D104" s="278"/>
      <c r="E104" s="278"/>
      <c r="F104" s="278"/>
      <c r="G104" s="278"/>
      <c r="H104" s="278"/>
      <c r="I104" s="278"/>
      <c r="J104" s="278"/>
      <c r="K104" s="278"/>
      <c r="L104" s="279"/>
      <c r="M104" s="278"/>
      <c r="N104" s="278"/>
      <c r="O104" s="278"/>
      <c r="P104" s="278"/>
      <c r="R104" s="517" t="s">
        <v>86</v>
      </c>
      <c r="S104" s="518"/>
      <c r="T104" s="518"/>
      <c r="U104" s="518"/>
      <c r="V104" s="518"/>
      <c r="W104" s="519"/>
    </row>
    <row r="105" spans="1:28" ht="28.5" customHeight="1" x14ac:dyDescent="0.3">
      <c r="A105" s="335" t="s">
        <v>87</v>
      </c>
      <c r="B105" s="336"/>
      <c r="C105" s="336"/>
      <c r="D105" s="336"/>
      <c r="E105" s="336"/>
      <c r="F105" s="336"/>
      <c r="G105" s="336"/>
      <c r="H105" s="336"/>
      <c r="I105" s="349" t="s">
        <v>111</v>
      </c>
      <c r="J105" s="350"/>
      <c r="K105" s="351"/>
      <c r="L105" s="286" t="s">
        <v>68</v>
      </c>
      <c r="M105" s="330" t="s">
        <v>69</v>
      </c>
      <c r="N105" s="253" t="s">
        <v>70</v>
      </c>
      <c r="O105" s="359"/>
      <c r="P105" s="254"/>
      <c r="R105" s="520"/>
      <c r="S105" s="521"/>
      <c r="T105" s="521"/>
      <c r="U105" s="521"/>
      <c r="V105" s="521"/>
      <c r="W105" s="522"/>
    </row>
    <row r="106" spans="1:28" ht="17.399999999999999" customHeight="1" x14ac:dyDescent="0.3">
      <c r="A106" s="338"/>
      <c r="B106" s="339"/>
      <c r="C106" s="339"/>
      <c r="D106" s="339"/>
      <c r="E106" s="339"/>
      <c r="F106" s="339"/>
      <c r="G106" s="339"/>
      <c r="H106" s="339"/>
      <c r="I106" s="148" t="s">
        <v>55</v>
      </c>
      <c r="J106" s="333" t="s">
        <v>71</v>
      </c>
      <c r="K106" s="333"/>
      <c r="L106" s="287"/>
      <c r="M106" s="331"/>
      <c r="N106" s="255"/>
      <c r="O106" s="360"/>
      <c r="P106" s="256"/>
      <c r="R106" s="523"/>
      <c r="S106" s="524"/>
      <c r="T106" s="524"/>
      <c r="U106" s="524"/>
      <c r="V106" s="524"/>
      <c r="W106" s="525"/>
    </row>
    <row r="107" spans="1:28" ht="15" customHeight="1" x14ac:dyDescent="0.3">
      <c r="A107" s="294"/>
      <c r="B107" s="294"/>
      <c r="C107" s="294"/>
      <c r="D107" s="294"/>
      <c r="E107" s="294"/>
      <c r="F107" s="294"/>
      <c r="G107" s="294"/>
      <c r="H107" s="294"/>
      <c r="I107" s="143"/>
      <c r="J107" s="280"/>
      <c r="K107" s="280"/>
      <c r="L107" s="143"/>
      <c r="M107" s="151">
        <f>N107-(I107+J107+L107)</f>
        <v>0</v>
      </c>
      <c r="N107" s="280"/>
      <c r="O107" s="280"/>
      <c r="P107" s="280"/>
      <c r="R107" s="136"/>
      <c r="S107" s="133">
        <f>R107</f>
        <v>0</v>
      </c>
      <c r="T107" s="136"/>
      <c r="U107" s="514"/>
      <c r="V107" s="515"/>
      <c r="W107" s="516"/>
    </row>
    <row r="108" spans="1:28" ht="15" customHeight="1" x14ac:dyDescent="0.3">
      <c r="A108" s="294"/>
      <c r="B108" s="294"/>
      <c r="C108" s="294"/>
      <c r="D108" s="294"/>
      <c r="E108" s="294"/>
      <c r="F108" s="294"/>
      <c r="G108" s="294"/>
      <c r="H108" s="294"/>
      <c r="I108" s="143"/>
      <c r="J108" s="280"/>
      <c r="K108" s="280"/>
      <c r="L108" s="143"/>
      <c r="M108" s="151">
        <f t="shared" ref="M108:M119" si="12">N108-(I108+J108+L108)</f>
        <v>0</v>
      </c>
      <c r="N108" s="280"/>
      <c r="O108" s="280"/>
      <c r="P108" s="280"/>
      <c r="R108" s="136"/>
      <c r="S108" s="133">
        <f t="shared" ref="S108:S119" si="13">R108</f>
        <v>0</v>
      </c>
      <c r="T108" s="136"/>
      <c r="U108" s="514"/>
      <c r="V108" s="515"/>
      <c r="W108" s="516"/>
    </row>
    <row r="109" spans="1:28" ht="15" customHeight="1" x14ac:dyDescent="0.3">
      <c r="A109" s="294"/>
      <c r="B109" s="294"/>
      <c r="C109" s="294"/>
      <c r="D109" s="294"/>
      <c r="E109" s="294"/>
      <c r="F109" s="294"/>
      <c r="G109" s="294"/>
      <c r="H109" s="294"/>
      <c r="I109" s="143"/>
      <c r="J109" s="280"/>
      <c r="K109" s="280"/>
      <c r="L109" s="143"/>
      <c r="M109" s="151">
        <f t="shared" si="12"/>
        <v>0</v>
      </c>
      <c r="N109" s="280"/>
      <c r="O109" s="280"/>
      <c r="P109" s="280"/>
      <c r="R109" s="136"/>
      <c r="S109" s="133">
        <f t="shared" si="13"/>
        <v>0</v>
      </c>
      <c r="T109" s="136"/>
      <c r="U109" s="514"/>
      <c r="V109" s="515"/>
      <c r="W109" s="516"/>
    </row>
    <row r="110" spans="1:28" ht="15" customHeight="1" x14ac:dyDescent="0.3">
      <c r="A110" s="294"/>
      <c r="B110" s="294"/>
      <c r="C110" s="294"/>
      <c r="D110" s="294"/>
      <c r="E110" s="294"/>
      <c r="F110" s="294"/>
      <c r="G110" s="294"/>
      <c r="H110" s="294"/>
      <c r="I110" s="143"/>
      <c r="J110" s="280"/>
      <c r="K110" s="280"/>
      <c r="L110" s="143"/>
      <c r="M110" s="151">
        <f t="shared" si="12"/>
        <v>0</v>
      </c>
      <c r="N110" s="280"/>
      <c r="O110" s="280"/>
      <c r="P110" s="280"/>
      <c r="R110" s="136"/>
      <c r="S110" s="133">
        <f t="shared" si="13"/>
        <v>0</v>
      </c>
      <c r="T110" s="136"/>
      <c r="U110" s="514"/>
      <c r="V110" s="515"/>
      <c r="W110" s="516"/>
    </row>
    <row r="111" spans="1:28" ht="15" customHeight="1" x14ac:dyDescent="0.3">
      <c r="A111" s="294"/>
      <c r="B111" s="294"/>
      <c r="C111" s="294"/>
      <c r="D111" s="294"/>
      <c r="E111" s="294"/>
      <c r="F111" s="294"/>
      <c r="G111" s="294"/>
      <c r="H111" s="294"/>
      <c r="I111" s="143"/>
      <c r="J111" s="280"/>
      <c r="K111" s="280"/>
      <c r="L111" s="143"/>
      <c r="M111" s="151">
        <f t="shared" si="12"/>
        <v>0</v>
      </c>
      <c r="N111" s="280"/>
      <c r="O111" s="280"/>
      <c r="P111" s="280"/>
      <c r="R111" s="136"/>
      <c r="S111" s="133">
        <f t="shared" si="13"/>
        <v>0</v>
      </c>
      <c r="T111" s="136"/>
      <c r="U111" s="514"/>
      <c r="V111" s="515"/>
      <c r="W111" s="516"/>
    </row>
    <row r="112" spans="1:28" ht="15" customHeight="1" x14ac:dyDescent="0.3">
      <c r="A112" s="294"/>
      <c r="B112" s="294"/>
      <c r="C112" s="294"/>
      <c r="D112" s="294"/>
      <c r="E112" s="294"/>
      <c r="F112" s="294"/>
      <c r="G112" s="294"/>
      <c r="H112" s="294"/>
      <c r="I112" s="143"/>
      <c r="J112" s="280"/>
      <c r="K112" s="280"/>
      <c r="L112" s="143"/>
      <c r="M112" s="151">
        <f t="shared" si="12"/>
        <v>0</v>
      </c>
      <c r="N112" s="280"/>
      <c r="O112" s="280"/>
      <c r="P112" s="280"/>
      <c r="R112" s="136"/>
      <c r="S112" s="133">
        <f t="shared" si="13"/>
        <v>0</v>
      </c>
      <c r="T112" s="136"/>
      <c r="U112" s="514"/>
      <c r="V112" s="515"/>
      <c r="W112" s="516"/>
    </row>
    <row r="113" spans="1:23" ht="15" customHeight="1" x14ac:dyDescent="0.3">
      <c r="A113" s="294"/>
      <c r="B113" s="294"/>
      <c r="C113" s="294"/>
      <c r="D113" s="294"/>
      <c r="E113" s="294"/>
      <c r="F113" s="294"/>
      <c r="G113" s="294"/>
      <c r="H113" s="294"/>
      <c r="I113" s="143"/>
      <c r="J113" s="280"/>
      <c r="K113" s="280"/>
      <c r="L113" s="143"/>
      <c r="M113" s="151">
        <f t="shared" si="12"/>
        <v>0</v>
      </c>
      <c r="N113" s="280"/>
      <c r="O113" s="280"/>
      <c r="P113" s="280"/>
      <c r="R113" s="136"/>
      <c r="S113" s="133">
        <f t="shared" si="13"/>
        <v>0</v>
      </c>
      <c r="T113" s="136"/>
      <c r="U113" s="514"/>
      <c r="V113" s="515"/>
      <c r="W113" s="516"/>
    </row>
    <row r="114" spans="1:23" ht="15" customHeight="1" x14ac:dyDescent="0.3">
      <c r="A114" s="294"/>
      <c r="B114" s="294"/>
      <c r="C114" s="294"/>
      <c r="D114" s="294"/>
      <c r="E114" s="294"/>
      <c r="F114" s="294"/>
      <c r="G114" s="294"/>
      <c r="H114" s="294"/>
      <c r="I114" s="143"/>
      <c r="J114" s="280"/>
      <c r="K114" s="280"/>
      <c r="L114" s="143"/>
      <c r="M114" s="151">
        <f t="shared" si="12"/>
        <v>0</v>
      </c>
      <c r="N114" s="280"/>
      <c r="O114" s="280"/>
      <c r="P114" s="280"/>
      <c r="R114" s="136"/>
      <c r="S114" s="133">
        <f t="shared" si="13"/>
        <v>0</v>
      </c>
      <c r="T114" s="136"/>
      <c r="U114" s="514"/>
      <c r="V114" s="515"/>
      <c r="W114" s="516"/>
    </row>
    <row r="115" spans="1:23" ht="15" customHeight="1" x14ac:dyDescent="0.3">
      <c r="A115" s="294"/>
      <c r="B115" s="294"/>
      <c r="C115" s="294"/>
      <c r="D115" s="294"/>
      <c r="E115" s="294"/>
      <c r="F115" s="294"/>
      <c r="G115" s="294"/>
      <c r="H115" s="294"/>
      <c r="I115" s="143"/>
      <c r="J115" s="280"/>
      <c r="K115" s="280"/>
      <c r="L115" s="143"/>
      <c r="M115" s="151">
        <f t="shared" si="12"/>
        <v>0</v>
      </c>
      <c r="N115" s="280"/>
      <c r="O115" s="280"/>
      <c r="P115" s="280"/>
      <c r="R115" s="136"/>
      <c r="S115" s="133">
        <f t="shared" si="13"/>
        <v>0</v>
      </c>
      <c r="T115" s="136"/>
      <c r="U115" s="514"/>
      <c r="V115" s="515"/>
      <c r="W115" s="516"/>
    </row>
    <row r="116" spans="1:23" ht="15" customHeight="1" x14ac:dyDescent="0.3">
      <c r="A116" s="294"/>
      <c r="B116" s="294"/>
      <c r="C116" s="294"/>
      <c r="D116" s="294"/>
      <c r="E116" s="294"/>
      <c r="F116" s="294"/>
      <c r="G116" s="294"/>
      <c r="H116" s="294"/>
      <c r="I116" s="143"/>
      <c r="J116" s="280"/>
      <c r="K116" s="280"/>
      <c r="L116" s="143"/>
      <c r="M116" s="151">
        <f t="shared" si="12"/>
        <v>0</v>
      </c>
      <c r="N116" s="280"/>
      <c r="O116" s="280"/>
      <c r="P116" s="280"/>
      <c r="R116" s="136"/>
      <c r="S116" s="133">
        <f t="shared" si="13"/>
        <v>0</v>
      </c>
      <c r="T116" s="136"/>
      <c r="U116" s="514"/>
      <c r="V116" s="515"/>
      <c r="W116" s="516"/>
    </row>
    <row r="117" spans="1:23" ht="15" customHeight="1" x14ac:dyDescent="0.3">
      <c r="A117" s="294"/>
      <c r="B117" s="294"/>
      <c r="C117" s="294"/>
      <c r="D117" s="294"/>
      <c r="E117" s="294"/>
      <c r="F117" s="294"/>
      <c r="G117" s="294"/>
      <c r="H117" s="294"/>
      <c r="I117" s="143"/>
      <c r="J117" s="280"/>
      <c r="K117" s="280"/>
      <c r="L117" s="143"/>
      <c r="M117" s="151">
        <f t="shared" si="12"/>
        <v>0</v>
      </c>
      <c r="N117" s="280"/>
      <c r="O117" s="280"/>
      <c r="P117" s="280"/>
      <c r="R117" s="136"/>
      <c r="S117" s="133">
        <f t="shared" si="13"/>
        <v>0</v>
      </c>
      <c r="T117" s="136"/>
      <c r="U117" s="514"/>
      <c r="V117" s="515"/>
      <c r="W117" s="516"/>
    </row>
    <row r="118" spans="1:23" ht="15" customHeight="1" x14ac:dyDescent="0.3">
      <c r="A118" s="294"/>
      <c r="B118" s="294"/>
      <c r="C118" s="294"/>
      <c r="D118" s="294"/>
      <c r="E118" s="294"/>
      <c r="F118" s="294"/>
      <c r="G118" s="294"/>
      <c r="H118" s="294"/>
      <c r="I118" s="143"/>
      <c r="J118" s="280"/>
      <c r="K118" s="280"/>
      <c r="L118" s="143"/>
      <c r="M118" s="151">
        <f t="shared" si="12"/>
        <v>0</v>
      </c>
      <c r="N118" s="280"/>
      <c r="O118" s="280"/>
      <c r="P118" s="280"/>
      <c r="R118" s="136"/>
      <c r="S118" s="133">
        <f t="shared" si="13"/>
        <v>0</v>
      </c>
      <c r="T118" s="136"/>
      <c r="U118" s="514"/>
      <c r="V118" s="515"/>
      <c r="W118" s="516"/>
    </row>
    <row r="119" spans="1:23" ht="15" customHeight="1" x14ac:dyDescent="0.3">
      <c r="A119" s="294"/>
      <c r="B119" s="294"/>
      <c r="C119" s="294"/>
      <c r="D119" s="294"/>
      <c r="E119" s="294"/>
      <c r="F119" s="294"/>
      <c r="G119" s="294"/>
      <c r="H119" s="294"/>
      <c r="I119" s="143"/>
      <c r="J119" s="280"/>
      <c r="K119" s="280"/>
      <c r="L119" s="143"/>
      <c r="M119" s="151">
        <f t="shared" si="12"/>
        <v>0</v>
      </c>
      <c r="N119" s="280"/>
      <c r="O119" s="280"/>
      <c r="P119" s="280"/>
      <c r="R119" s="136"/>
      <c r="S119" s="133">
        <f t="shared" si="13"/>
        <v>0</v>
      </c>
      <c r="T119" s="136"/>
      <c r="U119" s="514"/>
      <c r="V119" s="515"/>
      <c r="W119" s="516"/>
    </row>
    <row r="120" spans="1:23" ht="15" customHeight="1" x14ac:dyDescent="0.3">
      <c r="A120" s="311" t="s">
        <v>75</v>
      </c>
      <c r="B120" s="312"/>
      <c r="C120" s="312"/>
      <c r="D120" s="312"/>
      <c r="E120" s="312"/>
      <c r="F120" s="312"/>
      <c r="G120" s="312"/>
      <c r="H120" s="313"/>
      <c r="I120" s="142">
        <f>SUM(I107:I119)</f>
        <v>0</v>
      </c>
      <c r="J120" s="309">
        <f>SUM(J107:J119)</f>
        <v>0</v>
      </c>
      <c r="K120" s="310"/>
      <c r="L120" s="142">
        <f>SUM(L107:L119)</f>
        <v>0</v>
      </c>
      <c r="M120" s="142">
        <f>SUM(M107:M119)</f>
        <v>0</v>
      </c>
      <c r="N120" s="299">
        <f>SUM(N107:N119)</f>
        <v>0</v>
      </c>
      <c r="O120" s="299"/>
      <c r="P120" s="299"/>
      <c r="R120" s="526" t="s">
        <v>352</v>
      </c>
      <c r="S120" s="528" t="s">
        <v>353</v>
      </c>
      <c r="T120" s="528" t="s">
        <v>354</v>
      </c>
      <c r="U120" s="609"/>
      <c r="V120" s="610"/>
      <c r="W120" s="611"/>
    </row>
    <row r="121" spans="1:23" ht="15" customHeight="1" x14ac:dyDescent="0.3">
      <c r="A121" s="40"/>
      <c r="B121" s="40"/>
      <c r="C121" s="40"/>
      <c r="D121" s="40"/>
      <c r="E121" s="40"/>
      <c r="F121" s="40"/>
      <c r="G121" s="40"/>
      <c r="H121" s="40"/>
      <c r="I121" s="40"/>
      <c r="J121" s="40"/>
      <c r="K121" s="40"/>
      <c r="L121" s="40"/>
      <c r="M121" s="40"/>
      <c r="N121" s="37"/>
      <c r="O121" s="37"/>
      <c r="P121" s="37"/>
      <c r="R121" s="527"/>
      <c r="S121" s="529"/>
      <c r="T121" s="529"/>
      <c r="U121" s="612"/>
      <c r="V121" s="613"/>
      <c r="W121" s="614"/>
    </row>
    <row r="122" spans="1:23" ht="22.4" customHeight="1" x14ac:dyDescent="0.3">
      <c r="A122" s="311" t="s">
        <v>88</v>
      </c>
      <c r="B122" s="312"/>
      <c r="C122" s="312"/>
      <c r="D122" s="312"/>
      <c r="E122" s="312"/>
      <c r="F122" s="312"/>
      <c r="G122" s="312"/>
      <c r="H122" s="313"/>
      <c r="I122" s="142">
        <f>I46+I60+I81+I102+I120</f>
        <v>0</v>
      </c>
      <c r="J122" s="309">
        <f>J46+J60+J81+J102+J120</f>
        <v>0</v>
      </c>
      <c r="K122" s="310"/>
      <c r="L122" s="142">
        <f>L46+L60+L81+L102+L120</f>
        <v>0</v>
      </c>
      <c r="M122" s="142">
        <f>M46+M60+M81+M102+M120</f>
        <v>0</v>
      </c>
      <c r="N122" s="299">
        <f>N46+N60+N81+N102+N120</f>
        <v>0</v>
      </c>
      <c r="O122" s="299"/>
      <c r="P122" s="299"/>
      <c r="R122" s="172">
        <f>SUM(R18:R121)</f>
        <v>0</v>
      </c>
      <c r="S122" s="172">
        <f>SUM(S18:S121)</f>
        <v>0</v>
      </c>
      <c r="T122" s="172">
        <f>SUM(T18:T121)</f>
        <v>0</v>
      </c>
      <c r="U122" s="612"/>
      <c r="V122" s="613"/>
      <c r="W122" s="614"/>
    </row>
    <row r="123" spans="1:23" ht="23.9" customHeight="1" x14ac:dyDescent="0.3">
      <c r="A123" s="574" t="str">
        <f>IF(OR(M123&gt;H4,(M123+L123)&gt;H6),"Minimum de contribution du demandeur ou des partenaires non atteint. Veuillez noter que ce minimum doit être atteint.","")</f>
        <v/>
      </c>
      <c r="B123" s="575"/>
      <c r="C123" s="575"/>
      <c r="D123" s="575"/>
      <c r="E123" s="575"/>
      <c r="F123" s="575"/>
      <c r="G123" s="575"/>
      <c r="H123" s="576"/>
      <c r="I123" s="170">
        <f>IFERROR(I122/N122,0)</f>
        <v>0</v>
      </c>
      <c r="J123" s="577">
        <f>IFERROR(J122/N122,0)</f>
        <v>0</v>
      </c>
      <c r="K123" s="578"/>
      <c r="L123" s="170">
        <f>IFERROR(L122/N122,0)</f>
        <v>0</v>
      </c>
      <c r="M123" s="170">
        <f>IFERROR(M122/N122,0)</f>
        <v>0</v>
      </c>
      <c r="N123" s="579">
        <f>I123+J123+M123</f>
        <v>0</v>
      </c>
      <c r="O123" s="579"/>
      <c r="P123" s="579"/>
      <c r="R123" s="495" t="s">
        <v>355</v>
      </c>
      <c r="S123" s="495"/>
      <c r="T123" s="173">
        <f>IFERROR(T122/S122,0)</f>
        <v>0</v>
      </c>
      <c r="U123" s="615"/>
      <c r="V123" s="616"/>
      <c r="W123" s="617"/>
    </row>
    <row r="124" spans="1:23" ht="22.5" customHeight="1" x14ac:dyDescent="0.35">
      <c r="A124"/>
      <c r="B124"/>
      <c r="C124"/>
      <c r="D124"/>
      <c r="E124"/>
      <c r="F124"/>
      <c r="G124"/>
      <c r="H124"/>
      <c r="I124"/>
      <c r="J124"/>
      <c r="K124"/>
      <c r="L124"/>
      <c r="M124" s="392" t="s">
        <v>89</v>
      </c>
      <c r="N124" s="392"/>
      <c r="O124" s="392"/>
      <c r="P124" s="392"/>
      <c r="R124" s="496" t="s">
        <v>366</v>
      </c>
      <c r="S124" s="497"/>
      <c r="T124" s="497"/>
      <c r="U124" s="497"/>
      <c r="V124" s="497"/>
      <c r="W124" s="498"/>
    </row>
    <row r="125" spans="1:23" ht="25.25" customHeight="1" x14ac:dyDescent="0.3">
      <c r="A125" s="278" t="s">
        <v>90</v>
      </c>
      <c r="B125" s="278"/>
      <c r="C125" s="278"/>
      <c r="D125" s="278"/>
      <c r="E125" s="278"/>
      <c r="F125" s="278"/>
      <c r="G125" s="278"/>
      <c r="H125" s="278"/>
      <c r="I125" s="278"/>
      <c r="J125" s="278"/>
      <c r="K125" s="278"/>
      <c r="L125" s="279"/>
      <c r="M125" s="278"/>
      <c r="N125" s="278"/>
      <c r="O125" s="278"/>
      <c r="P125" s="278"/>
      <c r="R125" s="499"/>
      <c r="S125" s="500"/>
      <c r="T125" s="500"/>
      <c r="U125" s="500"/>
      <c r="V125" s="500"/>
      <c r="W125" s="501"/>
    </row>
    <row r="126" spans="1:23" ht="25.4" customHeight="1" x14ac:dyDescent="0.3">
      <c r="A126" s="405" t="s">
        <v>91</v>
      </c>
      <c r="B126" s="405"/>
      <c r="C126" s="405"/>
      <c r="D126" s="405"/>
      <c r="E126" s="405"/>
      <c r="F126" s="405"/>
      <c r="G126" s="405"/>
      <c r="H126" s="406"/>
      <c r="I126" s="349" t="s">
        <v>111</v>
      </c>
      <c r="J126" s="350"/>
      <c r="K126" s="351"/>
      <c r="L126" s="286" t="s">
        <v>68</v>
      </c>
      <c r="M126" s="262" t="s">
        <v>69</v>
      </c>
      <c r="N126" s="260" t="s">
        <v>70</v>
      </c>
      <c r="O126" s="261"/>
      <c r="P126" s="262"/>
      <c r="R126" s="499"/>
      <c r="S126" s="500"/>
      <c r="T126" s="500"/>
      <c r="U126" s="500"/>
      <c r="V126" s="500"/>
      <c r="W126" s="501"/>
    </row>
    <row r="127" spans="1:23" ht="15" customHeight="1" thickBot="1" x14ac:dyDescent="0.35">
      <c r="A127" s="407"/>
      <c r="B127" s="407"/>
      <c r="C127" s="407"/>
      <c r="D127" s="407"/>
      <c r="E127" s="407"/>
      <c r="F127" s="407"/>
      <c r="G127" s="407"/>
      <c r="H127" s="408"/>
      <c r="I127" s="148" t="s">
        <v>55</v>
      </c>
      <c r="J127" s="333" t="s">
        <v>71</v>
      </c>
      <c r="K127" s="333"/>
      <c r="L127" s="287"/>
      <c r="M127" s="581"/>
      <c r="N127" s="582"/>
      <c r="O127" s="583"/>
      <c r="P127" s="584"/>
      <c r="R127" s="499"/>
      <c r="S127" s="500"/>
      <c r="T127" s="500"/>
      <c r="U127" s="500"/>
      <c r="V127" s="500"/>
      <c r="W127" s="501"/>
    </row>
    <row r="128" spans="1:23" ht="17.399999999999999" customHeight="1" thickBot="1" x14ac:dyDescent="0.35">
      <c r="A128" s="409"/>
      <c r="B128" s="409"/>
      <c r="C128" s="409"/>
      <c r="D128" s="409"/>
      <c r="E128" s="409"/>
      <c r="F128" s="409"/>
      <c r="G128" s="409"/>
      <c r="H128" s="410"/>
      <c r="I128" s="311" t="s">
        <v>92</v>
      </c>
      <c r="J128" s="312"/>
      <c r="K128" s="312"/>
      <c r="L128" s="312"/>
      <c r="M128" s="312"/>
      <c r="N128" s="269">
        <f>IFERROR(ROUNDDOWN(((M122-M60)/('Plan de financement'!M146-'Plan de financement'!M84)*'Plan de financement'!N153),0),0)</f>
        <v>0</v>
      </c>
      <c r="O128" s="270"/>
      <c r="P128" s="271"/>
      <c r="R128" s="502"/>
      <c r="S128" s="503"/>
      <c r="T128" s="503"/>
      <c r="U128" s="503"/>
      <c r="V128" s="503"/>
      <c r="W128" s="504"/>
    </row>
    <row r="129" spans="1:23" ht="18" customHeight="1" x14ac:dyDescent="0.3">
      <c r="A129" s="580"/>
      <c r="B129" s="580"/>
      <c r="C129" s="580"/>
      <c r="D129" s="580"/>
      <c r="E129" s="580"/>
      <c r="F129" s="580"/>
      <c r="G129" s="580"/>
      <c r="H129" s="580"/>
      <c r="I129" s="151" t="s">
        <v>78</v>
      </c>
      <c r="J129" s="568" t="s">
        <v>78</v>
      </c>
      <c r="K129" s="569"/>
      <c r="L129" s="151" t="s">
        <v>78</v>
      </c>
      <c r="M129" s="151">
        <f>N129</f>
        <v>0</v>
      </c>
      <c r="N129" s="388"/>
      <c r="O129" s="389"/>
      <c r="P129" s="390"/>
      <c r="R129" s="505" t="s">
        <v>356</v>
      </c>
      <c r="S129" s="506"/>
      <c r="T129" s="511" t="s">
        <v>357</v>
      </c>
      <c r="U129" s="485" t="s">
        <v>368</v>
      </c>
      <c r="V129" s="486"/>
      <c r="W129" s="491">
        <f>'Réclamation 1'!W129</f>
        <v>0</v>
      </c>
    </row>
    <row r="130" spans="1:23" ht="19.5" customHeight="1" x14ac:dyDescent="0.3">
      <c r="A130" s="393" t="s">
        <v>75</v>
      </c>
      <c r="B130" s="394"/>
      <c r="C130" s="394"/>
      <c r="D130" s="394"/>
      <c r="E130" s="394"/>
      <c r="F130" s="394"/>
      <c r="G130" s="394"/>
      <c r="H130" s="395"/>
      <c r="I130" s="142"/>
      <c r="J130" s="309"/>
      <c r="K130" s="310"/>
      <c r="L130" s="150"/>
      <c r="M130" s="142">
        <f>SUM(M129:M129)</f>
        <v>0</v>
      </c>
      <c r="N130" s="299">
        <f>SUM(N129:P129)</f>
        <v>0</v>
      </c>
      <c r="O130" s="299"/>
      <c r="P130" s="299"/>
      <c r="R130" s="507"/>
      <c r="S130" s="508"/>
      <c r="T130" s="512"/>
      <c r="U130" s="487"/>
      <c r="V130" s="488"/>
      <c r="W130" s="491"/>
    </row>
    <row r="131" spans="1:23" ht="15" customHeight="1" x14ac:dyDescent="0.35">
      <c r="A131"/>
      <c r="B131"/>
      <c r="C131"/>
      <c r="D131"/>
      <c r="E131"/>
      <c r="F131"/>
      <c r="G131"/>
      <c r="H131"/>
      <c r="I131"/>
      <c r="J131"/>
      <c r="K131"/>
      <c r="L131"/>
      <c r="M131" s="391"/>
      <c r="N131" s="391"/>
      <c r="O131" s="391"/>
      <c r="P131" s="391"/>
      <c r="R131" s="507"/>
      <c r="S131" s="508"/>
      <c r="T131" s="512"/>
      <c r="U131" s="485" t="s">
        <v>394</v>
      </c>
      <c r="V131" s="486"/>
      <c r="W131" s="491">
        <f>M132</f>
        <v>0</v>
      </c>
    </row>
    <row r="132" spans="1:23" ht="19.5" customHeight="1" x14ac:dyDescent="0.3">
      <c r="A132" s="393" t="s">
        <v>94</v>
      </c>
      <c r="B132" s="394"/>
      <c r="C132" s="394"/>
      <c r="D132" s="394"/>
      <c r="E132" s="394"/>
      <c r="F132" s="394"/>
      <c r="G132" s="394"/>
      <c r="H132" s="395"/>
      <c r="I132" s="142">
        <f>I122</f>
        <v>0</v>
      </c>
      <c r="J132" s="309">
        <f>J122</f>
        <v>0</v>
      </c>
      <c r="K132" s="310"/>
      <c r="L132" s="150">
        <f>L122</f>
        <v>0</v>
      </c>
      <c r="M132" s="142">
        <f>M130+M122</f>
        <v>0</v>
      </c>
      <c r="N132" s="299">
        <f>N130+N122</f>
        <v>0</v>
      </c>
      <c r="O132" s="299"/>
      <c r="P132" s="299"/>
      <c r="R132" s="509"/>
      <c r="S132" s="510"/>
      <c r="T132" s="513"/>
      <c r="U132" s="487"/>
      <c r="V132" s="488"/>
      <c r="W132" s="491"/>
    </row>
    <row r="133" spans="1:23" ht="21.9" customHeight="1" x14ac:dyDescent="0.3">
      <c r="A133" s="381" t="str">
        <f>IF(B7="(À sélectionner)","",IF(AND(Source!A172&gt;7,L133&gt;0,(L133+M133)&gt;0.75),"Minimum de contribution du demandeur ou des partenaires non atteint   ",IF(AND(Source!A172&gt;7,L133=0,(I133+J133)&lt;0.3),"Minimum de contribution du demandeur ou des partenaires non atteint   ","")))</f>
        <v/>
      </c>
      <c r="B133" s="382"/>
      <c r="C133" s="382"/>
      <c r="D133" s="382"/>
      <c r="E133" s="382"/>
      <c r="F133" s="382"/>
      <c r="G133" s="382"/>
      <c r="H133" s="383"/>
      <c r="I133" s="170">
        <f>IFERROR(I132/N132,0)</f>
        <v>0</v>
      </c>
      <c r="J133" s="577">
        <f>IFERROR(J132/N132,0)</f>
        <v>0</v>
      </c>
      <c r="K133" s="578"/>
      <c r="L133" s="170">
        <f>IFERROR(L132/N132,0)</f>
        <v>0</v>
      </c>
      <c r="M133" s="170">
        <f>IFERROR(M132/N132,0)</f>
        <v>0</v>
      </c>
      <c r="N133" s="579">
        <f>IFERROR(N132/N132,0)</f>
        <v>0</v>
      </c>
      <c r="O133" s="579"/>
      <c r="P133" s="579"/>
      <c r="R133" s="463" t="s">
        <v>367</v>
      </c>
      <c r="S133" s="464"/>
      <c r="T133" s="465"/>
      <c r="U133" s="485" t="s">
        <v>358</v>
      </c>
      <c r="V133" s="486"/>
      <c r="W133" s="623">
        <f>'Réclamation 1'!W133</f>
        <v>0</v>
      </c>
    </row>
    <row r="134" spans="1:23" ht="21.9" customHeight="1" x14ac:dyDescent="0.3">
      <c r="A134" s="177"/>
      <c r="B134" s="177"/>
      <c r="C134" s="177"/>
      <c r="D134" s="177"/>
      <c r="E134" s="177"/>
      <c r="F134" s="177"/>
      <c r="G134" s="177"/>
      <c r="H134" s="177"/>
      <c r="I134" s="177"/>
      <c r="J134" s="177"/>
      <c r="K134" s="177"/>
      <c r="L134" s="177"/>
      <c r="M134" s="177"/>
      <c r="N134" s="177"/>
      <c r="O134" s="177"/>
      <c r="P134" s="177"/>
      <c r="R134" s="618"/>
      <c r="S134" s="467"/>
      <c r="T134" s="468"/>
      <c r="U134" s="621"/>
      <c r="V134" s="622"/>
      <c r="W134" s="624"/>
    </row>
    <row r="135" spans="1:23" ht="40.25" customHeight="1" x14ac:dyDescent="0.3">
      <c r="A135" s="177"/>
      <c r="B135" s="177"/>
      <c r="C135" s="177"/>
      <c r="D135" s="177"/>
      <c r="E135" s="177"/>
      <c r="F135" s="632" t="s">
        <v>115</v>
      </c>
      <c r="G135" s="633"/>
      <c r="H135" s="634"/>
      <c r="I135" s="112">
        <f>'Sommaire-Réclamations'!D50</f>
        <v>0</v>
      </c>
      <c r="J135" s="635">
        <f>'Sommaire-Réclamations'!E50</f>
        <v>0</v>
      </c>
      <c r="K135" s="635"/>
      <c r="L135" s="629" t="str">
        <f>IF((I135+J135)&lt;30%,"Minimum de contribution du demandeur ou des partenaires non atteint. Veuillez noter que ce minimum devra être atteint à la réclamation finale.","Le minimum du cumul des pourcentages du demandeur ou des partenaires est de 30%")</f>
        <v>Minimum de contribution du demandeur ou des partenaires non atteint. Veuillez noter que ce minimum devra être atteint à la réclamation finale.</v>
      </c>
      <c r="M135" s="630"/>
      <c r="N135" s="630"/>
      <c r="O135" s="630"/>
      <c r="P135" s="630"/>
      <c r="R135" s="618"/>
      <c r="S135" s="467"/>
      <c r="T135" s="468"/>
      <c r="U135" s="621"/>
      <c r="V135" s="622"/>
      <c r="W135" s="624"/>
    </row>
    <row r="136" spans="1:23" ht="28.5" customHeight="1" x14ac:dyDescent="0.3">
      <c r="A136" s="51"/>
      <c r="B136" s="51"/>
      <c r="C136" s="51"/>
      <c r="D136" s="51"/>
      <c r="E136" s="51"/>
      <c r="F136" s="51"/>
      <c r="G136" s="51"/>
      <c r="H136" s="51"/>
      <c r="I136" s="386"/>
      <c r="J136" s="386"/>
      <c r="K136" s="386"/>
      <c r="L136" s="101"/>
      <c r="M136" s="631"/>
      <c r="N136" s="631"/>
      <c r="O136" s="631"/>
      <c r="P136" s="631"/>
      <c r="R136" s="466"/>
      <c r="S136" s="467"/>
      <c r="T136" s="468"/>
      <c r="U136" s="487"/>
      <c r="V136" s="488"/>
      <c r="W136" s="625"/>
    </row>
    <row r="137" spans="1:23" ht="27" customHeight="1" x14ac:dyDescent="0.3">
      <c r="A137" s="45"/>
      <c r="B137" s="45"/>
      <c r="C137" s="45"/>
      <c r="D137" s="45"/>
      <c r="E137" s="45"/>
      <c r="F137" s="45"/>
      <c r="G137" s="45"/>
      <c r="H137" s="45"/>
      <c r="I137" s="263" t="s">
        <v>113</v>
      </c>
      <c r="J137" s="264"/>
      <c r="K137" s="265"/>
      <c r="L137" s="554">
        <f>M132</f>
        <v>0</v>
      </c>
      <c r="M137" s="555"/>
      <c r="N137" s="266"/>
      <c r="O137" s="267"/>
      <c r="P137" s="267"/>
      <c r="R137" s="466"/>
      <c r="S137" s="467"/>
      <c r="T137" s="468"/>
      <c r="U137" s="485" t="s">
        <v>359</v>
      </c>
      <c r="V137" s="486"/>
      <c r="W137" s="491">
        <f>'Réclamation 1'!W135</f>
        <v>0</v>
      </c>
    </row>
    <row r="138" spans="1:23" ht="27" customHeight="1" x14ac:dyDescent="0.3">
      <c r="A138" s="45"/>
      <c r="B138" s="45"/>
      <c r="C138" s="45"/>
      <c r="D138" s="45"/>
      <c r="E138" s="45"/>
      <c r="F138" s="45"/>
      <c r="G138" s="45"/>
      <c r="I138" s="263" t="s">
        <v>111</v>
      </c>
      <c r="J138" s="264"/>
      <c r="K138" s="265"/>
      <c r="L138" s="554">
        <f>I122+J122</f>
        <v>0</v>
      </c>
      <c r="M138" s="555"/>
      <c r="N138" s="45"/>
      <c r="O138" s="45"/>
      <c r="P138" s="45"/>
      <c r="R138" s="466"/>
      <c r="S138" s="467"/>
      <c r="T138" s="468"/>
      <c r="U138" s="487"/>
      <c r="V138" s="488"/>
      <c r="W138" s="491"/>
    </row>
    <row r="139" spans="1:23" ht="27" customHeight="1" x14ac:dyDescent="0.3">
      <c r="A139" s="45"/>
      <c r="B139" s="45"/>
      <c r="C139" s="45"/>
      <c r="D139" s="45"/>
      <c r="E139" s="45"/>
      <c r="F139" s="45"/>
      <c r="G139" s="45"/>
      <c r="H139" s="45"/>
      <c r="I139" s="263" t="s">
        <v>68</v>
      </c>
      <c r="J139" s="264"/>
      <c r="K139" s="265"/>
      <c r="L139" s="554">
        <f>L122</f>
        <v>0</v>
      </c>
      <c r="M139" s="555"/>
      <c r="N139" s="45"/>
      <c r="O139" s="45"/>
      <c r="P139" s="45"/>
      <c r="R139" s="466"/>
      <c r="S139" s="467"/>
      <c r="T139" s="468"/>
      <c r="U139" s="492" t="s">
        <v>360</v>
      </c>
      <c r="V139" s="492"/>
      <c r="W139" s="626">
        <f>'Réclamation 1'!W137</f>
        <v>0</v>
      </c>
    </row>
    <row r="140" spans="1:23" ht="27" customHeight="1" x14ac:dyDescent="0.3">
      <c r="A140" s="45"/>
      <c r="B140" s="45"/>
      <c r="C140" s="45"/>
      <c r="D140" s="45"/>
      <c r="E140" s="45"/>
      <c r="F140" s="45"/>
      <c r="G140" s="45"/>
      <c r="H140" s="45"/>
      <c r="I140" s="263" t="s">
        <v>117</v>
      </c>
      <c r="J140" s="264"/>
      <c r="K140" s="265"/>
      <c r="L140" s="554">
        <f>L137+L138+L139</f>
        <v>0</v>
      </c>
      <c r="M140" s="555"/>
      <c r="N140" s="45"/>
      <c r="O140" s="45"/>
      <c r="P140" s="45"/>
      <c r="R140" s="466"/>
      <c r="S140" s="467"/>
      <c r="T140" s="468"/>
      <c r="U140" s="492"/>
      <c r="V140" s="492"/>
      <c r="W140" s="626"/>
    </row>
    <row r="141" spans="1:23" ht="27" customHeight="1" x14ac:dyDescent="0.3">
      <c r="I141" s="45"/>
      <c r="J141" s="45"/>
      <c r="K141" s="45"/>
      <c r="L141" s="45"/>
      <c r="M141" s="45"/>
      <c r="R141" s="466"/>
      <c r="S141" s="467"/>
      <c r="T141" s="468"/>
      <c r="U141" s="492" t="s">
        <v>361</v>
      </c>
      <c r="V141" s="492"/>
      <c r="W141" s="493">
        <f>W129-W137</f>
        <v>0</v>
      </c>
    </row>
    <row r="142" spans="1:23" ht="27" customHeight="1" x14ac:dyDescent="0.3">
      <c r="R142" s="469"/>
      <c r="S142" s="470"/>
      <c r="T142" s="471"/>
      <c r="U142" s="492"/>
      <c r="V142" s="492"/>
      <c r="W142" s="494"/>
    </row>
    <row r="143" spans="1:23" ht="15" customHeight="1" x14ac:dyDescent="0.3">
      <c r="R143" s="476" t="s">
        <v>396</v>
      </c>
      <c r="S143" s="477">
        <v>0</v>
      </c>
      <c r="T143" s="477"/>
      <c r="U143" s="478" t="str">
        <f>IF(W131&lt;W137,"Les sommes versées sont supérieures à l'aide demandée dans cette réclamation","Versement suggéré pour cette réclamation de "&amp;(ROUNDDOWN(W131-W137,0)&amp;" $"))</f>
        <v>Versement suggéré pour cette réclamation de 0 $</v>
      </c>
      <c r="V143" s="479"/>
      <c r="W143" s="482">
        <v>0</v>
      </c>
    </row>
    <row r="144" spans="1:23" ht="26.9" customHeight="1" x14ac:dyDescent="0.3">
      <c r="R144" s="476"/>
      <c r="S144" s="477"/>
      <c r="T144" s="477"/>
      <c r="U144" s="480"/>
      <c r="V144" s="481"/>
      <c r="W144" s="482"/>
    </row>
    <row r="145" spans="18:23" ht="25.25" customHeight="1" x14ac:dyDescent="0.3">
      <c r="R145" s="175" t="s">
        <v>390</v>
      </c>
      <c r="S145" s="483">
        <v>0</v>
      </c>
      <c r="T145" s="483"/>
      <c r="U145" s="484" t="s">
        <v>362</v>
      </c>
      <c r="V145" s="484"/>
      <c r="W145" s="171">
        <f>W141-W143</f>
        <v>0</v>
      </c>
    </row>
    <row r="146" spans="18:23" ht="25.25" customHeight="1" x14ac:dyDescent="0.3">
      <c r="R146" s="175" t="s">
        <v>363</v>
      </c>
      <c r="S146" s="458">
        <v>0</v>
      </c>
      <c r="T146" s="459"/>
      <c r="U146" s="460" t="s">
        <v>391</v>
      </c>
      <c r="V146" s="461"/>
      <c r="W146" s="174">
        <v>0</v>
      </c>
    </row>
    <row r="147" spans="18:23" ht="15" customHeight="1" x14ac:dyDescent="0.3">
      <c r="R147" s="472"/>
      <c r="S147" s="472"/>
      <c r="T147" s="126"/>
    </row>
    <row r="148" spans="18:23" ht="15" customHeight="1" x14ac:dyDescent="0.3"/>
    <row r="149" spans="18:23" ht="25.4" customHeight="1" x14ac:dyDescent="0.3"/>
    <row r="150" spans="18:23" ht="15" customHeight="1" x14ac:dyDescent="0.3"/>
    <row r="151" spans="18:23" ht="15" customHeight="1" x14ac:dyDescent="0.3"/>
    <row r="152" spans="18:23" ht="15" customHeight="1" x14ac:dyDescent="0.3"/>
    <row r="153" spans="18:23" ht="15" customHeight="1" x14ac:dyDescent="0.3"/>
    <row r="154" spans="18:23" ht="15" customHeight="1" x14ac:dyDescent="0.3"/>
    <row r="155" spans="18:23" ht="15" customHeight="1" x14ac:dyDescent="0.3"/>
    <row r="156" spans="18:23" ht="15" customHeight="1" x14ac:dyDescent="0.3"/>
    <row r="157" spans="18:23" ht="15" customHeight="1" x14ac:dyDescent="0.3"/>
    <row r="158" spans="18:23" ht="15" customHeight="1" x14ac:dyDescent="0.3"/>
    <row r="159" spans="18:23" ht="15" customHeight="1" x14ac:dyDescent="0.3"/>
    <row r="160" spans="18:23" ht="15" customHeight="1" x14ac:dyDescent="0.3"/>
    <row r="161" ht="15" customHeight="1" x14ac:dyDescent="0.3"/>
    <row r="162" ht="25.4" customHeight="1" x14ac:dyDescent="0.3"/>
    <row r="163" ht="15" customHeight="1" x14ac:dyDescent="0.3"/>
  </sheetData>
  <sheetProtection algorithmName="SHA-512" hashValue="1Pgz5/aJlFd8PwNXRaKs1W6jO4MXwbd/1+MrwDKSvJC4hQRzyAZwppB3v8r2rIvmIjC5prAe2CK8O08knGykCQ==" saltValue="4mkzchkDh6rfrJV7ff6j2A==" spinCount="100000" sheet="1" objects="1" scenarios="1"/>
  <protectedRanges>
    <protectedRange sqref="B5:E6 B3:E3 B7:D8" name="Plage7_2_1_2"/>
  </protectedRanges>
  <mergeCells count="519">
    <mergeCell ref="U91:W91"/>
    <mergeCell ref="U92:W92"/>
    <mergeCell ref="U93:W93"/>
    <mergeCell ref="U100:W100"/>
    <mergeCell ref="U101:W101"/>
    <mergeCell ref="U120:W123"/>
    <mergeCell ref="U107:W107"/>
    <mergeCell ref="U108:W108"/>
    <mergeCell ref="U109:W109"/>
    <mergeCell ref="U110:W110"/>
    <mergeCell ref="U111:W111"/>
    <mergeCell ref="U112:W112"/>
    <mergeCell ref="U113:W113"/>
    <mergeCell ref="U114:W114"/>
    <mergeCell ref="U115:W115"/>
    <mergeCell ref="U116:W116"/>
    <mergeCell ref="U117:W117"/>
    <mergeCell ref="U118:W118"/>
    <mergeCell ref="U119:W119"/>
    <mergeCell ref="A1:P1"/>
    <mergeCell ref="A13:P14"/>
    <mergeCell ref="A15:P15"/>
    <mergeCell ref="J3:M3"/>
    <mergeCell ref="J4:L4"/>
    <mergeCell ref="J5:L5"/>
    <mergeCell ref="J6:L6"/>
    <mergeCell ref="A9:C9"/>
    <mergeCell ref="F9:G9"/>
    <mergeCell ref="A10:C10"/>
    <mergeCell ref="F10:G10"/>
    <mergeCell ref="B7:D7"/>
    <mergeCell ref="F7:G7"/>
    <mergeCell ref="J7:L7"/>
    <mergeCell ref="J9:L9"/>
    <mergeCell ref="J10:L10"/>
    <mergeCell ref="A3:A4"/>
    <mergeCell ref="B3:D4"/>
    <mergeCell ref="F3:G3"/>
    <mergeCell ref="F4:G4"/>
    <mergeCell ref="B8:D8"/>
    <mergeCell ref="F8:H8"/>
    <mergeCell ref="A11:D11"/>
    <mergeCell ref="J12:M12"/>
    <mergeCell ref="J11:L11"/>
    <mergeCell ref="A19:B19"/>
    <mergeCell ref="J19:K19"/>
    <mergeCell ref="B5:D5"/>
    <mergeCell ref="F5:G5"/>
    <mergeCell ref="B6:D6"/>
    <mergeCell ref="F6:G6"/>
    <mergeCell ref="J8:L8"/>
    <mergeCell ref="N23:P23"/>
    <mergeCell ref="N21:P21"/>
    <mergeCell ref="A20:B20"/>
    <mergeCell ref="J20:K20"/>
    <mergeCell ref="N22:P22"/>
    <mergeCell ref="L16:L17"/>
    <mergeCell ref="J17:K17"/>
    <mergeCell ref="A18:B18"/>
    <mergeCell ref="J18:K18"/>
    <mergeCell ref="A16:B17"/>
    <mergeCell ref="C16:C17"/>
    <mergeCell ref="D16:D17"/>
    <mergeCell ref="E16:E17"/>
    <mergeCell ref="F16:F17"/>
    <mergeCell ref="G16:G17"/>
    <mergeCell ref="H16:H17"/>
    <mergeCell ref="A23:B23"/>
    <mergeCell ref="J23:K23"/>
    <mergeCell ref="A24:B24"/>
    <mergeCell ref="J24:K24"/>
    <mergeCell ref="A27:B27"/>
    <mergeCell ref="J27:K27"/>
    <mergeCell ref="I16:K16"/>
    <mergeCell ref="N16:P17"/>
    <mergeCell ref="N18:P18"/>
    <mergeCell ref="N19:P19"/>
    <mergeCell ref="N20:P20"/>
    <mergeCell ref="M16:M17"/>
    <mergeCell ref="A21:B21"/>
    <mergeCell ref="J21:K21"/>
    <mergeCell ref="A22:B22"/>
    <mergeCell ref="J22:K22"/>
    <mergeCell ref="A28:B28"/>
    <mergeCell ref="J28:K28"/>
    <mergeCell ref="N27:P27"/>
    <mergeCell ref="N28:P28"/>
    <mergeCell ref="N29:P29"/>
    <mergeCell ref="N24:P24"/>
    <mergeCell ref="N25:P25"/>
    <mergeCell ref="N26:P26"/>
    <mergeCell ref="N31:P31"/>
    <mergeCell ref="A25:B25"/>
    <mergeCell ref="J25:K25"/>
    <mergeCell ref="A26:B26"/>
    <mergeCell ref="J26:K26"/>
    <mergeCell ref="N32:P32"/>
    <mergeCell ref="N33:P33"/>
    <mergeCell ref="N34:P34"/>
    <mergeCell ref="A29:B29"/>
    <mergeCell ref="J29:K29"/>
    <mergeCell ref="A30:B30"/>
    <mergeCell ref="J30:K30"/>
    <mergeCell ref="N30:P30"/>
    <mergeCell ref="A38:B38"/>
    <mergeCell ref="D38:H38"/>
    <mergeCell ref="J38:K38"/>
    <mergeCell ref="A36:B36"/>
    <mergeCell ref="D36:H36"/>
    <mergeCell ref="J36:K36"/>
    <mergeCell ref="A37:B37"/>
    <mergeCell ref="D37:H37"/>
    <mergeCell ref="A35:P35"/>
    <mergeCell ref="A33:B33"/>
    <mergeCell ref="J33:K33"/>
    <mergeCell ref="A34:B34"/>
    <mergeCell ref="J34:K34"/>
    <mergeCell ref="A31:B31"/>
    <mergeCell ref="J31:K31"/>
    <mergeCell ref="A32:B32"/>
    <mergeCell ref="J32:K32"/>
    <mergeCell ref="J37:K37"/>
    <mergeCell ref="D40:H40"/>
    <mergeCell ref="J40:K40"/>
    <mergeCell ref="A41:B41"/>
    <mergeCell ref="D41:H41"/>
    <mergeCell ref="J41:K41"/>
    <mergeCell ref="A42:B42"/>
    <mergeCell ref="A39:B39"/>
    <mergeCell ref="D39:H39"/>
    <mergeCell ref="J39:K39"/>
    <mergeCell ref="A40:B40"/>
    <mergeCell ref="L49:L50"/>
    <mergeCell ref="J50:K50"/>
    <mergeCell ref="N46:P46"/>
    <mergeCell ref="N45:P45"/>
    <mergeCell ref="D42:H42"/>
    <mergeCell ref="J42:K42"/>
    <mergeCell ref="A43:B43"/>
    <mergeCell ref="D43:H43"/>
    <mergeCell ref="J43:K43"/>
    <mergeCell ref="D44:H44"/>
    <mergeCell ref="J44:K44"/>
    <mergeCell ref="A45:B45"/>
    <mergeCell ref="D45:H45"/>
    <mergeCell ref="J45:K45"/>
    <mergeCell ref="A46:H46"/>
    <mergeCell ref="J46:K46"/>
    <mergeCell ref="A49:H50"/>
    <mergeCell ref="I49:K49"/>
    <mergeCell ref="A63:H63"/>
    <mergeCell ref="I63:K63"/>
    <mergeCell ref="L63:L64"/>
    <mergeCell ref="A64:C64"/>
    <mergeCell ref="D64:H64"/>
    <mergeCell ref="J64:K64"/>
    <mergeCell ref="A62:P62"/>
    <mergeCell ref="M63:M64"/>
    <mergeCell ref="N63:P64"/>
    <mergeCell ref="A69:C69"/>
    <mergeCell ref="D69:H69"/>
    <mergeCell ref="J69:K69"/>
    <mergeCell ref="A65:C65"/>
    <mergeCell ref="D65:H65"/>
    <mergeCell ref="J65:K65"/>
    <mergeCell ref="A66:C66"/>
    <mergeCell ref="D66:H66"/>
    <mergeCell ref="J66:K66"/>
    <mergeCell ref="A68:C68"/>
    <mergeCell ref="D68:H68"/>
    <mergeCell ref="J68:K68"/>
    <mergeCell ref="A77:C77"/>
    <mergeCell ref="D77:H77"/>
    <mergeCell ref="J77:K77"/>
    <mergeCell ref="N77:P77"/>
    <mergeCell ref="A74:C74"/>
    <mergeCell ref="D74:H74"/>
    <mergeCell ref="J74:K74"/>
    <mergeCell ref="A75:C75"/>
    <mergeCell ref="D75:H75"/>
    <mergeCell ref="J75:K75"/>
    <mergeCell ref="N74:P74"/>
    <mergeCell ref="N75:P75"/>
    <mergeCell ref="N76:P76"/>
    <mergeCell ref="A76:C76"/>
    <mergeCell ref="D76:H76"/>
    <mergeCell ref="J76:K76"/>
    <mergeCell ref="A80:C80"/>
    <mergeCell ref="D80:H80"/>
    <mergeCell ref="J80:K80"/>
    <mergeCell ref="A81:H81"/>
    <mergeCell ref="J81:K81"/>
    <mergeCell ref="N80:P80"/>
    <mergeCell ref="N81:P81"/>
    <mergeCell ref="A78:C78"/>
    <mergeCell ref="D78:H78"/>
    <mergeCell ref="J78:K78"/>
    <mergeCell ref="A79:C79"/>
    <mergeCell ref="D79:H79"/>
    <mergeCell ref="J79:K79"/>
    <mergeCell ref="N78:P78"/>
    <mergeCell ref="N79:P79"/>
    <mergeCell ref="A84:G85"/>
    <mergeCell ref="H84:H85"/>
    <mergeCell ref="I84:K84"/>
    <mergeCell ref="L84:L85"/>
    <mergeCell ref="J85:K85"/>
    <mergeCell ref="J88:K88"/>
    <mergeCell ref="A83:P83"/>
    <mergeCell ref="M84:M85"/>
    <mergeCell ref="N84:P85"/>
    <mergeCell ref="N86:P86"/>
    <mergeCell ref="N87:P87"/>
    <mergeCell ref="N88:P88"/>
    <mergeCell ref="A87:G87"/>
    <mergeCell ref="J87:K87"/>
    <mergeCell ref="A88:G88"/>
    <mergeCell ref="A86:G86"/>
    <mergeCell ref="J86:K86"/>
    <mergeCell ref="N95:P95"/>
    <mergeCell ref="N96:P96"/>
    <mergeCell ref="N97:P97"/>
    <mergeCell ref="A91:G91"/>
    <mergeCell ref="J91:K91"/>
    <mergeCell ref="A96:G96"/>
    <mergeCell ref="J96:K96"/>
    <mergeCell ref="N91:P91"/>
    <mergeCell ref="N92:P92"/>
    <mergeCell ref="N93:P93"/>
    <mergeCell ref="A95:G95"/>
    <mergeCell ref="J95:K95"/>
    <mergeCell ref="N94:P94"/>
    <mergeCell ref="A92:G92"/>
    <mergeCell ref="J92:K92"/>
    <mergeCell ref="A93:G93"/>
    <mergeCell ref="J93:K93"/>
    <mergeCell ref="A114:H114"/>
    <mergeCell ref="J114:K114"/>
    <mergeCell ref="N107:P107"/>
    <mergeCell ref="N102:P102"/>
    <mergeCell ref="N99:P99"/>
    <mergeCell ref="N100:P100"/>
    <mergeCell ref="N101:P101"/>
    <mergeCell ref="A97:G97"/>
    <mergeCell ref="J97:K97"/>
    <mergeCell ref="A100:G100"/>
    <mergeCell ref="J100:K100"/>
    <mergeCell ref="A101:G101"/>
    <mergeCell ref="J101:K101"/>
    <mergeCell ref="A98:G98"/>
    <mergeCell ref="J98:K98"/>
    <mergeCell ref="A99:G99"/>
    <mergeCell ref="J99:K99"/>
    <mergeCell ref="N98:P98"/>
    <mergeCell ref="J110:K110"/>
    <mergeCell ref="A107:H107"/>
    <mergeCell ref="J107:K107"/>
    <mergeCell ref="A108:H108"/>
    <mergeCell ref="J108:K108"/>
    <mergeCell ref="A109:H109"/>
    <mergeCell ref="A120:H120"/>
    <mergeCell ref="J120:K120"/>
    <mergeCell ref="N119:P119"/>
    <mergeCell ref="N120:P120"/>
    <mergeCell ref="A118:H118"/>
    <mergeCell ref="J118:K118"/>
    <mergeCell ref="A119:H119"/>
    <mergeCell ref="J119:K119"/>
    <mergeCell ref="N118:P118"/>
    <mergeCell ref="N108:P108"/>
    <mergeCell ref="N109:P109"/>
    <mergeCell ref="N110:P110"/>
    <mergeCell ref="N111:P111"/>
    <mergeCell ref="N112:P112"/>
    <mergeCell ref="N113:P113"/>
    <mergeCell ref="N114:P114"/>
    <mergeCell ref="A117:H117"/>
    <mergeCell ref="J117:K117"/>
    <mergeCell ref="A115:H115"/>
    <mergeCell ref="J115:K115"/>
    <mergeCell ref="A116:H116"/>
    <mergeCell ref="J116:K116"/>
    <mergeCell ref="N115:P115"/>
    <mergeCell ref="J109:K109"/>
    <mergeCell ref="A110:H110"/>
    <mergeCell ref="N116:P116"/>
    <mergeCell ref="N117:P117"/>
    <mergeCell ref="A113:H113"/>
    <mergeCell ref="J113:K113"/>
    <mergeCell ref="A111:H111"/>
    <mergeCell ref="J111:K111"/>
    <mergeCell ref="A112:H112"/>
    <mergeCell ref="J112:K112"/>
    <mergeCell ref="J123:K123"/>
    <mergeCell ref="N122:P122"/>
    <mergeCell ref="N123:P123"/>
    <mergeCell ref="A126:H128"/>
    <mergeCell ref="I126:K126"/>
    <mergeCell ref="L126:L127"/>
    <mergeCell ref="J127:K127"/>
    <mergeCell ref="M124:P124"/>
    <mergeCell ref="A125:P125"/>
    <mergeCell ref="M126:M127"/>
    <mergeCell ref="N126:P127"/>
    <mergeCell ref="I128:M128"/>
    <mergeCell ref="N128:P128"/>
    <mergeCell ref="A133:H133"/>
    <mergeCell ref="J129:K129"/>
    <mergeCell ref="J130:K130"/>
    <mergeCell ref="J132:K132"/>
    <mergeCell ref="J133:K133"/>
    <mergeCell ref="I138:K138"/>
    <mergeCell ref="I137:K137"/>
    <mergeCell ref="I136:K136"/>
    <mergeCell ref="A130:H130"/>
    <mergeCell ref="A129:H129"/>
    <mergeCell ref="A132:H132"/>
    <mergeCell ref="F135:H135"/>
    <mergeCell ref="J135:K135"/>
    <mergeCell ref="A51:H51"/>
    <mergeCell ref="N60:P60"/>
    <mergeCell ref="N36:P36"/>
    <mergeCell ref="N37:P37"/>
    <mergeCell ref="N38:P38"/>
    <mergeCell ref="N39:P39"/>
    <mergeCell ref="N40:P40"/>
    <mergeCell ref="N41:P41"/>
    <mergeCell ref="N42:P42"/>
    <mergeCell ref="N43:P43"/>
    <mergeCell ref="N44:P44"/>
    <mergeCell ref="J51:K60"/>
    <mergeCell ref="A52:H52"/>
    <mergeCell ref="A53:H53"/>
    <mergeCell ref="A56:H56"/>
    <mergeCell ref="A57:H57"/>
    <mergeCell ref="A54:H54"/>
    <mergeCell ref="A55:H55"/>
    <mergeCell ref="A60:H60"/>
    <mergeCell ref="N51:P51"/>
    <mergeCell ref="A48:P48"/>
    <mergeCell ref="M49:M50"/>
    <mergeCell ref="N49:P50"/>
    <mergeCell ref="A44:B44"/>
    <mergeCell ref="N57:P57"/>
    <mergeCell ref="N58:P58"/>
    <mergeCell ref="N59:P59"/>
    <mergeCell ref="A58:H58"/>
    <mergeCell ref="A59:H59"/>
    <mergeCell ref="N52:P52"/>
    <mergeCell ref="N53:P53"/>
    <mergeCell ref="N54:P54"/>
    <mergeCell ref="N55:P55"/>
    <mergeCell ref="N56:P56"/>
    <mergeCell ref="A72:C72"/>
    <mergeCell ref="D72:H72"/>
    <mergeCell ref="J72:K72"/>
    <mergeCell ref="A73:C73"/>
    <mergeCell ref="D73:H73"/>
    <mergeCell ref="J73:K73"/>
    <mergeCell ref="A70:C70"/>
    <mergeCell ref="D70:H70"/>
    <mergeCell ref="N65:P65"/>
    <mergeCell ref="N66:P66"/>
    <mergeCell ref="N67:P67"/>
    <mergeCell ref="N68:P68"/>
    <mergeCell ref="N69:P69"/>
    <mergeCell ref="N70:P70"/>
    <mergeCell ref="N71:P71"/>
    <mergeCell ref="N72:P72"/>
    <mergeCell ref="N73:P73"/>
    <mergeCell ref="J70:K70"/>
    <mergeCell ref="A71:C71"/>
    <mergeCell ref="D71:H71"/>
    <mergeCell ref="J71:K71"/>
    <mergeCell ref="A67:C67"/>
    <mergeCell ref="D67:H67"/>
    <mergeCell ref="J67:K67"/>
    <mergeCell ref="N129:P129"/>
    <mergeCell ref="N130:P130"/>
    <mergeCell ref="M131:P131"/>
    <mergeCell ref="N132:P132"/>
    <mergeCell ref="A104:P104"/>
    <mergeCell ref="M105:M106"/>
    <mergeCell ref="N105:P106"/>
    <mergeCell ref="N89:P89"/>
    <mergeCell ref="N90:P90"/>
    <mergeCell ref="A105:H106"/>
    <mergeCell ref="I105:K105"/>
    <mergeCell ref="L105:L106"/>
    <mergeCell ref="J106:K106"/>
    <mergeCell ref="A102:H102"/>
    <mergeCell ref="J102:K102"/>
    <mergeCell ref="A90:G90"/>
    <mergeCell ref="J90:K90"/>
    <mergeCell ref="A89:G89"/>
    <mergeCell ref="A94:G94"/>
    <mergeCell ref="J94:K94"/>
    <mergeCell ref="J89:K89"/>
    <mergeCell ref="A122:H122"/>
    <mergeCell ref="J122:K122"/>
    <mergeCell ref="A123:H123"/>
    <mergeCell ref="I139:K139"/>
    <mergeCell ref="L139:M139"/>
    <mergeCell ref="I140:K140"/>
    <mergeCell ref="L140:M140"/>
    <mergeCell ref="L137:M137"/>
    <mergeCell ref="L138:M138"/>
    <mergeCell ref="N133:P133"/>
    <mergeCell ref="L135:P135"/>
    <mergeCell ref="M136:P136"/>
    <mergeCell ref="N137:P137"/>
    <mergeCell ref="S8:T8"/>
    <mergeCell ref="S9:T9"/>
    <mergeCell ref="S10:T10"/>
    <mergeCell ref="S11:T11"/>
    <mergeCell ref="R13:R16"/>
    <mergeCell ref="S13:S16"/>
    <mergeCell ref="T13:T16"/>
    <mergeCell ref="V5:W5"/>
    <mergeCell ref="V9:W9"/>
    <mergeCell ref="U13:W16"/>
    <mergeCell ref="R17:W17"/>
    <mergeCell ref="U18:W18"/>
    <mergeCell ref="U19:W19"/>
    <mergeCell ref="U20:W20"/>
    <mergeCell ref="U21:W21"/>
    <mergeCell ref="U22:W22"/>
    <mergeCell ref="U23:W23"/>
    <mergeCell ref="U24:W24"/>
    <mergeCell ref="U25:W25"/>
    <mergeCell ref="U26:W26"/>
    <mergeCell ref="U27:W27"/>
    <mergeCell ref="U28:W28"/>
    <mergeCell ref="U29:W29"/>
    <mergeCell ref="U30:W30"/>
    <mergeCell ref="U31:W31"/>
    <mergeCell ref="U32:W32"/>
    <mergeCell ref="U33:W33"/>
    <mergeCell ref="U34:W34"/>
    <mergeCell ref="R35:W35"/>
    <mergeCell ref="U36:W36"/>
    <mergeCell ref="U37:W37"/>
    <mergeCell ref="U38:W38"/>
    <mergeCell ref="U39:W39"/>
    <mergeCell ref="U40:W40"/>
    <mergeCell ref="U41:W41"/>
    <mergeCell ref="U42:W42"/>
    <mergeCell ref="U43:W43"/>
    <mergeCell ref="U44:W44"/>
    <mergeCell ref="U45:W45"/>
    <mergeCell ref="R48:W50"/>
    <mergeCell ref="U51:W51"/>
    <mergeCell ref="U52:W52"/>
    <mergeCell ref="U53:W53"/>
    <mergeCell ref="U54:W54"/>
    <mergeCell ref="U55:W55"/>
    <mergeCell ref="U56:W56"/>
    <mergeCell ref="U57:W57"/>
    <mergeCell ref="U58:W58"/>
    <mergeCell ref="U59:W59"/>
    <mergeCell ref="R62:W64"/>
    <mergeCell ref="U65:W65"/>
    <mergeCell ref="U66:W66"/>
    <mergeCell ref="U67:W67"/>
    <mergeCell ref="U68:W68"/>
    <mergeCell ref="U69:W69"/>
    <mergeCell ref="U70:W70"/>
    <mergeCell ref="R83:W85"/>
    <mergeCell ref="U94:W94"/>
    <mergeCell ref="U95:W95"/>
    <mergeCell ref="U96:W96"/>
    <mergeCell ref="U97:W97"/>
    <mergeCell ref="U98:W98"/>
    <mergeCell ref="U99:W99"/>
    <mergeCell ref="R104:W106"/>
    <mergeCell ref="U71:W71"/>
    <mergeCell ref="U72:W72"/>
    <mergeCell ref="U73:W73"/>
    <mergeCell ref="U74:W74"/>
    <mergeCell ref="U75:W75"/>
    <mergeCell ref="U76:W76"/>
    <mergeCell ref="U77:W77"/>
    <mergeCell ref="U78:W78"/>
    <mergeCell ref="U79:W79"/>
    <mergeCell ref="U80:W80"/>
    <mergeCell ref="U86:W86"/>
    <mergeCell ref="U87:W87"/>
    <mergeCell ref="U88:W88"/>
    <mergeCell ref="U89:W89"/>
    <mergeCell ref="U90:W90"/>
    <mergeCell ref="R120:R121"/>
    <mergeCell ref="S120:S121"/>
    <mergeCell ref="T120:T121"/>
    <mergeCell ref="R123:S123"/>
    <mergeCell ref="R124:W128"/>
    <mergeCell ref="R129:S132"/>
    <mergeCell ref="T129:T132"/>
    <mergeCell ref="U129:V130"/>
    <mergeCell ref="W129:W130"/>
    <mergeCell ref="U131:V132"/>
    <mergeCell ref="W131:W132"/>
    <mergeCell ref="R147:S147"/>
    <mergeCell ref="U133:V136"/>
    <mergeCell ref="W133:W136"/>
    <mergeCell ref="R143:R144"/>
    <mergeCell ref="S143:T144"/>
    <mergeCell ref="U143:V144"/>
    <mergeCell ref="W143:W144"/>
    <mergeCell ref="S145:T145"/>
    <mergeCell ref="U145:V145"/>
    <mergeCell ref="S146:T146"/>
    <mergeCell ref="U146:V146"/>
    <mergeCell ref="U141:V142"/>
    <mergeCell ref="W141:W142"/>
    <mergeCell ref="U137:V138"/>
    <mergeCell ref="W137:W138"/>
    <mergeCell ref="U139:V140"/>
    <mergeCell ref="W139:W140"/>
    <mergeCell ref="R133:T142"/>
  </mergeCells>
  <conditionalFormatting sqref="I129:J129">
    <cfRule type="cellIs" dxfId="33" priority="37" operator="lessThan">
      <formula>-1</formula>
    </cfRule>
  </conditionalFormatting>
  <conditionalFormatting sqref="L129:M129">
    <cfRule type="cellIs" dxfId="32" priority="36" operator="lessThan">
      <formula>-1</formula>
    </cfRule>
  </conditionalFormatting>
  <conditionalFormatting sqref="M4:M11">
    <cfRule type="expression" dxfId="31" priority="44">
      <formula>$K$4&gt;#REF!</formula>
    </cfRule>
  </conditionalFormatting>
  <conditionalFormatting sqref="M18:M34 M107:M119">
    <cfRule type="cellIs" dxfId="30" priority="43" operator="lessThan">
      <formula>-1</formula>
    </cfRule>
  </conditionalFormatting>
  <conditionalFormatting sqref="M36:M45">
    <cfRule type="cellIs" dxfId="29" priority="33" operator="lessThan">
      <formula>-1</formula>
    </cfRule>
  </conditionalFormatting>
  <conditionalFormatting sqref="M51:M59">
    <cfRule type="cellIs" dxfId="28" priority="42" operator="lessThan">
      <formula>-1</formula>
    </cfRule>
  </conditionalFormatting>
  <conditionalFormatting sqref="M65:M80">
    <cfRule type="cellIs" dxfId="27" priority="34" operator="lessThan">
      <formula>-1</formula>
    </cfRule>
  </conditionalFormatting>
  <conditionalFormatting sqref="M86:M101">
    <cfRule type="cellIs" dxfId="26" priority="35" operator="lessThan">
      <formula>-1</formula>
    </cfRule>
  </conditionalFormatting>
  <conditionalFormatting sqref="M122">
    <cfRule type="expression" dxfId="25" priority="39" stopIfTrue="1">
      <formula>$M$122&gt;H5</formula>
    </cfRule>
  </conditionalFormatting>
  <conditionalFormatting sqref="M123:M124">
    <cfRule type="expression" dxfId="24" priority="41">
      <formula>$M$123&gt;H6</formula>
    </cfRule>
  </conditionalFormatting>
  <conditionalFormatting sqref="M133">
    <cfRule type="expression" dxfId="23" priority="40">
      <formula>$M$125&gt;$I$5</formula>
    </cfRule>
  </conditionalFormatting>
  <conditionalFormatting sqref="M131:P131">
    <cfRule type="expression" dxfId="22" priority="38">
      <formula>$N$132-1&gt;#REF!</formula>
    </cfRule>
  </conditionalFormatting>
  <conditionalFormatting sqref="R48">
    <cfRule type="expression" dxfId="21" priority="15">
      <formula>$R48&lt;&gt;#REF!</formula>
    </cfRule>
  </conditionalFormatting>
  <conditionalFormatting sqref="S18:S34 S36:S45">
    <cfRule type="expression" dxfId="20" priority="20">
      <formula>$S18&lt;&gt;$R18</formula>
    </cfRule>
  </conditionalFormatting>
  <conditionalFormatting sqref="S51:S59 S65:S80 S86:S101">
    <cfRule type="expression" dxfId="19" priority="14">
      <formula>$S51&lt;&gt;$R51</formula>
    </cfRule>
  </conditionalFormatting>
  <conditionalFormatting sqref="S107:S119">
    <cfRule type="expression" dxfId="18" priority="5">
      <formula>$S107&lt;&gt;$R107</formula>
    </cfRule>
  </conditionalFormatting>
  <conditionalFormatting sqref="S122">
    <cfRule type="expression" dxfId="17" priority="30">
      <formula>$S122&lt;&gt;$R122</formula>
    </cfRule>
  </conditionalFormatting>
  <conditionalFormatting sqref="T18:T34 T36:T45">
    <cfRule type="expression" dxfId="16" priority="18" stopIfTrue="1">
      <formula>T18&gt;15000</formula>
    </cfRule>
    <cfRule type="expression" dxfId="15" priority="19" stopIfTrue="1">
      <formula>T18&gt;2499</formula>
    </cfRule>
    <cfRule type="expression" dxfId="14" priority="16" stopIfTrue="1">
      <formula>T18=0</formula>
    </cfRule>
    <cfRule type="expression" dxfId="13" priority="17" stopIfTrue="1">
      <formula>T18&lt;2500</formula>
    </cfRule>
  </conditionalFormatting>
  <conditionalFormatting sqref="T51:T59">
    <cfRule type="expression" dxfId="12" priority="9" stopIfTrue="1">
      <formula>T51&gt;2499</formula>
    </cfRule>
    <cfRule type="expression" dxfId="11" priority="8" stopIfTrue="1">
      <formula>T51&gt;7500</formula>
    </cfRule>
    <cfRule type="expression" dxfId="10" priority="7" stopIfTrue="1">
      <formula>T51&lt;2500</formula>
    </cfRule>
    <cfRule type="expression" dxfId="9" priority="6" stopIfTrue="1">
      <formula>T51=0</formula>
    </cfRule>
  </conditionalFormatting>
  <conditionalFormatting sqref="T65:T80 T86:T101">
    <cfRule type="expression" dxfId="8" priority="12" stopIfTrue="1">
      <formula>T65&gt;15000</formula>
    </cfRule>
    <cfRule type="expression" dxfId="7" priority="11" stopIfTrue="1">
      <formula>T65&lt;2500</formula>
    </cfRule>
    <cfRule type="expression" dxfId="6" priority="10" stopIfTrue="1">
      <formula>T65=0</formula>
    </cfRule>
    <cfRule type="expression" dxfId="5" priority="13" stopIfTrue="1">
      <formula>T65&gt;2499</formula>
    </cfRule>
  </conditionalFormatting>
  <conditionalFormatting sqref="T107:T119">
    <cfRule type="expression" dxfId="4" priority="4" stopIfTrue="1">
      <formula>T107&gt;2499</formula>
    </cfRule>
    <cfRule type="expression" dxfId="3" priority="3" stopIfTrue="1">
      <formula>T107&gt;15000</formula>
    </cfRule>
    <cfRule type="expression" dxfId="2" priority="2" stopIfTrue="1">
      <formula>T107&lt;2500</formula>
    </cfRule>
    <cfRule type="expression" dxfId="1" priority="1" stopIfTrue="1">
      <formula>T107=0</formula>
    </cfRule>
  </conditionalFormatting>
  <conditionalFormatting sqref="U143:V144">
    <cfRule type="expression" dxfId="0" priority="21">
      <formula>$W$137&gt;$W$131</formula>
    </cfRule>
  </conditionalFormatting>
  <dataValidations disablePrompts="1" count="1">
    <dataValidation type="list" allowBlank="1" showInputMessage="1" showErrorMessage="1" sqref="T129" xr:uid="{69E540F5-6477-4D72-B431-0406F1F46751}">
      <formula1>"Sélectionner,Oui,Non"</formula1>
    </dataValidation>
  </dataValidations>
  <hyperlinks>
    <hyperlink ref="H84" location="Barèmes!A1" display="Taux " xr:uid="{78494E79-3189-48A2-A77E-B51A05C71056}"/>
    <hyperlink ref="H84:H85" location="'Informations importantes'!C30" display="Taux " xr:uid="{13A4E1A0-ECA1-447B-865F-46049B8C91BE}"/>
  </hyperlinks>
  <pageMargins left="0.23622047244094491" right="0.23622047244094491" top="0.74803149606299213" bottom="0.74803149606299213" header="0.31496062992125984" footer="0.31496062992125984"/>
  <pageSetup paperSize="120" scale="32" fitToHeight="0" orientation="portrait" horizontalDpi="1200" verticalDpi="1200" r:id="rId1"/>
  <drawing r:id="rId2"/>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1DBB2971-1FA3-444B-BD5D-4CBAC2395408}">
          <x14:formula1>
            <xm:f>Source!$B$24:$B$29</xm:f>
          </x14:formula1>
          <xm:sqref>C36:C45</xm:sqref>
        </x14:dataValidation>
        <x14:dataValidation type="list" allowBlank="1" showInputMessage="1" showErrorMessage="1" xr:uid="{28714C1F-9452-4D70-9534-B85F27D0C3C6}">
          <x14:formula1>
            <xm:f>Source!$A$21:$A$37</xm:f>
          </x14:formula1>
          <xm:sqref>C47 C18:C34</xm:sqref>
        </x14:dataValidation>
        <x14:dataValidation type="list" allowBlank="1" showInputMessage="1" showErrorMessage="1" xr:uid="{1AE81404-D660-4263-B1BB-C008BC967CD8}">
          <x14:formula1>
            <xm:f>Source!$A$40:$A$50</xm:f>
          </x14:formula1>
          <xm:sqref>J47</xm:sqref>
        </x14:dataValidation>
        <x14:dataValidation type="list" allowBlank="1" showInputMessage="1" showErrorMessage="1" xr:uid="{1900AFF5-D7A6-426B-B610-AC46692A64BC}">
          <x14:formula1>
            <xm:f>Source!$A$16:$A$18</xm:f>
          </x14:formula1>
          <xm:sqref>K47:L47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1183-280A-41BC-AE02-60088E37140F}">
  <dimension ref="A1:K61"/>
  <sheetViews>
    <sheetView showGridLines="0" topLeftCell="A26" zoomScale="80" zoomScaleNormal="80" workbookViewId="0">
      <selection activeCell="H58" sqref="H58 H47"/>
    </sheetView>
  </sheetViews>
  <sheetFormatPr baseColWidth="10" defaultColWidth="11.453125" defaultRowHeight="14.5" x14ac:dyDescent="0.35"/>
  <cols>
    <col min="1" max="1" width="23.90625" customWidth="1"/>
    <col min="2" max="2" width="21.54296875" customWidth="1"/>
    <col min="3" max="3" width="17" customWidth="1"/>
    <col min="4" max="4" width="18" customWidth="1"/>
    <col min="5" max="6" width="20" customWidth="1"/>
    <col min="7" max="7" width="19" customWidth="1"/>
    <col min="8" max="9" width="17" customWidth="1"/>
    <col min="10" max="10" width="14.54296875" customWidth="1"/>
    <col min="11" max="11" width="17.453125" customWidth="1"/>
  </cols>
  <sheetData>
    <row r="1" spans="1:9" ht="17.399999999999999" customHeight="1" x14ac:dyDescent="0.35">
      <c r="A1" s="667" t="s">
        <v>399</v>
      </c>
      <c r="B1" s="667"/>
      <c r="C1" s="667"/>
      <c r="D1" s="667"/>
      <c r="E1" s="667"/>
      <c r="F1" s="667"/>
      <c r="G1" s="667"/>
      <c r="H1" s="667"/>
      <c r="I1" s="667"/>
    </row>
    <row r="2" spans="1:9" ht="17.399999999999999" customHeight="1" x14ac:dyDescent="0.35">
      <c r="A2" s="667"/>
      <c r="B2" s="667"/>
      <c r="C2" s="667"/>
      <c r="D2" s="667"/>
      <c r="E2" s="667"/>
      <c r="F2" s="667"/>
      <c r="G2" s="667"/>
      <c r="H2" s="667"/>
      <c r="I2" s="667"/>
    </row>
    <row r="5" spans="1:9" ht="22.5" customHeight="1" x14ac:dyDescent="0.35">
      <c r="A5" s="644" t="s">
        <v>118</v>
      </c>
      <c r="B5" s="669">
        <f>'Plan de financement'!B3</f>
        <v>0</v>
      </c>
      <c r="C5" s="670"/>
      <c r="D5" s="671"/>
      <c r="G5" s="103" t="s">
        <v>119</v>
      </c>
      <c r="H5" s="653">
        <f>'Plan de financement'!M4</f>
        <v>0</v>
      </c>
      <c r="I5" s="655"/>
    </row>
    <row r="6" spans="1:9" x14ac:dyDescent="0.35">
      <c r="A6" s="668"/>
      <c r="B6" s="672"/>
      <c r="C6" s="673"/>
      <c r="D6" s="674"/>
    </row>
    <row r="7" spans="1:9" x14ac:dyDescent="0.35">
      <c r="A7" s="645"/>
      <c r="B7" s="675"/>
      <c r="C7" s="676"/>
      <c r="D7" s="677"/>
    </row>
    <row r="8" spans="1:9" ht="30" customHeight="1" x14ac:dyDescent="0.35">
      <c r="A8" s="103" t="s">
        <v>120</v>
      </c>
      <c r="B8" s="653">
        <f>'Plan de financement'!B5</f>
        <v>0</v>
      </c>
      <c r="C8" s="654"/>
      <c r="D8" s="655"/>
    </row>
    <row r="11" spans="1:9" ht="34.5" customHeight="1" x14ac:dyDescent="0.35">
      <c r="A11" s="180" t="s">
        <v>121</v>
      </c>
      <c r="B11" s="181">
        <f>'Réclamation 1'!H9</f>
        <v>0</v>
      </c>
      <c r="C11" s="181">
        <f>'Réclamation 1'!H10</f>
        <v>0</v>
      </c>
      <c r="D11" s="656" t="s">
        <v>122</v>
      </c>
      <c r="E11" s="657"/>
      <c r="F11" s="646" t="s">
        <v>123</v>
      </c>
      <c r="G11" s="646" t="s">
        <v>124</v>
      </c>
      <c r="H11" s="646" t="s">
        <v>125</v>
      </c>
      <c r="I11" s="661"/>
    </row>
    <row r="12" spans="1:9" x14ac:dyDescent="0.35">
      <c r="A12" s="666" t="s">
        <v>126</v>
      </c>
      <c r="B12" s="666"/>
      <c r="C12" s="666"/>
      <c r="D12" s="103" t="s">
        <v>127</v>
      </c>
      <c r="E12" s="103" t="s">
        <v>71</v>
      </c>
      <c r="F12" s="646"/>
      <c r="G12" s="646"/>
      <c r="H12" s="646"/>
      <c r="I12" s="661"/>
    </row>
    <row r="13" spans="1:9" x14ac:dyDescent="0.35">
      <c r="A13" s="665" t="s">
        <v>128</v>
      </c>
      <c r="B13" s="665"/>
      <c r="C13" s="665"/>
      <c r="D13" s="182">
        <f>'Réclamation 1'!I46</f>
        <v>0</v>
      </c>
      <c r="E13" s="182">
        <f>'Réclamation 1'!J46</f>
        <v>0</v>
      </c>
      <c r="F13" s="182">
        <f>'Réclamation 1'!L46</f>
        <v>0</v>
      </c>
      <c r="G13" s="182">
        <f>'Réclamation 1'!M46</f>
        <v>0</v>
      </c>
      <c r="H13" s="182">
        <f>SUM(D13:G13)</f>
        <v>0</v>
      </c>
      <c r="I13" s="105"/>
    </row>
    <row r="14" spans="1:9" x14ac:dyDescent="0.35">
      <c r="A14" s="665" t="s">
        <v>129</v>
      </c>
      <c r="B14" s="665"/>
      <c r="C14" s="665"/>
      <c r="D14" s="182">
        <f>'Réclamation 1'!I60</f>
        <v>0</v>
      </c>
      <c r="E14" s="184" t="s">
        <v>130</v>
      </c>
      <c r="F14" s="182">
        <f>'Réclamation 1'!L60</f>
        <v>0</v>
      </c>
      <c r="G14" s="182">
        <f>'Réclamation 1'!M60</f>
        <v>0</v>
      </c>
      <c r="H14" s="182">
        <f t="shared" ref="H14:H18" si="0">SUM(D14:G14)</f>
        <v>0</v>
      </c>
      <c r="I14" s="105"/>
    </row>
    <row r="15" spans="1:9" x14ac:dyDescent="0.35">
      <c r="A15" s="665" t="s">
        <v>131</v>
      </c>
      <c r="B15" s="665"/>
      <c r="C15" s="665"/>
      <c r="D15" s="182">
        <f>'Réclamation 1'!I81</f>
        <v>0</v>
      </c>
      <c r="E15" s="182">
        <f>'Réclamation 1'!J81</f>
        <v>0</v>
      </c>
      <c r="F15" s="182">
        <f>'Réclamation 1'!L81</f>
        <v>0</v>
      </c>
      <c r="G15" s="182">
        <f>'Réclamation 1'!M81</f>
        <v>0</v>
      </c>
      <c r="H15" s="182">
        <f t="shared" si="0"/>
        <v>0</v>
      </c>
      <c r="I15" s="105"/>
    </row>
    <row r="16" spans="1:9" x14ac:dyDescent="0.35">
      <c r="A16" s="665" t="s">
        <v>132</v>
      </c>
      <c r="B16" s="665"/>
      <c r="C16" s="665"/>
      <c r="D16" s="182">
        <f>'Réclamation 1'!I102</f>
        <v>0</v>
      </c>
      <c r="E16" s="182">
        <f>'Réclamation 1'!J102</f>
        <v>0</v>
      </c>
      <c r="F16" s="182">
        <f>'Réclamation 1'!L102</f>
        <v>0</v>
      </c>
      <c r="G16" s="182">
        <f>'Réclamation 1'!M102</f>
        <v>0</v>
      </c>
      <c r="H16" s="182">
        <f t="shared" si="0"/>
        <v>0</v>
      </c>
      <c r="I16" s="105"/>
    </row>
    <row r="17" spans="1:9" x14ac:dyDescent="0.35">
      <c r="A17" s="665" t="s">
        <v>133</v>
      </c>
      <c r="B17" s="665"/>
      <c r="C17" s="665"/>
      <c r="D17" s="182">
        <f>'Réclamation 1'!I120</f>
        <v>0</v>
      </c>
      <c r="E17" s="182">
        <f>'Réclamation 1'!J120</f>
        <v>0</v>
      </c>
      <c r="F17" s="182">
        <f>'Réclamation 1'!L120</f>
        <v>0</v>
      </c>
      <c r="G17" s="182">
        <f>'Réclamation 1'!M120</f>
        <v>0</v>
      </c>
      <c r="H17" s="182">
        <f t="shared" si="0"/>
        <v>0</v>
      </c>
      <c r="I17" s="105"/>
    </row>
    <row r="18" spans="1:9" x14ac:dyDescent="0.35">
      <c r="A18" s="665" t="s">
        <v>134</v>
      </c>
      <c r="B18" s="665"/>
      <c r="C18" s="665"/>
      <c r="D18" s="184" t="s">
        <v>130</v>
      </c>
      <c r="E18" s="184" t="s">
        <v>130</v>
      </c>
      <c r="F18" s="184" t="s">
        <v>130</v>
      </c>
      <c r="G18" s="182">
        <f>'Réclamation 1'!M130</f>
        <v>0</v>
      </c>
      <c r="H18" s="182">
        <f t="shared" si="0"/>
        <v>0</v>
      </c>
      <c r="I18" s="105"/>
    </row>
    <row r="19" spans="1:9" x14ac:dyDescent="0.35">
      <c r="A19" s="640" t="s">
        <v>135</v>
      </c>
      <c r="B19" s="640"/>
      <c r="C19" s="640"/>
      <c r="D19" s="185">
        <f>SUM(D13:D18)</f>
        <v>0</v>
      </c>
      <c r="E19" s="185">
        <f>SUM(E13:E18)</f>
        <v>0</v>
      </c>
      <c r="F19" s="185">
        <f>SUM(F13:F18)</f>
        <v>0</v>
      </c>
      <c r="G19" s="185">
        <f>SUM(G13:G18)</f>
        <v>0</v>
      </c>
      <c r="H19" s="185">
        <f>SUM(H13:H18)</f>
        <v>0</v>
      </c>
      <c r="I19" s="106"/>
    </row>
    <row r="20" spans="1:9" x14ac:dyDescent="0.35">
      <c r="I20" s="107"/>
    </row>
    <row r="21" spans="1:9" ht="33" customHeight="1" x14ac:dyDescent="0.35">
      <c r="A21" s="180" t="s">
        <v>136</v>
      </c>
      <c r="B21" s="181">
        <f>'Réclamation 2'!H9</f>
        <v>0</v>
      </c>
      <c r="C21" s="181">
        <f>'Réclamation 2'!H10</f>
        <v>0</v>
      </c>
      <c r="D21" s="646" t="s">
        <v>122</v>
      </c>
      <c r="E21" s="646"/>
      <c r="F21" s="646" t="s">
        <v>123</v>
      </c>
      <c r="G21" s="646" t="s">
        <v>124</v>
      </c>
      <c r="H21" s="646" t="s">
        <v>125</v>
      </c>
      <c r="I21" s="661"/>
    </row>
    <row r="22" spans="1:9" x14ac:dyDescent="0.35">
      <c r="A22" s="666" t="s">
        <v>126</v>
      </c>
      <c r="B22" s="666"/>
      <c r="C22" s="666"/>
      <c r="D22" s="103" t="s">
        <v>127</v>
      </c>
      <c r="E22" s="103" t="s">
        <v>71</v>
      </c>
      <c r="F22" s="646"/>
      <c r="G22" s="646"/>
      <c r="H22" s="646"/>
      <c r="I22" s="661"/>
    </row>
    <row r="23" spans="1:9" x14ac:dyDescent="0.35">
      <c r="A23" s="665" t="s">
        <v>128</v>
      </c>
      <c r="B23" s="665"/>
      <c r="C23" s="665"/>
      <c r="D23" s="182">
        <f>'Réclamation 2'!$I$46</f>
        <v>0</v>
      </c>
      <c r="E23" s="182">
        <f>'Réclamation 2'!$J$46</f>
        <v>0</v>
      </c>
      <c r="F23" s="182">
        <f>'Réclamation 2'!$L$46</f>
        <v>0</v>
      </c>
      <c r="G23" s="182">
        <f>'Réclamation 2'!$M$46</f>
        <v>0</v>
      </c>
      <c r="H23" s="182">
        <f>SUM(D23:G23)</f>
        <v>0</v>
      </c>
      <c r="I23" s="105"/>
    </row>
    <row r="24" spans="1:9" x14ac:dyDescent="0.35">
      <c r="A24" s="665" t="s">
        <v>129</v>
      </c>
      <c r="B24" s="665"/>
      <c r="C24" s="665"/>
      <c r="D24" s="182">
        <f>'Réclamation 2'!$I$60</f>
        <v>0</v>
      </c>
      <c r="E24" s="184" t="s">
        <v>130</v>
      </c>
      <c r="F24" s="182">
        <f>'Réclamation 2'!L60</f>
        <v>0</v>
      </c>
      <c r="G24" s="182">
        <f>'Réclamation 2'!$M$60</f>
        <v>0</v>
      </c>
      <c r="H24" s="182">
        <f t="shared" ref="H24:H28" si="1">SUM(D24:G24)</f>
        <v>0</v>
      </c>
      <c r="I24" s="105"/>
    </row>
    <row r="25" spans="1:9" x14ac:dyDescent="0.35">
      <c r="A25" s="665" t="s">
        <v>131</v>
      </c>
      <c r="B25" s="665"/>
      <c r="C25" s="665"/>
      <c r="D25" s="182">
        <f>'Réclamation 2'!$I$81</f>
        <v>0</v>
      </c>
      <c r="E25" s="182">
        <f>'Réclamation 2'!$J$81</f>
        <v>0</v>
      </c>
      <c r="F25" s="182">
        <f>'Réclamation 2'!$L$81</f>
        <v>0</v>
      </c>
      <c r="G25" s="182">
        <f>'Réclamation 2'!$M$81</f>
        <v>0</v>
      </c>
      <c r="H25" s="182">
        <f t="shared" si="1"/>
        <v>0</v>
      </c>
      <c r="I25" s="105"/>
    </row>
    <row r="26" spans="1:9" x14ac:dyDescent="0.35">
      <c r="A26" s="665" t="s">
        <v>132</v>
      </c>
      <c r="B26" s="665"/>
      <c r="C26" s="665"/>
      <c r="D26" s="182">
        <f>'Réclamation 2'!$I$102</f>
        <v>0</v>
      </c>
      <c r="E26" s="182">
        <f>'Réclamation 2'!$J$102</f>
        <v>0</v>
      </c>
      <c r="F26" s="182">
        <f>'Réclamation 2'!$L$102</f>
        <v>0</v>
      </c>
      <c r="G26" s="182">
        <f>'Réclamation 2'!$M$102</f>
        <v>0</v>
      </c>
      <c r="H26" s="182">
        <f t="shared" si="1"/>
        <v>0</v>
      </c>
      <c r="I26" s="105"/>
    </row>
    <row r="27" spans="1:9" x14ac:dyDescent="0.35">
      <c r="A27" s="665" t="s">
        <v>133</v>
      </c>
      <c r="B27" s="665"/>
      <c r="C27" s="665"/>
      <c r="D27" s="182">
        <f>'Réclamation 2'!$I$120</f>
        <v>0</v>
      </c>
      <c r="E27" s="182">
        <f>'Réclamation 2'!$J$120</f>
        <v>0</v>
      </c>
      <c r="F27" s="182">
        <f>'Réclamation 2'!$L$120</f>
        <v>0</v>
      </c>
      <c r="G27" s="182">
        <f>'Réclamation 2'!$M$120</f>
        <v>0</v>
      </c>
      <c r="H27" s="182">
        <f t="shared" si="1"/>
        <v>0</v>
      </c>
      <c r="I27" s="105"/>
    </row>
    <row r="28" spans="1:9" x14ac:dyDescent="0.35">
      <c r="A28" s="665" t="s">
        <v>134</v>
      </c>
      <c r="B28" s="665"/>
      <c r="C28" s="665"/>
      <c r="D28" s="184" t="s">
        <v>130</v>
      </c>
      <c r="E28" s="184" t="s">
        <v>130</v>
      </c>
      <c r="F28" s="184" t="s">
        <v>130</v>
      </c>
      <c r="G28" s="182">
        <f>'Réclamation 2'!$M$130</f>
        <v>0</v>
      </c>
      <c r="H28" s="182">
        <f t="shared" si="1"/>
        <v>0</v>
      </c>
      <c r="I28" s="105"/>
    </row>
    <row r="29" spans="1:9" x14ac:dyDescent="0.35">
      <c r="A29" s="640" t="s">
        <v>135</v>
      </c>
      <c r="B29" s="640"/>
      <c r="C29" s="640"/>
      <c r="D29" s="185">
        <f>SUM(D23:D28)</f>
        <v>0</v>
      </c>
      <c r="E29" s="185">
        <f>SUM(E23:E28)</f>
        <v>0</v>
      </c>
      <c r="F29" s="185">
        <f>SUM(F23:F28)</f>
        <v>0</v>
      </c>
      <c r="G29" s="185">
        <f>SUM(G23:G28)</f>
        <v>0</v>
      </c>
      <c r="H29" s="185">
        <f>SUM(H23:H28)</f>
        <v>0</v>
      </c>
      <c r="I29" s="105"/>
    </row>
    <row r="30" spans="1:9" x14ac:dyDescent="0.35">
      <c r="I30" s="107"/>
    </row>
    <row r="31" spans="1:9" ht="33" customHeight="1" x14ac:dyDescent="0.35">
      <c r="A31" s="180" t="s">
        <v>137</v>
      </c>
      <c r="B31" s="181">
        <f>'Réclamation 3'!H9</f>
        <v>0</v>
      </c>
      <c r="C31" s="181">
        <f>'Réclamation 3'!H10</f>
        <v>0</v>
      </c>
      <c r="D31" s="646" t="s">
        <v>122</v>
      </c>
      <c r="E31" s="646"/>
      <c r="F31" s="646" t="s">
        <v>123</v>
      </c>
      <c r="G31" s="646" t="s">
        <v>124</v>
      </c>
      <c r="H31" s="646" t="s">
        <v>125</v>
      </c>
      <c r="I31" s="661"/>
    </row>
    <row r="32" spans="1:9" x14ac:dyDescent="0.35">
      <c r="A32" s="666" t="s">
        <v>126</v>
      </c>
      <c r="B32" s="666"/>
      <c r="C32" s="666"/>
      <c r="D32" s="103" t="s">
        <v>127</v>
      </c>
      <c r="E32" s="103" t="s">
        <v>71</v>
      </c>
      <c r="F32" s="646"/>
      <c r="G32" s="646"/>
      <c r="H32" s="646"/>
      <c r="I32" s="661"/>
    </row>
    <row r="33" spans="1:10" x14ac:dyDescent="0.35">
      <c r="A33" s="665" t="s">
        <v>128</v>
      </c>
      <c r="B33" s="665"/>
      <c r="C33" s="665"/>
      <c r="D33" s="182">
        <f>'Réclamation 3'!$I$46</f>
        <v>0</v>
      </c>
      <c r="E33" s="182">
        <f>'Réclamation 3'!$J$46</f>
        <v>0</v>
      </c>
      <c r="F33" s="182">
        <f>'Réclamation 3'!$L$46</f>
        <v>0</v>
      </c>
      <c r="G33" s="182">
        <f>'Réclamation 3'!$M$46</f>
        <v>0</v>
      </c>
      <c r="H33" s="182">
        <f>SUM(D33:G33)</f>
        <v>0</v>
      </c>
      <c r="I33" s="105"/>
    </row>
    <row r="34" spans="1:10" x14ac:dyDescent="0.35">
      <c r="A34" s="665" t="s">
        <v>129</v>
      </c>
      <c r="B34" s="665"/>
      <c r="C34" s="665"/>
      <c r="D34" s="182">
        <f>'Réclamation 3'!$I$60</f>
        <v>0</v>
      </c>
      <c r="E34" s="184" t="s">
        <v>130</v>
      </c>
      <c r="F34" s="182">
        <f>'Réclamation 3'!$L$60</f>
        <v>0</v>
      </c>
      <c r="G34" s="182">
        <f>'Réclamation 3'!$M$60</f>
        <v>0</v>
      </c>
      <c r="H34" s="182">
        <f t="shared" ref="H34:H38" si="2">SUM(D34:G34)</f>
        <v>0</v>
      </c>
      <c r="I34" s="105"/>
    </row>
    <row r="35" spans="1:10" x14ac:dyDescent="0.35">
      <c r="A35" s="665" t="s">
        <v>131</v>
      </c>
      <c r="B35" s="665"/>
      <c r="C35" s="665"/>
      <c r="D35" s="182">
        <f>'Réclamation 3'!$I$81</f>
        <v>0</v>
      </c>
      <c r="E35" s="182">
        <f>'Réclamation 3'!$J$81</f>
        <v>0</v>
      </c>
      <c r="F35" s="182">
        <f>'Réclamation 3'!$L$81</f>
        <v>0</v>
      </c>
      <c r="G35" s="182">
        <f>'Réclamation 3'!$M$81</f>
        <v>0</v>
      </c>
      <c r="H35" s="182">
        <f t="shared" si="2"/>
        <v>0</v>
      </c>
      <c r="I35" s="105"/>
    </row>
    <row r="36" spans="1:10" x14ac:dyDescent="0.35">
      <c r="A36" s="665" t="s">
        <v>132</v>
      </c>
      <c r="B36" s="665"/>
      <c r="C36" s="665"/>
      <c r="D36" s="182">
        <f>'Réclamation 3'!$I$102</f>
        <v>0</v>
      </c>
      <c r="E36" s="182">
        <f>'Réclamation 3'!$J$102</f>
        <v>0</v>
      </c>
      <c r="F36" s="182">
        <f>'Réclamation 3'!$L$102</f>
        <v>0</v>
      </c>
      <c r="G36" s="182">
        <f>'Réclamation 3'!$M$102</f>
        <v>0</v>
      </c>
      <c r="H36" s="182">
        <f t="shared" si="2"/>
        <v>0</v>
      </c>
      <c r="I36" s="105"/>
    </row>
    <row r="37" spans="1:10" x14ac:dyDescent="0.35">
      <c r="A37" s="665" t="s">
        <v>133</v>
      </c>
      <c r="B37" s="665"/>
      <c r="C37" s="665"/>
      <c r="D37" s="182">
        <f>'Réclamation 3'!$I$120</f>
        <v>0</v>
      </c>
      <c r="E37" s="182">
        <f>'Réclamation 3'!$J$120</f>
        <v>0</v>
      </c>
      <c r="F37" s="182">
        <f>'Réclamation 3'!$L$120</f>
        <v>0</v>
      </c>
      <c r="G37" s="182">
        <f>'Réclamation 3'!$M$120</f>
        <v>0</v>
      </c>
      <c r="H37" s="182">
        <f t="shared" si="2"/>
        <v>0</v>
      </c>
      <c r="I37" s="105"/>
    </row>
    <row r="38" spans="1:10" x14ac:dyDescent="0.35">
      <c r="A38" s="665" t="s">
        <v>134</v>
      </c>
      <c r="B38" s="665"/>
      <c r="C38" s="665"/>
      <c r="D38" s="184" t="s">
        <v>130</v>
      </c>
      <c r="E38" s="184" t="s">
        <v>130</v>
      </c>
      <c r="F38" s="184" t="s">
        <v>130</v>
      </c>
      <c r="G38" s="182">
        <f>'Réclamation 3'!$M$130</f>
        <v>0</v>
      </c>
      <c r="H38" s="182">
        <f t="shared" si="2"/>
        <v>0</v>
      </c>
      <c r="I38" s="105"/>
    </row>
    <row r="39" spans="1:10" x14ac:dyDescent="0.35">
      <c r="A39" s="640" t="s">
        <v>135</v>
      </c>
      <c r="B39" s="640"/>
      <c r="C39" s="640"/>
      <c r="D39" s="185">
        <f>SUM(D33:D38)</f>
        <v>0</v>
      </c>
      <c r="E39" s="185">
        <f>SUM(E33:E38)</f>
        <v>0</v>
      </c>
      <c r="F39" s="185">
        <f>SUM(F33:F38)</f>
        <v>0</v>
      </c>
      <c r="G39" s="185">
        <f>SUM(G33:G38)</f>
        <v>0</v>
      </c>
      <c r="H39" s="185">
        <f>SUM(H33:H38)</f>
        <v>0</v>
      </c>
      <c r="I39" s="105"/>
    </row>
    <row r="40" spans="1:10" x14ac:dyDescent="0.35">
      <c r="I40" s="102"/>
    </row>
    <row r="41" spans="1:10" ht="42" customHeight="1" x14ac:dyDescent="0.35">
      <c r="A41" s="653" t="s">
        <v>138</v>
      </c>
      <c r="B41" s="654"/>
      <c r="C41" s="655"/>
      <c r="D41" s="656" t="s">
        <v>122</v>
      </c>
      <c r="E41" s="657"/>
      <c r="F41" s="651" t="s">
        <v>123</v>
      </c>
      <c r="G41" s="651" t="s">
        <v>124</v>
      </c>
      <c r="H41" s="651" t="s">
        <v>125</v>
      </c>
      <c r="I41" s="646" t="s">
        <v>139</v>
      </c>
      <c r="J41" s="661"/>
    </row>
    <row r="42" spans="1:10" x14ac:dyDescent="0.35">
      <c r="A42" s="662" t="s">
        <v>126</v>
      </c>
      <c r="B42" s="663"/>
      <c r="C42" s="664"/>
      <c r="D42" s="103" t="s">
        <v>127</v>
      </c>
      <c r="E42" s="103" t="s">
        <v>71</v>
      </c>
      <c r="F42" s="652"/>
      <c r="G42" s="652"/>
      <c r="H42" s="652"/>
      <c r="I42" s="647"/>
      <c r="J42" s="661"/>
    </row>
    <row r="43" spans="1:10" x14ac:dyDescent="0.35">
      <c r="A43" s="658" t="s">
        <v>128</v>
      </c>
      <c r="B43" s="659"/>
      <c r="C43" s="660"/>
      <c r="D43" s="182">
        <f>D13+D23+D33</f>
        <v>0</v>
      </c>
      <c r="E43" s="182">
        <f>E13+E23+E33</f>
        <v>0</v>
      </c>
      <c r="F43" s="182">
        <f>F13+F23+F33</f>
        <v>0</v>
      </c>
      <c r="G43" s="182">
        <f>G13+G23+G33</f>
        <v>0</v>
      </c>
      <c r="H43" s="182">
        <f>H13+H23+H33</f>
        <v>0</v>
      </c>
      <c r="I43" s="183">
        <f>$G$54-$G$43</f>
        <v>0</v>
      </c>
      <c r="J43" s="105"/>
    </row>
    <row r="44" spans="1:10" x14ac:dyDescent="0.35">
      <c r="A44" s="658" t="s">
        <v>129</v>
      </c>
      <c r="B44" s="659"/>
      <c r="C44" s="660"/>
      <c r="D44" s="182">
        <f>D14+D24+D34</f>
        <v>0</v>
      </c>
      <c r="E44" s="184" t="s">
        <v>130</v>
      </c>
      <c r="F44" s="182">
        <f>F14+F24+F34</f>
        <v>0</v>
      </c>
      <c r="G44" s="182">
        <f t="shared" ref="F44:H46" si="3">G14+G24+G34</f>
        <v>0</v>
      </c>
      <c r="H44" s="182">
        <f t="shared" si="3"/>
        <v>0</v>
      </c>
      <c r="I44" s="183">
        <f>$G$55-$G$44</f>
        <v>0</v>
      </c>
      <c r="J44" s="105"/>
    </row>
    <row r="45" spans="1:10" x14ac:dyDescent="0.35">
      <c r="A45" s="658" t="s">
        <v>131</v>
      </c>
      <c r="B45" s="659"/>
      <c r="C45" s="660"/>
      <c r="D45" s="182">
        <f>D15+D25+D35</f>
        <v>0</v>
      </c>
      <c r="E45" s="182">
        <f>E15+E25+E35</f>
        <v>0</v>
      </c>
      <c r="F45" s="182">
        <f t="shared" si="3"/>
        <v>0</v>
      </c>
      <c r="G45" s="182">
        <f t="shared" si="3"/>
        <v>0</v>
      </c>
      <c r="H45" s="182">
        <f t="shared" si="3"/>
        <v>0</v>
      </c>
      <c r="I45" s="183">
        <f>$G$56-$G$45</f>
        <v>0</v>
      </c>
      <c r="J45" s="105"/>
    </row>
    <row r="46" spans="1:10" x14ac:dyDescent="0.35">
      <c r="A46" s="658" t="s">
        <v>132</v>
      </c>
      <c r="B46" s="659"/>
      <c r="C46" s="660"/>
      <c r="D46" s="182">
        <f>D16+D26+D36</f>
        <v>0</v>
      </c>
      <c r="E46" s="182">
        <f>E16+E26+E36</f>
        <v>0</v>
      </c>
      <c r="F46" s="182">
        <f t="shared" si="3"/>
        <v>0</v>
      </c>
      <c r="G46" s="182">
        <f t="shared" si="3"/>
        <v>0</v>
      </c>
      <c r="H46" s="182">
        <f t="shared" si="3"/>
        <v>0</v>
      </c>
      <c r="I46" s="183">
        <f>$G$57-$G$46</f>
        <v>0</v>
      </c>
      <c r="J46" s="105"/>
    </row>
    <row r="47" spans="1:10" x14ac:dyDescent="0.35">
      <c r="A47" s="658" t="s">
        <v>133</v>
      </c>
      <c r="B47" s="659"/>
      <c r="C47" s="660"/>
      <c r="D47" s="182">
        <f>D17+D27+D37</f>
        <v>0</v>
      </c>
      <c r="E47" s="182">
        <f t="shared" ref="E47:H47" si="4">E17+E27+E37</f>
        <v>0</v>
      </c>
      <c r="F47" s="182">
        <f t="shared" si="4"/>
        <v>0</v>
      </c>
      <c r="G47" s="182">
        <f t="shared" si="4"/>
        <v>0</v>
      </c>
      <c r="H47" s="182">
        <f t="shared" si="4"/>
        <v>0</v>
      </c>
      <c r="I47" s="183">
        <f>$G$58-$G$47</f>
        <v>0</v>
      </c>
      <c r="J47" s="105"/>
    </row>
    <row r="48" spans="1:10" x14ac:dyDescent="0.35">
      <c r="A48" s="658" t="s">
        <v>134</v>
      </c>
      <c r="B48" s="659"/>
      <c r="C48" s="660"/>
      <c r="D48" s="184" t="s">
        <v>130</v>
      </c>
      <c r="E48" s="184" t="s">
        <v>130</v>
      </c>
      <c r="F48" s="184" t="s">
        <v>130</v>
      </c>
      <c r="G48" s="182">
        <f>G18+G28+G38</f>
        <v>0</v>
      </c>
      <c r="H48" s="182">
        <f>H18+H28+H38</f>
        <v>0</v>
      </c>
      <c r="I48" s="183">
        <f>$G$59-$G$48</f>
        <v>0</v>
      </c>
      <c r="J48" s="105"/>
    </row>
    <row r="49" spans="1:11" x14ac:dyDescent="0.35">
      <c r="A49" s="637" t="s">
        <v>140</v>
      </c>
      <c r="B49" s="638"/>
      <c r="C49" s="639"/>
      <c r="D49" s="185">
        <f t="shared" ref="D49:I49" si="5">SUM(D43:D48)</f>
        <v>0</v>
      </c>
      <c r="E49" s="185">
        <f t="shared" si="5"/>
        <v>0</v>
      </c>
      <c r="F49" s="185">
        <f t="shared" si="5"/>
        <v>0</v>
      </c>
      <c r="G49" s="185">
        <f t="shared" si="5"/>
        <v>0</v>
      </c>
      <c r="H49" s="185">
        <f t="shared" si="5"/>
        <v>0</v>
      </c>
      <c r="I49" s="190">
        <f t="shared" si="5"/>
        <v>0</v>
      </c>
      <c r="J49" s="108"/>
    </row>
    <row r="50" spans="1:11" x14ac:dyDescent="0.35">
      <c r="A50" s="640" t="s">
        <v>147</v>
      </c>
      <c r="B50" s="640"/>
      <c r="C50" s="640"/>
      <c r="D50" s="186">
        <f>IFERROR(D49/H49,0)</f>
        <v>0</v>
      </c>
      <c r="E50" s="186">
        <f>IFERROR(E49/H49,0)</f>
        <v>0</v>
      </c>
      <c r="F50" s="186">
        <f>IFERROR(F49/H49,0)</f>
        <v>0</v>
      </c>
      <c r="G50" s="186">
        <f>IFERROR(G49/H49,0)</f>
        <v>0</v>
      </c>
      <c r="H50" s="186">
        <f>IFERROR(H49/H49,0)</f>
        <v>0</v>
      </c>
      <c r="I50" s="187"/>
      <c r="J50" s="109"/>
    </row>
    <row r="52" spans="1:11" ht="29.25" customHeight="1" x14ac:dyDescent="0.35">
      <c r="A52" s="653" t="s">
        <v>141</v>
      </c>
      <c r="B52" s="654"/>
      <c r="C52" s="655"/>
      <c r="D52" s="656" t="s">
        <v>122</v>
      </c>
      <c r="E52" s="657"/>
      <c r="F52" s="651" t="s">
        <v>123</v>
      </c>
      <c r="G52" s="651" t="s">
        <v>124</v>
      </c>
      <c r="H52" s="644" t="s">
        <v>142</v>
      </c>
      <c r="I52" s="646" t="s">
        <v>143</v>
      </c>
      <c r="J52" s="646" t="s">
        <v>139</v>
      </c>
      <c r="K52" s="646" t="s">
        <v>144</v>
      </c>
    </row>
    <row r="53" spans="1:11" ht="29.25" customHeight="1" x14ac:dyDescent="0.35">
      <c r="A53" s="648" t="s">
        <v>126</v>
      </c>
      <c r="B53" s="649"/>
      <c r="C53" s="650"/>
      <c r="D53" s="103" t="s">
        <v>127</v>
      </c>
      <c r="E53" s="103" t="s">
        <v>71</v>
      </c>
      <c r="F53" s="652"/>
      <c r="G53" s="652"/>
      <c r="H53" s="645"/>
      <c r="I53" s="647"/>
      <c r="J53" s="647"/>
      <c r="K53" s="647"/>
    </row>
    <row r="54" spans="1:11" x14ac:dyDescent="0.35">
      <c r="A54" s="641" t="s">
        <v>128</v>
      </c>
      <c r="B54" s="642"/>
      <c r="C54" s="643"/>
      <c r="D54" s="182">
        <f>'Plan de financement'!I70</f>
        <v>0</v>
      </c>
      <c r="E54" s="182">
        <f>'Plan de financement'!J70</f>
        <v>0</v>
      </c>
      <c r="F54" s="182">
        <f>'Plan de financement'!L70</f>
        <v>0</v>
      </c>
      <c r="G54" s="182">
        <f>'Plan de financement'!M70</f>
        <v>0</v>
      </c>
      <c r="H54" s="182">
        <f>SUM(D54:G54)</f>
        <v>0</v>
      </c>
      <c r="I54" s="192">
        <f>IF(G43&gt;G54,(G43-G54)/G54,0)</f>
        <v>0</v>
      </c>
      <c r="J54" s="183">
        <f>$G$54-$G$43</f>
        <v>0</v>
      </c>
      <c r="K54" s="183">
        <f>H54-H43</f>
        <v>0</v>
      </c>
    </row>
    <row r="55" spans="1:11" x14ac:dyDescent="0.35">
      <c r="A55" s="641" t="s">
        <v>129</v>
      </c>
      <c r="B55" s="642"/>
      <c r="C55" s="643"/>
      <c r="D55" s="182">
        <f>'Plan de financement'!I84</f>
        <v>0</v>
      </c>
      <c r="E55" s="184" t="s">
        <v>130</v>
      </c>
      <c r="F55" s="182">
        <f>'Plan de financement'!L84</f>
        <v>0</v>
      </c>
      <c r="G55" s="182">
        <f>'Plan de financement'!M84</f>
        <v>0</v>
      </c>
      <c r="H55" s="182">
        <f t="shared" ref="H55:H59" si="6">SUM(D55:G55)</f>
        <v>0</v>
      </c>
      <c r="I55" s="192">
        <f t="shared" ref="I55:I59" si="7">IF(G44&gt;G55,(G44-G55)/G55,0)</f>
        <v>0</v>
      </c>
      <c r="J55" s="183">
        <f>$G$55-$G$44</f>
        <v>0</v>
      </c>
      <c r="K55" s="183">
        <f t="shared" ref="K55:K59" si="8">H55-H44</f>
        <v>0</v>
      </c>
    </row>
    <row r="56" spans="1:11" x14ac:dyDescent="0.35">
      <c r="A56" s="641" t="s">
        <v>145</v>
      </c>
      <c r="B56" s="642"/>
      <c r="C56" s="643"/>
      <c r="D56" s="182">
        <f>'Plan de financement'!I105</f>
        <v>0</v>
      </c>
      <c r="E56" s="182">
        <f>'Plan de financement'!J105</f>
        <v>0</v>
      </c>
      <c r="F56" s="182">
        <f>'Plan de financement'!L105</f>
        <v>0</v>
      </c>
      <c r="G56" s="182">
        <f>'Plan de financement'!M105</f>
        <v>0</v>
      </c>
      <c r="H56" s="182">
        <f t="shared" si="6"/>
        <v>0</v>
      </c>
      <c r="I56" s="192">
        <f t="shared" si="7"/>
        <v>0</v>
      </c>
      <c r="J56" s="183">
        <f>$G$56-$G$45</f>
        <v>0</v>
      </c>
      <c r="K56" s="183">
        <f t="shared" si="8"/>
        <v>0</v>
      </c>
    </row>
    <row r="57" spans="1:11" x14ac:dyDescent="0.35">
      <c r="A57" s="641" t="s">
        <v>132</v>
      </c>
      <c r="B57" s="642"/>
      <c r="C57" s="643"/>
      <c r="D57" s="182">
        <f>'Plan de financement'!I126</f>
        <v>0</v>
      </c>
      <c r="E57" s="182">
        <f>'Plan de financement'!J126</f>
        <v>0</v>
      </c>
      <c r="F57" s="182">
        <f>'Plan de financement'!L126</f>
        <v>0</v>
      </c>
      <c r="G57" s="182">
        <f>'Plan de financement'!M126</f>
        <v>0</v>
      </c>
      <c r="H57" s="182">
        <f t="shared" si="6"/>
        <v>0</v>
      </c>
      <c r="I57" s="192">
        <f t="shared" si="7"/>
        <v>0</v>
      </c>
      <c r="J57" s="183">
        <f>$G$57-$G$46</f>
        <v>0</v>
      </c>
      <c r="K57" s="183">
        <f t="shared" si="8"/>
        <v>0</v>
      </c>
    </row>
    <row r="58" spans="1:11" x14ac:dyDescent="0.35">
      <c r="A58" s="641" t="s">
        <v>133</v>
      </c>
      <c r="B58" s="642"/>
      <c r="C58" s="643"/>
      <c r="D58" s="182">
        <f>'Plan de financement'!I144</f>
        <v>0</v>
      </c>
      <c r="E58" s="182">
        <f>'Plan de financement'!J144</f>
        <v>0</v>
      </c>
      <c r="F58" s="182">
        <f>'Plan de financement'!L144</f>
        <v>0</v>
      </c>
      <c r="G58" s="182">
        <f>'Plan de financement'!M144</f>
        <v>0</v>
      </c>
      <c r="H58" s="182">
        <f t="shared" si="6"/>
        <v>0</v>
      </c>
      <c r="I58" s="192">
        <f t="shared" si="7"/>
        <v>0</v>
      </c>
      <c r="J58" s="183">
        <f>$G$58-$G$47</f>
        <v>0</v>
      </c>
      <c r="K58" s="183">
        <f t="shared" si="8"/>
        <v>0</v>
      </c>
    </row>
    <row r="59" spans="1:11" x14ac:dyDescent="0.35">
      <c r="A59" s="641" t="s">
        <v>134</v>
      </c>
      <c r="B59" s="642"/>
      <c r="C59" s="643"/>
      <c r="D59" s="184" t="s">
        <v>130</v>
      </c>
      <c r="E59" s="184" t="s">
        <v>130</v>
      </c>
      <c r="F59" s="184" t="s">
        <v>130</v>
      </c>
      <c r="G59" s="182">
        <f>'Plan de financement'!N153</f>
        <v>0</v>
      </c>
      <c r="H59" s="182">
        <f t="shared" si="6"/>
        <v>0</v>
      </c>
      <c r="I59" s="192">
        <f t="shared" si="7"/>
        <v>0</v>
      </c>
      <c r="J59" s="183">
        <f>$G$59-$G$48</f>
        <v>0</v>
      </c>
      <c r="K59" s="183">
        <f t="shared" si="8"/>
        <v>0</v>
      </c>
    </row>
    <row r="60" spans="1:11" x14ac:dyDescent="0.35">
      <c r="A60" s="637" t="s">
        <v>146</v>
      </c>
      <c r="B60" s="638"/>
      <c r="C60" s="639"/>
      <c r="D60" s="185">
        <f>SUM(D54:D59)</f>
        <v>0</v>
      </c>
      <c r="E60" s="185">
        <f>SUM(E54:E59)</f>
        <v>0</v>
      </c>
      <c r="F60" s="185">
        <f>SUM(F54:F59)</f>
        <v>0</v>
      </c>
      <c r="G60" s="185">
        <f>SUM(G54:G59)</f>
        <v>0</v>
      </c>
      <c r="H60" s="185">
        <f>SUM(H54:H59)</f>
        <v>0</v>
      </c>
      <c r="I60" s="189"/>
      <c r="J60" s="183">
        <f>G60-G49</f>
        <v>0</v>
      </c>
      <c r="K60" s="104"/>
    </row>
    <row r="61" spans="1:11" x14ac:dyDescent="0.35">
      <c r="A61" s="640" t="s">
        <v>147</v>
      </c>
      <c r="B61" s="640"/>
      <c r="C61" s="640"/>
      <c r="D61" s="186">
        <f>IFERROR(D60/$H$60,0)</f>
        <v>0</v>
      </c>
      <c r="E61" s="186">
        <f>IFERROR(E60/$H$60,0)</f>
        <v>0</v>
      </c>
      <c r="F61" s="186">
        <f>IFERROR(F60/$H$60,0)</f>
        <v>0</v>
      </c>
      <c r="G61" s="186">
        <f>IFERROR(G60/$H$60,0)</f>
        <v>0</v>
      </c>
      <c r="H61" s="186">
        <f>IFERROR(H60/$H$60,0)</f>
        <v>0</v>
      </c>
      <c r="I61" s="188"/>
      <c r="J61" s="191">
        <f>IFERROR(J60/G60,0)</f>
        <v>0</v>
      </c>
      <c r="K61" s="188"/>
    </row>
  </sheetData>
  <sheetProtection algorithmName="SHA-512" hashValue="g0QL2gekULIqCrszXRG8t4cCIrw4uQHufRmUgbSHxFyosD+JpyEeedIzum0SnStsFbvy3IMX5vrnyma54f3hxQ==" saltValue="F7CSrPdveWofS4t3bQ+j+g==" spinCount="100000" sheet="1" objects="1" scenarios="1"/>
  <mergeCells count="77">
    <mergeCell ref="A1:I2"/>
    <mergeCell ref="A12:C12"/>
    <mergeCell ref="A5:A7"/>
    <mergeCell ref="B5:D7"/>
    <mergeCell ref="H5:I5"/>
    <mergeCell ref="B8:D8"/>
    <mergeCell ref="D11:E11"/>
    <mergeCell ref="F11:F12"/>
    <mergeCell ref="G11:G12"/>
    <mergeCell ref="H11:H12"/>
    <mergeCell ref="I11:I12"/>
    <mergeCell ref="A13:C13"/>
    <mergeCell ref="A14:C14"/>
    <mergeCell ref="A15:C15"/>
    <mergeCell ref="A16:C16"/>
    <mergeCell ref="A17:C17"/>
    <mergeCell ref="A25:C25"/>
    <mergeCell ref="A18:C18"/>
    <mergeCell ref="A19:C19"/>
    <mergeCell ref="D21:E21"/>
    <mergeCell ref="F21:F22"/>
    <mergeCell ref="H21:H22"/>
    <mergeCell ref="I21:I22"/>
    <mergeCell ref="A22:C22"/>
    <mergeCell ref="A23:C23"/>
    <mergeCell ref="A24:C24"/>
    <mergeCell ref="G21:G22"/>
    <mergeCell ref="I31:I32"/>
    <mergeCell ref="A32:C32"/>
    <mergeCell ref="A26:C26"/>
    <mergeCell ref="A27:C27"/>
    <mergeCell ref="A28:C28"/>
    <mergeCell ref="A29:C29"/>
    <mergeCell ref="A38:C38"/>
    <mergeCell ref="D31:E31"/>
    <mergeCell ref="F31:F32"/>
    <mergeCell ref="G31:G32"/>
    <mergeCell ref="H31:H32"/>
    <mergeCell ref="A33:C33"/>
    <mergeCell ref="A34:C34"/>
    <mergeCell ref="A35:C35"/>
    <mergeCell ref="A36:C36"/>
    <mergeCell ref="A37:C37"/>
    <mergeCell ref="A39:C39"/>
    <mergeCell ref="A41:C41"/>
    <mergeCell ref="D41:E41"/>
    <mergeCell ref="F41:F42"/>
    <mergeCell ref="G41:G42"/>
    <mergeCell ref="I41:I42"/>
    <mergeCell ref="J41:J42"/>
    <mergeCell ref="A42:C42"/>
    <mergeCell ref="A43:C43"/>
    <mergeCell ref="A44:C44"/>
    <mergeCell ref="A45:C45"/>
    <mergeCell ref="A46:C46"/>
    <mergeCell ref="A47:C47"/>
    <mergeCell ref="A48:C48"/>
    <mergeCell ref="H41:H42"/>
    <mergeCell ref="A54:C54"/>
    <mergeCell ref="A49:C49"/>
    <mergeCell ref="A50:C50"/>
    <mergeCell ref="A52:C52"/>
    <mergeCell ref="D52:E52"/>
    <mergeCell ref="H52:H53"/>
    <mergeCell ref="I52:I53"/>
    <mergeCell ref="J52:J53"/>
    <mergeCell ref="K52:K53"/>
    <mergeCell ref="A53:C53"/>
    <mergeCell ref="F52:F53"/>
    <mergeCell ref="G52:G53"/>
    <mergeCell ref="A60:C60"/>
    <mergeCell ref="A61:C61"/>
    <mergeCell ref="A55:C55"/>
    <mergeCell ref="A56:C56"/>
    <mergeCell ref="A57:C57"/>
    <mergeCell ref="A58:C58"/>
    <mergeCell ref="A59:C59"/>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117fb84-7c75-4d0b-8a3b-52b529112eb9">
      <Terms xmlns="http://schemas.microsoft.com/office/infopath/2007/PartnerControls"/>
    </lcf76f155ced4ddcb4097134ff3c332f>
    <TaxCatchAll xmlns="da2ef6af-9e6e-47a3-b035-41494fc7cfc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E1F2E00D0C292449C3C3D1BB81585DF" ma:contentTypeVersion="15" ma:contentTypeDescription="Crée un document." ma:contentTypeScope="" ma:versionID="cc19c4cabdd19108e3fd56c17db86be8">
  <xsd:schema xmlns:xsd="http://www.w3.org/2001/XMLSchema" xmlns:xs="http://www.w3.org/2001/XMLSchema" xmlns:p="http://schemas.microsoft.com/office/2006/metadata/properties" xmlns:ns2="a117fb84-7c75-4d0b-8a3b-52b529112eb9" xmlns:ns3="da2ef6af-9e6e-47a3-b035-41494fc7cfcd" targetNamespace="http://schemas.microsoft.com/office/2006/metadata/properties" ma:root="true" ma:fieldsID="1183b266664492f7ef3283c0fa1e1dbd" ns2:_="" ns3:_="">
    <xsd:import namespace="a117fb84-7c75-4d0b-8a3b-52b529112eb9"/>
    <xsd:import namespace="da2ef6af-9e6e-47a3-b035-41494fc7cfc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17fb84-7c75-4d0b-8a3b-52b529112e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dbc7a987-1f99-43bd-a039-609db1b09f1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2ef6af-9e6e-47a3-b035-41494fc7cfc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6a8c196-18a6-426d-a706-be6c234f5bb1}" ma:internalName="TaxCatchAll" ma:showField="CatchAllData" ma:web="da2ef6af-9e6e-47a3-b035-41494fc7cfcd">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6BFD81D-0B3B-4716-844A-0D889C7B8FC1}">
  <ds:schemaRefs>
    <ds:schemaRef ds:uri="a117fb84-7c75-4d0b-8a3b-52b529112eb9"/>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schemas.microsoft.com/office/2006/documentManagement/types"/>
    <ds:schemaRef ds:uri="da2ef6af-9e6e-47a3-b035-41494fc7cfcd"/>
    <ds:schemaRef ds:uri="http://purl.org/dc/dcmitype/"/>
    <ds:schemaRef ds:uri="http://purl.org/dc/terms/"/>
  </ds:schemaRefs>
</ds:datastoreItem>
</file>

<file path=customXml/itemProps2.xml><?xml version="1.0" encoding="utf-8"?>
<ds:datastoreItem xmlns:ds="http://schemas.openxmlformats.org/officeDocument/2006/customXml" ds:itemID="{9FB5AB92-A82C-4874-8439-97CB5A6883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17fb84-7c75-4d0b-8a3b-52b529112eb9"/>
    <ds:schemaRef ds:uri="da2ef6af-9e6e-47a3-b035-41494fc7cf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45A863D-B8BB-4866-BFE0-00D84D804A6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4</vt:i4>
      </vt:variant>
    </vt:vector>
  </HeadingPairs>
  <TitlesOfParts>
    <vt:vector size="13" baseType="lpstr">
      <vt:lpstr>Informations importantes</vt:lpstr>
      <vt:lpstr>Plan de financement</vt:lpstr>
      <vt:lpstr>Source</vt:lpstr>
      <vt:lpstr>Calendrier de réalisation</vt:lpstr>
      <vt:lpstr>Instructions-Réclamation</vt:lpstr>
      <vt:lpstr>Réclamation 1</vt:lpstr>
      <vt:lpstr>Réclamation 2</vt:lpstr>
      <vt:lpstr>Réclamation 3</vt:lpstr>
      <vt:lpstr>Sommaire-Réclamations</vt:lpstr>
      <vt:lpstr>'Plan de financement'!Zone_d_impression</vt:lpstr>
      <vt:lpstr>'Réclamation 1'!Zone_d_impression</vt:lpstr>
      <vt:lpstr>'Réclamation 2'!Zone_d_impression</vt:lpstr>
      <vt:lpstr>'Réclamation 3'!Zone_d_impression</vt:lpstr>
    </vt:vector>
  </TitlesOfParts>
  <Manager/>
  <Company>MAPAQ</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Dufour Sara (DPP) (Québec)</dc:creator>
  <cp:keywords/>
  <dc:description/>
  <cp:lastModifiedBy>Alarie-Gaumond Marlène (DSPI) (Québec)</cp:lastModifiedBy>
  <cp:revision/>
  <dcterms:created xsi:type="dcterms:W3CDTF">2023-03-08T14:47:28Z</dcterms:created>
  <dcterms:modified xsi:type="dcterms:W3CDTF">2026-02-03T16:16:15Z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0x0101001E1F2E00D0C292449C3C3D1BB81585DF</vt:lpwstr>
  </property>
  <property fmtid="{D5CDD505-2E9C-101B-9397-08002B2CF9AE}" pid="3" name="_dlc_DocIdItemGuid">
    <vt:lpwstr>bd273410-a128-4467-8030-4ce253d6b593</vt:lpwstr>
  </property>
  <property fmtid="{D5CDD505-2E9C-101B-9397-08002B2CF9AE}" pid="4" name="MediaServiceImageTags">
    <vt:lpwstr/>
  </property>
</Properties>
</file>