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paq-my.sharepoint.com/personal/claudia_fortin_mapaq_gouv_qc_ca/Documents/Bureau/prime-vert/docs-a-ajoutes/sous-volet-1/"/>
    </mc:Choice>
  </mc:AlternateContent>
  <xr:revisionPtr revIDLastSave="0" documentId="8_{186CF25C-1B0A-4714-BE5E-F5563654A6E9}" xr6:coauthVersionLast="47" xr6:coauthVersionMax="47" xr10:uidLastSave="{00000000-0000-0000-0000-000000000000}"/>
  <workbookProtection workbookAlgorithmName="SHA-512" workbookHashValue="unW5sStbsCuE+WoQXxjg4BM8lOpl84KeCrQzh0Mg599GC2+NNK7qhM2eeKGSLF5/HppS34hL4/0RyhtkjM9TBw==" workbookSaltValue="5ihu/oMb/NzwxmpYSNBP4g==" workbookSpinCount="100000" lockStructure="1"/>
  <bookViews>
    <workbookView xWindow="-98" yWindow="-98" windowWidth="20715" windowHeight="13276" xr2:uid="{06A7EB23-221C-477E-9F9F-C23E83EDFF85}"/>
  </bookViews>
  <sheets>
    <sheet name="Calcul étang" sheetId="1" r:id="rId1"/>
    <sheet name="Données ETP et Hp" sheetId="7" r:id="rId2"/>
    <sheet name="Cultures" sheetId="9" r:id="rId3"/>
    <sheet name="Listes" sheetId="8" r:id="rId4"/>
    <sheet name="ETP-median trait3" sheetId="3" r:id="rId5"/>
    <sheet name="ETP chaud centile80 trait3" sheetId="4" r:id="rId6"/>
    <sheet name="Pr-Median trait3" sheetId="5" r:id="rId7"/>
    <sheet name="Pr-sec(centile20) trait3" sheetId="6" r:id="rId8"/>
  </sheets>
  <definedNames>
    <definedName name="_xlnm._FilterDatabase" localSheetId="5" hidden="1">'ETP chaud centile80 trait3'!$A$1:$P$145</definedName>
    <definedName name="_xlnm._FilterDatabase" localSheetId="4" hidden="1">'ETP-median trait3'!$A$1:$P$145</definedName>
    <definedName name="_xlnm._FilterDatabase" localSheetId="6" hidden="1">'Pr-Median trait3'!$A$1:$P$145</definedName>
    <definedName name="_xlnm._FilterDatabase" localSheetId="7" hidden="1">'Pr-sec(centile20) trait3'!$A$1:$P$145</definedName>
    <definedName name="_xlnm.Print_Area" localSheetId="0">'Calcul étang'!$A$1:$I$111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20" i="1"/>
  <c r="F19" i="1"/>
  <c r="F18" i="1"/>
  <c r="H20" i="1" l="1"/>
  <c r="H19" i="1"/>
  <c r="H18" i="1"/>
  <c r="H16" i="1"/>
  <c r="H15" i="1"/>
  <c r="H14" i="1"/>
  <c r="H13" i="1"/>
  <c r="H12" i="1"/>
  <c r="H11" i="1"/>
  <c r="H10" i="1"/>
  <c r="H38" i="1"/>
  <c r="H94" i="1"/>
  <c r="H98" i="1" s="1"/>
  <c r="H104" i="1"/>
  <c r="H105" i="1" s="1"/>
  <c r="H74" i="1"/>
  <c r="H68" i="1"/>
  <c r="H67" i="1"/>
  <c r="H61" i="1"/>
  <c r="H63" i="1" s="1"/>
  <c r="H83" i="1" s="1"/>
  <c r="I58" i="1"/>
  <c r="H58" i="1"/>
  <c r="I57" i="1"/>
  <c r="H57" i="1"/>
  <c r="D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H49" i="1"/>
  <c r="H43" i="1"/>
  <c r="I30" i="1"/>
  <c r="I31" i="1"/>
  <c r="H31" i="1"/>
  <c r="H30" i="1"/>
  <c r="P145" i="6"/>
  <c r="O145" i="6"/>
  <c r="P144" i="6"/>
  <c r="O144" i="6"/>
  <c r="P143" i="6"/>
  <c r="O143" i="6"/>
  <c r="P142" i="6"/>
  <c r="O142" i="6"/>
  <c r="P141" i="6"/>
  <c r="O141" i="6"/>
  <c r="P140" i="6"/>
  <c r="O140" i="6"/>
  <c r="P139" i="6"/>
  <c r="O139" i="6"/>
  <c r="P138" i="6"/>
  <c r="O138" i="6"/>
  <c r="P137" i="6"/>
  <c r="O137" i="6"/>
  <c r="P136" i="6"/>
  <c r="O136" i="6"/>
  <c r="P135" i="6"/>
  <c r="O135" i="6"/>
  <c r="P134" i="6"/>
  <c r="O134" i="6"/>
  <c r="P133" i="6"/>
  <c r="O133" i="6"/>
  <c r="P132" i="6"/>
  <c r="O132" i="6"/>
  <c r="P131" i="6"/>
  <c r="O131" i="6"/>
  <c r="P130" i="6"/>
  <c r="O130" i="6"/>
  <c r="P129" i="6"/>
  <c r="O129" i="6"/>
  <c r="P128" i="6"/>
  <c r="O128" i="6"/>
  <c r="P127" i="6"/>
  <c r="O127" i="6"/>
  <c r="P126" i="6"/>
  <c r="O126" i="6"/>
  <c r="P125" i="6"/>
  <c r="O125" i="6"/>
  <c r="P124" i="6"/>
  <c r="O124" i="6"/>
  <c r="P123" i="6"/>
  <c r="O123" i="6"/>
  <c r="P122" i="6"/>
  <c r="O122" i="6"/>
  <c r="P121" i="6"/>
  <c r="O121" i="6"/>
  <c r="P120" i="6"/>
  <c r="O120" i="6"/>
  <c r="P119" i="6"/>
  <c r="O119" i="6"/>
  <c r="P118" i="6"/>
  <c r="O118" i="6"/>
  <c r="P117" i="6"/>
  <c r="O117" i="6"/>
  <c r="P116" i="6"/>
  <c r="O116" i="6"/>
  <c r="P115" i="6"/>
  <c r="O115" i="6"/>
  <c r="P114" i="6"/>
  <c r="O114" i="6"/>
  <c r="P113" i="6"/>
  <c r="O113" i="6"/>
  <c r="P112" i="6"/>
  <c r="O112" i="6"/>
  <c r="P111" i="6"/>
  <c r="O111" i="6"/>
  <c r="P110" i="6"/>
  <c r="O110" i="6"/>
  <c r="P109" i="6"/>
  <c r="O109" i="6"/>
  <c r="P108" i="6"/>
  <c r="O108" i="6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P98" i="6"/>
  <c r="O98" i="6"/>
  <c r="P97" i="6"/>
  <c r="O97" i="6"/>
  <c r="P96" i="6"/>
  <c r="O96" i="6"/>
  <c r="P95" i="6"/>
  <c r="O95" i="6"/>
  <c r="P94" i="6"/>
  <c r="O94" i="6"/>
  <c r="P93" i="6"/>
  <c r="O93" i="6"/>
  <c r="P92" i="6"/>
  <c r="O92" i="6"/>
  <c r="P91" i="6"/>
  <c r="O91" i="6"/>
  <c r="P90" i="6"/>
  <c r="O90" i="6"/>
  <c r="P89" i="6"/>
  <c r="O89" i="6"/>
  <c r="P88" i="6"/>
  <c r="O88" i="6"/>
  <c r="P87" i="6"/>
  <c r="O87" i="6"/>
  <c r="P86" i="6"/>
  <c r="O86" i="6"/>
  <c r="P85" i="6"/>
  <c r="O85" i="6"/>
  <c r="P84" i="6"/>
  <c r="O84" i="6"/>
  <c r="P83" i="6"/>
  <c r="O83" i="6"/>
  <c r="P82" i="6"/>
  <c r="O82" i="6"/>
  <c r="P81" i="6"/>
  <c r="O81" i="6"/>
  <c r="P80" i="6"/>
  <c r="O80" i="6"/>
  <c r="P79" i="6"/>
  <c r="O79" i="6"/>
  <c r="P78" i="6"/>
  <c r="O78" i="6"/>
  <c r="P77" i="6"/>
  <c r="O77" i="6"/>
  <c r="P76" i="6"/>
  <c r="O76" i="6"/>
  <c r="P75" i="6"/>
  <c r="O75" i="6"/>
  <c r="P74" i="6"/>
  <c r="O74" i="6"/>
  <c r="P73" i="6"/>
  <c r="O73" i="6"/>
  <c r="P72" i="6"/>
  <c r="O72" i="6"/>
  <c r="P71" i="6"/>
  <c r="O71" i="6"/>
  <c r="P70" i="6"/>
  <c r="O70" i="6"/>
  <c r="P69" i="6"/>
  <c r="O69" i="6"/>
  <c r="P68" i="6"/>
  <c r="O68" i="6"/>
  <c r="P67" i="6"/>
  <c r="O67" i="6"/>
  <c r="P66" i="6"/>
  <c r="O66" i="6"/>
  <c r="P65" i="6"/>
  <c r="O65" i="6"/>
  <c r="P64" i="6"/>
  <c r="O64" i="6"/>
  <c r="P63" i="6"/>
  <c r="O63" i="6"/>
  <c r="P62" i="6"/>
  <c r="O62" i="6"/>
  <c r="P61" i="6"/>
  <c r="O61" i="6"/>
  <c r="P60" i="6"/>
  <c r="O60" i="6"/>
  <c r="P59" i="6"/>
  <c r="O59" i="6"/>
  <c r="P58" i="6"/>
  <c r="O58" i="6"/>
  <c r="P57" i="6"/>
  <c r="O57" i="6"/>
  <c r="P56" i="6"/>
  <c r="O56" i="6"/>
  <c r="P55" i="6"/>
  <c r="O55" i="6"/>
  <c r="P54" i="6"/>
  <c r="O54" i="6"/>
  <c r="P53" i="6"/>
  <c r="O53" i="6"/>
  <c r="P52" i="6"/>
  <c r="O52" i="6"/>
  <c r="P51" i="6"/>
  <c r="O51" i="6"/>
  <c r="P50" i="6"/>
  <c r="O50" i="6"/>
  <c r="P49" i="6"/>
  <c r="O49" i="6"/>
  <c r="P48" i="6"/>
  <c r="O48" i="6"/>
  <c r="P47" i="6"/>
  <c r="O47" i="6"/>
  <c r="P46" i="6"/>
  <c r="O46" i="6"/>
  <c r="P45" i="6"/>
  <c r="O45" i="6"/>
  <c r="P44" i="6"/>
  <c r="O44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P10" i="6"/>
  <c r="O10" i="6"/>
  <c r="P9" i="6"/>
  <c r="O9" i="6"/>
  <c r="P8" i="6"/>
  <c r="O8" i="6"/>
  <c r="P7" i="6"/>
  <c r="O7" i="6"/>
  <c r="P6" i="6"/>
  <c r="O6" i="6"/>
  <c r="P5" i="6"/>
  <c r="O5" i="6"/>
  <c r="P4" i="6"/>
  <c r="O4" i="6"/>
  <c r="P3" i="6"/>
  <c r="O3" i="6"/>
  <c r="P2" i="6"/>
  <c r="O2" i="6"/>
  <c r="P145" i="5"/>
  <c r="O145" i="5"/>
  <c r="P144" i="5"/>
  <c r="O144" i="5"/>
  <c r="P143" i="5"/>
  <c r="O143" i="5"/>
  <c r="P142" i="5"/>
  <c r="O142" i="5"/>
  <c r="P141" i="5"/>
  <c r="O141" i="5"/>
  <c r="P140" i="5"/>
  <c r="O140" i="5"/>
  <c r="P139" i="5"/>
  <c r="O139" i="5"/>
  <c r="P138" i="5"/>
  <c r="O138" i="5"/>
  <c r="P137" i="5"/>
  <c r="O137" i="5"/>
  <c r="P136" i="5"/>
  <c r="O136" i="5"/>
  <c r="P135" i="5"/>
  <c r="O135" i="5"/>
  <c r="P134" i="5"/>
  <c r="O134" i="5"/>
  <c r="P133" i="5"/>
  <c r="O133" i="5"/>
  <c r="P132" i="5"/>
  <c r="O132" i="5"/>
  <c r="P131" i="5"/>
  <c r="O131" i="5"/>
  <c r="P130" i="5"/>
  <c r="O130" i="5"/>
  <c r="P129" i="5"/>
  <c r="O129" i="5"/>
  <c r="P128" i="5"/>
  <c r="O128" i="5"/>
  <c r="P127" i="5"/>
  <c r="O127" i="5"/>
  <c r="P126" i="5"/>
  <c r="O126" i="5"/>
  <c r="P125" i="5"/>
  <c r="O125" i="5"/>
  <c r="P124" i="5"/>
  <c r="O124" i="5"/>
  <c r="P123" i="5"/>
  <c r="O123" i="5"/>
  <c r="P122" i="5"/>
  <c r="O122" i="5"/>
  <c r="P121" i="5"/>
  <c r="O121" i="5"/>
  <c r="P120" i="5"/>
  <c r="O120" i="5"/>
  <c r="P119" i="5"/>
  <c r="O119" i="5"/>
  <c r="P118" i="5"/>
  <c r="O118" i="5"/>
  <c r="P117" i="5"/>
  <c r="O117" i="5"/>
  <c r="P116" i="5"/>
  <c r="O116" i="5"/>
  <c r="P115" i="5"/>
  <c r="O115" i="5"/>
  <c r="P114" i="5"/>
  <c r="O114" i="5"/>
  <c r="P113" i="5"/>
  <c r="O113" i="5"/>
  <c r="P112" i="5"/>
  <c r="O112" i="5"/>
  <c r="P111" i="5"/>
  <c r="O111" i="5"/>
  <c r="P110" i="5"/>
  <c r="O110" i="5"/>
  <c r="P109" i="5"/>
  <c r="O109" i="5"/>
  <c r="P108" i="5"/>
  <c r="O108" i="5"/>
  <c r="P107" i="5"/>
  <c r="O107" i="5"/>
  <c r="P106" i="5"/>
  <c r="O106" i="5"/>
  <c r="P105" i="5"/>
  <c r="O105" i="5"/>
  <c r="P104" i="5"/>
  <c r="O104" i="5"/>
  <c r="P103" i="5"/>
  <c r="O103" i="5"/>
  <c r="P102" i="5"/>
  <c r="O102" i="5"/>
  <c r="P101" i="5"/>
  <c r="O101" i="5"/>
  <c r="P100" i="5"/>
  <c r="O100" i="5"/>
  <c r="P99" i="5"/>
  <c r="O99" i="5"/>
  <c r="P98" i="5"/>
  <c r="O98" i="5"/>
  <c r="P97" i="5"/>
  <c r="O97" i="5"/>
  <c r="P96" i="5"/>
  <c r="O96" i="5"/>
  <c r="P95" i="5"/>
  <c r="O95" i="5"/>
  <c r="P94" i="5"/>
  <c r="O94" i="5"/>
  <c r="P93" i="5"/>
  <c r="O93" i="5"/>
  <c r="P92" i="5"/>
  <c r="O92" i="5"/>
  <c r="P91" i="5"/>
  <c r="O91" i="5"/>
  <c r="P90" i="5"/>
  <c r="O90" i="5"/>
  <c r="P89" i="5"/>
  <c r="O89" i="5"/>
  <c r="P88" i="5"/>
  <c r="O88" i="5"/>
  <c r="P87" i="5"/>
  <c r="O87" i="5"/>
  <c r="P86" i="5"/>
  <c r="O86" i="5"/>
  <c r="P85" i="5"/>
  <c r="O85" i="5"/>
  <c r="P84" i="5"/>
  <c r="O84" i="5"/>
  <c r="P83" i="5"/>
  <c r="O83" i="5"/>
  <c r="P82" i="5"/>
  <c r="O82" i="5"/>
  <c r="P81" i="5"/>
  <c r="O81" i="5"/>
  <c r="P80" i="5"/>
  <c r="O80" i="5"/>
  <c r="P79" i="5"/>
  <c r="O79" i="5"/>
  <c r="P78" i="5"/>
  <c r="O78" i="5"/>
  <c r="P77" i="5"/>
  <c r="O77" i="5"/>
  <c r="P76" i="5"/>
  <c r="O76" i="5"/>
  <c r="P75" i="5"/>
  <c r="O75" i="5"/>
  <c r="P74" i="5"/>
  <c r="O74" i="5"/>
  <c r="P73" i="5"/>
  <c r="O73" i="5"/>
  <c r="P72" i="5"/>
  <c r="O72" i="5"/>
  <c r="P71" i="5"/>
  <c r="O71" i="5"/>
  <c r="P70" i="5"/>
  <c r="O70" i="5"/>
  <c r="P69" i="5"/>
  <c r="O69" i="5"/>
  <c r="P68" i="5"/>
  <c r="O68" i="5"/>
  <c r="P67" i="5"/>
  <c r="O67" i="5"/>
  <c r="P66" i="5"/>
  <c r="O66" i="5"/>
  <c r="P65" i="5"/>
  <c r="O65" i="5"/>
  <c r="P64" i="5"/>
  <c r="O64" i="5"/>
  <c r="P63" i="5"/>
  <c r="O63" i="5"/>
  <c r="P62" i="5"/>
  <c r="O62" i="5"/>
  <c r="P61" i="5"/>
  <c r="O61" i="5"/>
  <c r="P60" i="5"/>
  <c r="O60" i="5"/>
  <c r="P59" i="5"/>
  <c r="O59" i="5"/>
  <c r="P58" i="5"/>
  <c r="O58" i="5"/>
  <c r="P57" i="5"/>
  <c r="O57" i="5"/>
  <c r="P56" i="5"/>
  <c r="O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P46" i="5"/>
  <c r="O46" i="5"/>
  <c r="P45" i="5"/>
  <c r="O45" i="5"/>
  <c r="P44" i="5"/>
  <c r="O44" i="5"/>
  <c r="P43" i="5"/>
  <c r="O43" i="5"/>
  <c r="P42" i="5"/>
  <c r="O42" i="5"/>
  <c r="P41" i="5"/>
  <c r="O41" i="5"/>
  <c r="P40" i="5"/>
  <c r="O40" i="5"/>
  <c r="P39" i="5"/>
  <c r="O39" i="5"/>
  <c r="P38" i="5"/>
  <c r="O38" i="5"/>
  <c r="P37" i="5"/>
  <c r="O37" i="5"/>
  <c r="P36" i="5"/>
  <c r="O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P6" i="5"/>
  <c r="O6" i="5"/>
  <c r="P5" i="5"/>
  <c r="O5" i="5"/>
  <c r="P4" i="5"/>
  <c r="O4" i="5"/>
  <c r="P3" i="5"/>
  <c r="O3" i="5"/>
  <c r="P2" i="5"/>
  <c r="O2" i="5"/>
  <c r="P145" i="4"/>
  <c r="O145" i="4"/>
  <c r="P144" i="4"/>
  <c r="O144" i="4"/>
  <c r="P143" i="4"/>
  <c r="O143" i="4"/>
  <c r="P142" i="4"/>
  <c r="O142" i="4"/>
  <c r="P141" i="4"/>
  <c r="O141" i="4"/>
  <c r="P140" i="4"/>
  <c r="O140" i="4"/>
  <c r="P139" i="4"/>
  <c r="O139" i="4"/>
  <c r="P138" i="4"/>
  <c r="O138" i="4"/>
  <c r="P137" i="4"/>
  <c r="O137" i="4"/>
  <c r="P136" i="4"/>
  <c r="O136" i="4"/>
  <c r="P135" i="4"/>
  <c r="O135" i="4"/>
  <c r="P134" i="4"/>
  <c r="O134" i="4"/>
  <c r="P133" i="4"/>
  <c r="O133" i="4"/>
  <c r="P132" i="4"/>
  <c r="O132" i="4"/>
  <c r="P131" i="4"/>
  <c r="O131" i="4"/>
  <c r="P130" i="4"/>
  <c r="O130" i="4"/>
  <c r="P129" i="4"/>
  <c r="O129" i="4"/>
  <c r="P128" i="4"/>
  <c r="O128" i="4"/>
  <c r="P127" i="4"/>
  <c r="O127" i="4"/>
  <c r="P126" i="4"/>
  <c r="O126" i="4"/>
  <c r="P125" i="4"/>
  <c r="O125" i="4"/>
  <c r="P124" i="4"/>
  <c r="O124" i="4"/>
  <c r="P123" i="4"/>
  <c r="O123" i="4"/>
  <c r="P122" i="4"/>
  <c r="O122" i="4"/>
  <c r="P121" i="4"/>
  <c r="O121" i="4"/>
  <c r="P120" i="4"/>
  <c r="O120" i="4"/>
  <c r="P119" i="4"/>
  <c r="O119" i="4"/>
  <c r="P118" i="4"/>
  <c r="O118" i="4"/>
  <c r="P117" i="4"/>
  <c r="O117" i="4"/>
  <c r="P116" i="4"/>
  <c r="O116" i="4"/>
  <c r="P115" i="4"/>
  <c r="O115" i="4"/>
  <c r="P114" i="4"/>
  <c r="O114" i="4"/>
  <c r="P113" i="4"/>
  <c r="O113" i="4"/>
  <c r="P112" i="4"/>
  <c r="O112" i="4"/>
  <c r="P111" i="4"/>
  <c r="O111" i="4"/>
  <c r="P110" i="4"/>
  <c r="O110" i="4"/>
  <c r="P109" i="4"/>
  <c r="O109" i="4"/>
  <c r="P108" i="4"/>
  <c r="O108" i="4"/>
  <c r="P107" i="4"/>
  <c r="O107" i="4"/>
  <c r="P106" i="4"/>
  <c r="O106" i="4"/>
  <c r="P105" i="4"/>
  <c r="O105" i="4"/>
  <c r="P104" i="4"/>
  <c r="O104" i="4"/>
  <c r="P103" i="4"/>
  <c r="O103" i="4"/>
  <c r="P102" i="4"/>
  <c r="O102" i="4"/>
  <c r="P101" i="4"/>
  <c r="O101" i="4"/>
  <c r="P100" i="4"/>
  <c r="O100" i="4"/>
  <c r="P99" i="4"/>
  <c r="O99" i="4"/>
  <c r="P98" i="4"/>
  <c r="O98" i="4"/>
  <c r="P97" i="4"/>
  <c r="O97" i="4"/>
  <c r="P96" i="4"/>
  <c r="O96" i="4"/>
  <c r="P95" i="4"/>
  <c r="O95" i="4"/>
  <c r="P94" i="4"/>
  <c r="O94" i="4"/>
  <c r="P93" i="4"/>
  <c r="O93" i="4"/>
  <c r="P92" i="4"/>
  <c r="O92" i="4"/>
  <c r="P91" i="4"/>
  <c r="O91" i="4"/>
  <c r="P90" i="4"/>
  <c r="O90" i="4"/>
  <c r="P89" i="4"/>
  <c r="O89" i="4"/>
  <c r="P88" i="4"/>
  <c r="O88" i="4"/>
  <c r="P87" i="4"/>
  <c r="O87" i="4"/>
  <c r="P86" i="4"/>
  <c r="O86" i="4"/>
  <c r="P85" i="4"/>
  <c r="O85" i="4"/>
  <c r="P84" i="4"/>
  <c r="O84" i="4"/>
  <c r="P83" i="4"/>
  <c r="O83" i="4"/>
  <c r="P82" i="4"/>
  <c r="O82" i="4"/>
  <c r="P81" i="4"/>
  <c r="O81" i="4"/>
  <c r="P80" i="4"/>
  <c r="O80" i="4"/>
  <c r="P79" i="4"/>
  <c r="O79" i="4"/>
  <c r="P78" i="4"/>
  <c r="O78" i="4"/>
  <c r="P77" i="4"/>
  <c r="O77" i="4"/>
  <c r="P76" i="4"/>
  <c r="O76" i="4"/>
  <c r="P75" i="4"/>
  <c r="O75" i="4"/>
  <c r="P74" i="4"/>
  <c r="O74" i="4"/>
  <c r="P73" i="4"/>
  <c r="O73" i="4"/>
  <c r="P72" i="4"/>
  <c r="O72" i="4"/>
  <c r="P71" i="4"/>
  <c r="O71" i="4"/>
  <c r="P70" i="4"/>
  <c r="O70" i="4"/>
  <c r="P69" i="4"/>
  <c r="O69" i="4"/>
  <c r="P68" i="4"/>
  <c r="O68" i="4"/>
  <c r="P67" i="4"/>
  <c r="O67" i="4"/>
  <c r="P66" i="4"/>
  <c r="O66" i="4"/>
  <c r="P65" i="4"/>
  <c r="O65" i="4"/>
  <c r="P64" i="4"/>
  <c r="O64" i="4"/>
  <c r="P63" i="4"/>
  <c r="O63" i="4"/>
  <c r="P62" i="4"/>
  <c r="O62" i="4"/>
  <c r="P61" i="4"/>
  <c r="O61" i="4"/>
  <c r="P60" i="4"/>
  <c r="O60" i="4"/>
  <c r="P59" i="4"/>
  <c r="O59" i="4"/>
  <c r="P58" i="4"/>
  <c r="O58" i="4"/>
  <c r="P57" i="4"/>
  <c r="O57" i="4"/>
  <c r="P56" i="4"/>
  <c r="O56" i="4"/>
  <c r="P55" i="4"/>
  <c r="O55" i="4"/>
  <c r="P54" i="4"/>
  <c r="O54" i="4"/>
  <c r="P53" i="4"/>
  <c r="O53" i="4"/>
  <c r="P52" i="4"/>
  <c r="O52" i="4"/>
  <c r="P51" i="4"/>
  <c r="O51" i="4"/>
  <c r="P50" i="4"/>
  <c r="O50" i="4"/>
  <c r="P49" i="4"/>
  <c r="O49" i="4"/>
  <c r="P48" i="4"/>
  <c r="O48" i="4"/>
  <c r="P47" i="4"/>
  <c r="O47" i="4"/>
  <c r="P46" i="4"/>
  <c r="O46" i="4"/>
  <c r="P45" i="4"/>
  <c r="O45" i="4"/>
  <c r="P44" i="4"/>
  <c r="O44" i="4"/>
  <c r="P43" i="4"/>
  <c r="O43" i="4"/>
  <c r="P42" i="4"/>
  <c r="O42" i="4"/>
  <c r="P41" i="4"/>
  <c r="O41" i="4"/>
  <c r="P40" i="4"/>
  <c r="O40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P3" i="4"/>
  <c r="O3" i="4"/>
  <c r="P2" i="4"/>
  <c r="O2" i="4"/>
  <c r="P145" i="3"/>
  <c r="O145" i="3"/>
  <c r="P144" i="3"/>
  <c r="O144" i="3"/>
  <c r="P143" i="3"/>
  <c r="O143" i="3"/>
  <c r="P142" i="3"/>
  <c r="O142" i="3"/>
  <c r="P141" i="3"/>
  <c r="O141" i="3"/>
  <c r="P140" i="3"/>
  <c r="O140" i="3"/>
  <c r="P139" i="3"/>
  <c r="O139" i="3"/>
  <c r="P138" i="3"/>
  <c r="O138" i="3"/>
  <c r="P137" i="3"/>
  <c r="O137" i="3"/>
  <c r="P136" i="3"/>
  <c r="O136" i="3"/>
  <c r="P135" i="3"/>
  <c r="O135" i="3"/>
  <c r="P134" i="3"/>
  <c r="O134" i="3"/>
  <c r="P133" i="3"/>
  <c r="O133" i="3"/>
  <c r="P132" i="3"/>
  <c r="O132" i="3"/>
  <c r="P131" i="3"/>
  <c r="O131" i="3"/>
  <c r="P130" i="3"/>
  <c r="O130" i="3"/>
  <c r="P129" i="3"/>
  <c r="O129" i="3"/>
  <c r="P128" i="3"/>
  <c r="O128" i="3"/>
  <c r="P127" i="3"/>
  <c r="O127" i="3"/>
  <c r="P126" i="3"/>
  <c r="O126" i="3"/>
  <c r="P125" i="3"/>
  <c r="O125" i="3"/>
  <c r="P124" i="3"/>
  <c r="O124" i="3"/>
  <c r="P123" i="3"/>
  <c r="O123" i="3"/>
  <c r="P122" i="3"/>
  <c r="O122" i="3"/>
  <c r="P121" i="3"/>
  <c r="O121" i="3"/>
  <c r="P120" i="3"/>
  <c r="O120" i="3"/>
  <c r="P119" i="3"/>
  <c r="O119" i="3"/>
  <c r="P118" i="3"/>
  <c r="O118" i="3"/>
  <c r="P117" i="3"/>
  <c r="O117" i="3"/>
  <c r="P116" i="3"/>
  <c r="O116" i="3"/>
  <c r="P115" i="3"/>
  <c r="O115" i="3"/>
  <c r="P114" i="3"/>
  <c r="O114" i="3"/>
  <c r="P113" i="3"/>
  <c r="O113" i="3"/>
  <c r="P112" i="3"/>
  <c r="O112" i="3"/>
  <c r="P111" i="3"/>
  <c r="O111" i="3"/>
  <c r="P110" i="3"/>
  <c r="O110" i="3"/>
  <c r="P109" i="3"/>
  <c r="O109" i="3"/>
  <c r="P108" i="3"/>
  <c r="O108" i="3"/>
  <c r="P107" i="3"/>
  <c r="O107" i="3"/>
  <c r="P106" i="3"/>
  <c r="O106" i="3"/>
  <c r="P105" i="3"/>
  <c r="O105" i="3"/>
  <c r="P104" i="3"/>
  <c r="O104" i="3"/>
  <c r="P103" i="3"/>
  <c r="O103" i="3"/>
  <c r="P102" i="3"/>
  <c r="O102" i="3"/>
  <c r="P101" i="3"/>
  <c r="O101" i="3"/>
  <c r="P100" i="3"/>
  <c r="O100" i="3"/>
  <c r="P99" i="3"/>
  <c r="O99" i="3"/>
  <c r="P98" i="3"/>
  <c r="O98" i="3"/>
  <c r="P97" i="3"/>
  <c r="O97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7" i="3"/>
  <c r="O87" i="3"/>
  <c r="P86" i="3"/>
  <c r="O86" i="3"/>
  <c r="P85" i="3"/>
  <c r="O85" i="3"/>
  <c r="P84" i="3"/>
  <c r="O84" i="3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P3" i="3"/>
  <c r="O3" i="3"/>
  <c r="P2" i="3"/>
  <c r="O2" i="3"/>
  <c r="H23" i="1" l="1"/>
  <c r="H22" i="1"/>
  <c r="H102" i="1"/>
  <c r="H107" i="1" s="1"/>
  <c r="H100" i="1"/>
  <c r="H101" i="1"/>
  <c r="H96" i="1"/>
  <c r="H97" i="1"/>
  <c r="H70" i="1"/>
  <c r="H84" i="1" s="1"/>
  <c r="H25" i="1" l="1"/>
  <c r="H80" i="1" s="1"/>
  <c r="H106" i="1"/>
  <c r="H103" i="1"/>
  <c r="H34" i="1" s="1"/>
  <c r="H44" i="1" s="1"/>
  <c r="H45" i="1" s="1"/>
  <c r="H50" i="1" s="1"/>
  <c r="H35" i="1" l="1"/>
  <c r="H81" i="1" s="1"/>
  <c r="H75" i="1"/>
  <c r="H76" i="1" s="1"/>
  <c r="H85" i="1" s="1"/>
  <c r="H82" i="1"/>
  <c r="H87" i="1" l="1"/>
  <c r="H110" i="1" s="1"/>
  <c r="J108" i="1" s="1"/>
</calcChain>
</file>

<file path=xl/sharedStrings.xml><?xml version="1.0" encoding="utf-8"?>
<sst xmlns="http://schemas.openxmlformats.org/spreadsheetml/2006/main" count="1783" uniqueCount="418">
  <si>
    <t>Comment construire un étang?</t>
  </si>
  <si>
    <t>Version du 01-03-2024</t>
  </si>
  <si>
    <t>Entreprise agricole</t>
  </si>
  <si>
    <t>Feuille de calcul à utiliser en complément du guide du MAPAQ, 2023. Comment construire un étang ?</t>
  </si>
  <si>
    <t>Conseiller impliqué</t>
  </si>
  <si>
    <t>https://www.mapaq.gouv.qc.ca/SiteCollectionDocuments/Formulaires/FI_amenagement_etang_irrigation_excave.pdf</t>
  </si>
  <si>
    <t>Localisation et détails techniques</t>
  </si>
  <si>
    <t>Pierreville</t>
  </si>
  <si>
    <t>Cellules en bleu = données entrées par l'utilisateur</t>
  </si>
  <si>
    <t>Cellules en vert ou orange = données calculées</t>
  </si>
  <si>
    <t>Station météo associée</t>
  </si>
  <si>
    <t xml:space="preserve">Évaluer les besoins en eau </t>
  </si>
  <si>
    <r>
      <t>Besoins en eau annuels maximums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/ha/an)</t>
    </r>
  </si>
  <si>
    <t>Surface (ha)</t>
  </si>
  <si>
    <r>
      <t>Besoins en eau annuels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/an)</t>
    </r>
  </si>
  <si>
    <t>Irrigation</t>
  </si>
  <si>
    <t>Références pour évaluer les besoins en eau des cultures</t>
  </si>
  <si>
    <t>AGECO 2019 et 2020. Rapports Radeau 1 et 2. Annexe 4 : charte de consommation pour les productions végétales</t>
  </si>
  <si>
    <t>https://www.donneesquebec.ca/recherche/dataset/radeau1-2</t>
  </si>
  <si>
    <t xml:space="preserve"> CRAAQ 2018. Guide technique - Gestion raisonnée de l'irrigation. Page 237</t>
  </si>
  <si>
    <t>https://www.craaq.qc.ca/Publications-du-CRAAQ/guide-technique-gestion-raisonnee-de-l_irrigation/p/PLEG0102-C04</t>
  </si>
  <si>
    <t>IRDA, 2024. EstimEau, un outil d'aide à la décision pour la gestion de l'eau à la ferme</t>
  </si>
  <si>
    <t xml:space="preserve"> https://estimeau.ca/</t>
  </si>
  <si>
    <t>Protection contre le gel</t>
  </si>
  <si>
    <r>
      <t>Besoins en eau annuels maximums pour l'irrigation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/an)</t>
    </r>
  </si>
  <si>
    <r>
      <t>Besoins en eau annuels maximums pour la protection contre le gel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/an)</t>
    </r>
  </si>
  <si>
    <r>
      <t>Autres besoins en eau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/an)</t>
    </r>
  </si>
  <si>
    <r>
      <t>Besoins en eau annuels maximums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/an)</t>
    </r>
  </si>
  <si>
    <t>Évaporation de l’eau à la surface de l'étang</t>
  </si>
  <si>
    <t>𝐸 = 0,8 ∗ 𝐸𝑇𝑝 ∗ 𝐴′ ∗ 10</t>
  </si>
  <si>
    <t>Valeurs d'ETP proposées</t>
  </si>
  <si>
    <t>Cumul mai-septembre</t>
  </si>
  <si>
    <t>Cumul annuel</t>
  </si>
  <si>
    <t>ETp : Évapotranspiration calculée selon le modèle de Baier et Robertson (mm)</t>
  </si>
  <si>
    <t>ETP médian (mm)</t>
  </si>
  <si>
    <t>ETP année chaude (mm)</t>
  </si>
  <si>
    <t>ETp valeur retenue (mm)</t>
  </si>
  <si>
    <t>Indiquer une valeur d'évapotranspiration proposée dans le tableau ci-dessus</t>
  </si>
  <si>
    <t>A’ : Surface de l’étang au niveau maximal de l’eau (ha)</t>
  </si>
  <si>
    <t xml:space="preserve">A'  doit correspondre à la surface de l’étang au niveau maximal de l’eau (ha) = a' * b' (voir section vérification du volume). </t>
  </si>
  <si>
    <r>
      <t>E : Évaporation de l’eau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</si>
  <si>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Résurgence de la nappe phréatique</t>
  </si>
  <si>
    <t>𝑅 = 𝑅𝑟 ∗ 𝐹𝑐 ∗ 𝐴′ ∗ 10 ou 𝑅 = I ∗ 𝐴′ ∗ 10</t>
  </si>
  <si>
    <t>Références pour évaluer la résurgence de la nappe phréatique</t>
  </si>
  <si>
    <t>I = Rr * Fc</t>
  </si>
  <si>
    <t>Validation par observation au champ (méthode du trou à la tarière)</t>
  </si>
  <si>
    <t xml:space="preserve"> </t>
  </si>
  <si>
    <t>Projets d’acquisition de connaissances sur les eaux souterraines (PACES) - Données et ressources - Carte interactive</t>
  </si>
  <si>
    <t>I : infiltration totale de l'eau (mm/an) ou Rr : recharge au roc (mm/an)</t>
  </si>
  <si>
    <t>https://www.environnement.gouv.qc.ca/eau/souterraines/programmes/acquisition-connaissance.htm</t>
  </si>
  <si>
    <t>https://www.donneesquebec.ca/recherche/fr/dataset/projets-d-acquisition-de-connaissances-sur-les-eaux-souterraines-paces</t>
  </si>
  <si>
    <t>Fc : Facteur de conversion selon le niveau de confinement de l’aquifère</t>
  </si>
  <si>
    <t>Couverture territoriale</t>
  </si>
  <si>
    <t>https://www.environnement.gouv.qc.ca/eau/souterraines/programmes/Couverture-territoriale.pdf</t>
  </si>
  <si>
    <r>
      <t>R : résurgence estimée de la nappe phréatique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/an)</t>
    </r>
  </si>
  <si>
    <t>Couches d'informations utiles</t>
  </si>
  <si>
    <t xml:space="preserve">Recharge annuelle, confinement roc, recharge préférentielle (zones d'infiltration), résurgences préférentielles </t>
  </si>
  <si>
    <t xml:space="preserve">Conditions pédologiques </t>
  </si>
  <si>
    <t>Dépôt de surface de la carte écoforestière : Forêt ouverte</t>
  </si>
  <si>
    <t>Type d'étang</t>
  </si>
  <si>
    <t>https://www.donneesquebec.ca/recherche/dataset/depots-de-surface</t>
  </si>
  <si>
    <t>Facteur de recharge</t>
  </si>
  <si>
    <r>
      <t>R : résurgence corrigée de la nappe phréatique (m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/an)</t>
    </r>
  </si>
  <si>
    <t>Le volume d'eau provenant de la résurgence est nul si une étanchéification de l'étang est nécessaire (certains type 1.B et type 2A) ou si le sol est peu perméable (type 2.B)</t>
  </si>
  <si>
    <t>Ruissellement de surface</t>
  </si>
  <si>
    <t>𝑉𝑟 = 𝐻𝑝 ∗ 𝐶 ∗ 𝐴 ∗ 10</t>
  </si>
  <si>
    <t>Hp : Hauteur de pluie (mm)</t>
  </si>
  <si>
    <t>Valeurs de pluviométrie proposées</t>
  </si>
  <si>
    <t>Références pour évaluer le ruissellement de surface et le drainage souterrain</t>
  </si>
  <si>
    <t>Limites pédologiques</t>
  </si>
  <si>
    <t>Hp médian (mm)</t>
  </si>
  <si>
    <t>Topographie, Modèle numérique de terrain, tracé d'écoulement</t>
  </si>
  <si>
    <t>Hp année sèche (mm)</t>
  </si>
  <si>
    <t>https://www.info-sols.ca/</t>
  </si>
  <si>
    <t>Hp valeur retenue (mm)</t>
  </si>
  <si>
    <t>Indiquer une valeur de pluviométrie proposée dans le tableau ci-dessus</t>
  </si>
  <si>
    <t>C : Coefficient de ruissellement du bassin versant</t>
  </si>
  <si>
    <t>A : Surface du bassin versant alimentant l'étang (ha)</t>
  </si>
  <si>
    <t>Indiquer 0 si aucun bassin versant ne se draine vers l'étang</t>
  </si>
  <si>
    <r>
      <t>Vr : Volume de ruissellement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</si>
  <si>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Drainage souterrain</t>
  </si>
  <si>
    <t>𝑉𝑑 = 𝐻𝑝 ∗ 𝑇𝑑 ∗ 𝐴𝑑 ∗ 10</t>
  </si>
  <si>
    <t>Hp : hauteur de pluie (mm)</t>
  </si>
  <si>
    <t>Td : taux de drainage du bassin versant</t>
  </si>
  <si>
    <t>Ad : surface drainée contributrice (ha)</t>
  </si>
  <si>
    <t>Indiquer 0 si aucun réseau de drainage souterrain ne se draine vers l'étang</t>
  </si>
  <si>
    <r>
      <t>Vd : volume de drainage souterrain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</si>
  <si>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Pluie sur l'étang</t>
  </si>
  <si>
    <t>Vp = Hp * A’ * 10</t>
  </si>
  <si>
    <r>
      <t>Vp : volume de pluie sur l’étang (m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</t>
    </r>
  </si>
  <si>
    <t>Capacité nécessaire de l’étang</t>
  </si>
  <si>
    <t>𝐶 = 𝐵 + 𝐸 − 𝑅 − 𝑉𝑟 − 𝑉𝑑 − 𝑉𝑝 − 𝐴𝑒</t>
  </si>
  <si>
    <t>B : Besoins en eau de la culture pour l’irrigation et la protection contre le gel (m³)</t>
  </si>
  <si>
    <t>E : Évaporation de l’eau (m³)</t>
  </si>
  <si>
    <t>R : Résurgence estimée de la nappe phréatique (m³)</t>
  </si>
  <si>
    <t>Vr : Ruissellement de surface sur le bassin versant (m³)</t>
  </si>
  <si>
    <t>Vd : Volume de drainage souterrain (m³)</t>
  </si>
  <si>
    <t>Vp : volume de pluie sur l’étang (m³)</t>
  </si>
  <si>
    <t>Ae : Apports d’eau externes en cours de saison (m³)</t>
  </si>
  <si>
    <r>
      <t>C : Capacité nécessaire de l’étang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</si>
  <si>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Vérification du volume</t>
  </si>
  <si>
    <t>Re : Revanche, différence de hauteur entre le niveau d’eau et la surface du sol (m)</t>
  </si>
  <si>
    <t>Pm : Profondeur minimale de pompage (m)</t>
  </si>
  <si>
    <t>H : Profondeur utile (m)</t>
  </si>
  <si>
    <t>x : Pente (1 : x)</t>
  </si>
  <si>
    <t>a : Largeur de l’étang au niveau de la surface du sol (m)</t>
  </si>
  <si>
    <t>a’ : Largeur de l’étang au niveau de la surface de l’eau (m)</t>
  </si>
  <si>
    <t>𝑎' = 𝑎 − 2𝑥𝑅𝑒</t>
  </si>
  <si>
    <t>a’’ : Largeur de l’étang au niveau de la profondeur minimale de pompage (m)</t>
  </si>
  <si>
    <t>𝑎'' = 𝑎 − 2𝑥(𝑅𝑒 + 𝐻)</t>
  </si>
  <si>
    <t>a’’’ : Largeur de l’étang au fond de l’étang (m)</t>
  </si>
  <si>
    <t>𝑎''' = 𝑎 − 2𝑥(𝑅𝑒 + 𝐻 + 𝑃𝑚)</t>
  </si>
  <si>
    <t>b : Longueur de l’étang au niveau de la surface du sol (m)</t>
  </si>
  <si>
    <t>b’ : Longueur de l’étang au niveau de la surface de l’eau (m)</t>
  </si>
  <si>
    <t>b’’ : Longueur de l’étang au niveau de la profondeur minimale de pompage (m)</t>
  </si>
  <si>
    <t>b’’’ : Longueur de l’étang au fond de l’étang (m)</t>
  </si>
  <si>
    <t>Surface de l’étang au niveau maximal de l’eau (ha) = a' * b'</t>
  </si>
  <si>
    <t>Surface de l'étang au niveau de la surface du sol (ha) = a * b</t>
  </si>
  <si>
    <r>
      <t>Surface de l'étang au niveau de la surface du sol (m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 = a * b</t>
    </r>
  </si>
  <si>
    <t>Vu : Volume utile de l’étang (m³)</t>
  </si>
  <si>
    <t>Équilibrer ces valeurs en modifiant les caractéristiques de l'étang (profondeur utile, largeur, longeur)</t>
  </si>
  <si>
    <t>Ve : Volume d’excavation (m³)</t>
  </si>
  <si>
    <t xml:space="preserve">Pour informations :  </t>
  </si>
  <si>
    <t>Mikael Guillou, agr. M.Sc., MAPAQ DPA</t>
  </si>
  <si>
    <t>Guillaume Sauvageau, ing. M.Sc. MAPAQ DR Centre-du-Québec</t>
  </si>
  <si>
    <t>Données climatiques : Jean-Thomas Denault, agr. M. Sc., Agriculture et Agroalimentaire Canada</t>
  </si>
  <si>
    <t>Regions administratives</t>
  </si>
  <si>
    <t>Station</t>
  </si>
  <si>
    <t>ETP médian cumul mai-septembre (mm)</t>
  </si>
  <si>
    <t>ETP médian cumul annuel (mm)</t>
  </si>
  <si>
    <t>ETP année chaude cumul mai-septembre (mm)</t>
  </si>
  <si>
    <t>ETP année chaude cumul annuel (mm)</t>
  </si>
  <si>
    <t>Précipitations médianes cumul mai-septembre (mm)</t>
  </si>
  <si>
    <t>Précipitations médianes cumul annuel (mm)</t>
  </si>
  <si>
    <t>Précipitations année sèche cumul mai-septembre (mm)</t>
  </si>
  <si>
    <t>Précipitations année sèche cumul annuel (mm)</t>
  </si>
  <si>
    <t>Abitibi-Temiscamingue</t>
  </si>
  <si>
    <t>Duhamel</t>
  </si>
  <si>
    <t>Guerin</t>
  </si>
  <si>
    <t>Kipawa</t>
  </si>
  <si>
    <t>Latulipe</t>
  </si>
  <si>
    <t>Saint-Bruno-de-Guigues</t>
  </si>
  <si>
    <t>Bas-Saint-Laurent</t>
  </si>
  <si>
    <t>Kamouraska</t>
  </si>
  <si>
    <t>La Pocatiere</t>
  </si>
  <si>
    <t>Matane</t>
  </si>
  <si>
    <t>Mont-Joli A</t>
  </si>
  <si>
    <t>Rimouski</t>
  </si>
  <si>
    <t>Riviere-du-Loup</t>
  </si>
  <si>
    <t>Saint-Arsene</t>
  </si>
  <si>
    <t>Saint-Eloi</t>
  </si>
  <si>
    <t>Saint-Fabien</t>
  </si>
  <si>
    <t>Saint-Jean-de-Dieu</t>
  </si>
  <si>
    <t>Saint-Joseph-de-Kamouraska</t>
  </si>
  <si>
    <t>Saint-Ulric-de-Matane</t>
  </si>
  <si>
    <t>Capitale-Nationale</t>
  </si>
  <si>
    <t>Baie-Saint-Paul</t>
  </si>
  <si>
    <t>Beauport</t>
  </si>
  <si>
    <t>Charlevoix</t>
  </si>
  <si>
    <t>Deschambault SM</t>
  </si>
  <si>
    <t>Quebec A</t>
  </si>
  <si>
    <t>Saint-Aime-des-Lacs</t>
  </si>
  <si>
    <t>Sainte-Famille I.O.</t>
  </si>
  <si>
    <t>Saint-Hilarion F</t>
  </si>
  <si>
    <t>Saint-Leonard-de-Portneuf</t>
  </si>
  <si>
    <t>Centre-du-Quebec</t>
  </si>
  <si>
    <t>CETAB Victoriaville A</t>
  </si>
  <si>
    <t>Inverness</t>
  </si>
  <si>
    <t>La Visitation</t>
  </si>
  <si>
    <t>Lemieux</t>
  </si>
  <si>
    <t>Nicolet</t>
  </si>
  <si>
    <t>Princeville</t>
  </si>
  <si>
    <t>Saint-Celestin</t>
  </si>
  <si>
    <t>Sainte-Cecile-de-Levrard</t>
  </si>
  <si>
    <t>Sainte-Clotilde-de-Horton</t>
  </si>
  <si>
    <t>Saint-Felix-de-Kingsey</t>
  </si>
  <si>
    <t>Saint-Germain-de-Grantham</t>
  </si>
  <si>
    <t>Saint-Louis-de-Blandford</t>
  </si>
  <si>
    <t>Victoriaville</t>
  </si>
  <si>
    <t>Chaudiere-Appalaches</t>
  </si>
  <si>
    <t>Beauceville</t>
  </si>
  <si>
    <t>Dosquet</t>
  </si>
  <si>
    <t>East Broughton</t>
  </si>
  <si>
    <t>Honfleur</t>
  </si>
  <si>
    <t>Montmagny</t>
  </si>
  <si>
    <t>Saint-Antoine-de-Tilly</t>
  </si>
  <si>
    <t>Saint-Bernard</t>
  </si>
  <si>
    <t>Saint-Charles-de-Bellechasse</t>
  </si>
  <si>
    <t>Saint-Edouard-de-Lotbiniere</t>
  </si>
  <si>
    <t>Saint-Ephrem</t>
  </si>
  <si>
    <t>Saint-Flavien</t>
  </si>
  <si>
    <t>Saint-Pierre-de-la-Riviere-du-Sud</t>
  </si>
  <si>
    <t>Thetford Mines</t>
  </si>
  <si>
    <t>Cote-Nord</t>
  </si>
  <si>
    <t>Baie-Comeau</t>
  </si>
  <si>
    <t>Escoumins</t>
  </si>
  <si>
    <t>Grandes-Bergeronnes</t>
  </si>
  <si>
    <t>Estrie</t>
  </si>
  <si>
    <t>Bury</t>
  </si>
  <si>
    <t>Compton</t>
  </si>
  <si>
    <t>Lac Megantic</t>
  </si>
  <si>
    <t>Lac-Brome</t>
  </si>
  <si>
    <t>Lawrenceville</t>
  </si>
  <si>
    <t>Lennoxville</t>
  </si>
  <si>
    <t>Melbourne</t>
  </si>
  <si>
    <t>Potton</t>
  </si>
  <si>
    <t>Saint-Georges-de-Windsor</t>
  </si>
  <si>
    <t>Saint-Hermenegilde</t>
  </si>
  <si>
    <t>Sherbrooke</t>
  </si>
  <si>
    <t>Stanstead</t>
  </si>
  <si>
    <t>Gaspesie-Iles-de-la-Madeleine</t>
  </si>
  <si>
    <t>Cap-Chat</t>
  </si>
  <si>
    <t>Gaspe</t>
  </si>
  <si>
    <t>New Carlisle</t>
  </si>
  <si>
    <t>New-Richmond</t>
  </si>
  <si>
    <t>Perce</t>
  </si>
  <si>
    <t>Saint-Alexis-de-Matapedia</t>
  </si>
  <si>
    <t>Saint-Godefroi</t>
  </si>
  <si>
    <t>Lanaudiere</t>
  </si>
  <si>
    <t>Lanoraie</t>
  </si>
  <si>
    <t>L'Assomption</t>
  </si>
  <si>
    <t>Saint-Cleophas</t>
  </si>
  <si>
    <t>Saint-Jacques</t>
  </si>
  <si>
    <t>Laurentides</t>
  </si>
  <si>
    <t>Arundel F</t>
  </si>
  <si>
    <t>Brownsburg-Chatham</t>
  </si>
  <si>
    <t>Mirabel</t>
  </si>
  <si>
    <t>Mont-Laurier F</t>
  </si>
  <si>
    <t>Oka</t>
  </si>
  <si>
    <t>Sainte-Anne-des-Plaines</t>
  </si>
  <si>
    <t>Saint-Jovite</t>
  </si>
  <si>
    <t>Laval</t>
  </si>
  <si>
    <t>Mauricie</t>
  </si>
  <si>
    <t>Maskinonge</t>
  </si>
  <si>
    <t>Saint-Barnabe</t>
  </si>
  <si>
    <t>Sainte-Genevieve-de-Batiscan</t>
  </si>
  <si>
    <t>Saint-Laurent</t>
  </si>
  <si>
    <t>Saint-Tite</t>
  </si>
  <si>
    <t>Shawinigan</t>
  </si>
  <si>
    <t>Trois-Rivieres</t>
  </si>
  <si>
    <t>Monteregie Est</t>
  </si>
  <si>
    <t>Calixa-Lavallee</t>
  </si>
  <si>
    <t>Dunham</t>
  </si>
  <si>
    <t>Farnham F</t>
  </si>
  <si>
    <t>Frelighsburg</t>
  </si>
  <si>
    <t>Garagona</t>
  </si>
  <si>
    <t>Granby</t>
  </si>
  <si>
    <t>Rougemont</t>
  </si>
  <si>
    <t>Saint-Bernard-de-Michaudville</t>
  </si>
  <si>
    <t>Saint-Bruno-de-Montarville</t>
  </si>
  <si>
    <t>Saint-David</t>
  </si>
  <si>
    <t>Sainte-Cecile-de-Milton</t>
  </si>
  <si>
    <t>Saint-Hilaire</t>
  </si>
  <si>
    <t>Saint-Hubert</t>
  </si>
  <si>
    <t>Saint-Liboire</t>
  </si>
  <si>
    <t>Saint-Paul-d'Abbotsford</t>
  </si>
  <si>
    <t>Monteregie Ouest</t>
  </si>
  <si>
    <t>Franklin</t>
  </si>
  <si>
    <t>Hemmingford</t>
  </si>
  <si>
    <t>Henryville</t>
  </si>
  <si>
    <t>L'Acadie</t>
  </si>
  <si>
    <t>Napierville</t>
  </si>
  <si>
    <t>Ormstown F</t>
  </si>
  <si>
    <t>Saint-Anicet</t>
  </si>
  <si>
    <t>Sainte-Clotilde</t>
  </si>
  <si>
    <t>Saint-Gregoire</t>
  </si>
  <si>
    <t>Saint-Polycarpe F</t>
  </si>
  <si>
    <t>Saint-Remi</t>
  </si>
  <si>
    <t>Montreal</t>
  </si>
  <si>
    <t>Sainte-Anne-de-Bellevue</t>
  </si>
  <si>
    <t>Outaouais</t>
  </si>
  <si>
    <t>Bristol</t>
  </si>
  <si>
    <t>Clarendon</t>
  </si>
  <si>
    <t>Gatineau A</t>
  </si>
  <si>
    <t>La Peche</t>
  </si>
  <si>
    <t>Lac-Sainte-Marie</t>
  </si>
  <si>
    <t>Litchfield</t>
  </si>
  <si>
    <t>Masson</t>
  </si>
  <si>
    <t>Pontiac</t>
  </si>
  <si>
    <t>Saint-Andre-Avellin</t>
  </si>
  <si>
    <t>Val-des-Monts</t>
  </si>
  <si>
    <t>Saguenay-Lac-Saint-Jean</t>
  </si>
  <si>
    <t>Chambord</t>
  </si>
  <si>
    <t>Hebertville</t>
  </si>
  <si>
    <t>Jonquiere</t>
  </si>
  <si>
    <t>La Baie</t>
  </si>
  <si>
    <t>Laterriere</t>
  </si>
  <si>
    <t>Normandin</t>
  </si>
  <si>
    <t>Roberval</t>
  </si>
  <si>
    <t>Saguenay</t>
  </si>
  <si>
    <t>Saint-Augustin (Dalmas)</t>
  </si>
  <si>
    <t>Saint-Charles-de-Bourget</t>
  </si>
  <si>
    <t>Saint-Coeur-de-Marie</t>
  </si>
  <si>
    <t>Saint-Eugene-d'Argentenay</t>
  </si>
  <si>
    <t>Saint-Gedeon de Grandmont</t>
  </si>
  <si>
    <t>Saint-Prime</t>
  </si>
  <si>
    <t>Sources : Rapports Radeau 1 et 2 AGECO; CRAAQ guide irrigation 2018 page 237</t>
  </si>
  <si>
    <t>Besoins en eau (m3/ha)</t>
  </si>
  <si>
    <t>Aucune</t>
  </si>
  <si>
    <t>Bleuets en corymbe - goutte à goutte - RADEAU</t>
  </si>
  <si>
    <t>Bleuet nain - aspersion - CRAAQ</t>
  </si>
  <si>
    <t>Canneberge - aspersion - RADEAU</t>
  </si>
  <si>
    <t>Fraise à jours neutres - goutte à goutte -  RADEAU</t>
  </si>
  <si>
    <t>Fraise à jours neutres - goutte à goutte - CRAAQ</t>
  </si>
  <si>
    <t>Fraise d'été - goutte à goutte - RADEAU</t>
  </si>
  <si>
    <t>Fraise d'été - goutte à goutte - CRAAQ</t>
  </si>
  <si>
    <t>Fraise d'été - aspersion - CRAAQ</t>
  </si>
  <si>
    <t>Fraises rangs nattés - aspersion - RADEAU</t>
  </si>
  <si>
    <t>Framboise goutte à goutte - RADEAU</t>
  </si>
  <si>
    <t>Melon et cantaloup - goutte à goutte - RADEAU</t>
  </si>
  <si>
    <t>Pommier nain - goutte à goutte - RADEAU</t>
  </si>
  <si>
    <t>Pommier semi nain - goutte à goutte - RADEAU</t>
  </si>
  <si>
    <t>Pommier et arbres fruitiers matures - goutte à goutte - CRAAQ</t>
  </si>
  <si>
    <t>Asperge - aspersion - RADEAU</t>
  </si>
  <si>
    <t>Aubergine sur paillis - goutte à goutte - CRAAQ</t>
  </si>
  <si>
    <t>Betterave potagère - aspersion - RADEAU</t>
  </si>
  <si>
    <t>Brocoli sur paillis - goutte à goutte - CRAAQ</t>
  </si>
  <si>
    <t>Brocoli - goutte à goutte - CRAAQ</t>
  </si>
  <si>
    <t>Brocoli - aspersion - RADEAU</t>
  </si>
  <si>
    <t>Brocoli - aspersion - CRAAQ</t>
  </si>
  <si>
    <t>Carotte - aspersion - RADEAU</t>
  </si>
  <si>
    <t>Carotte - aspersion - CRAAQ</t>
  </si>
  <si>
    <t>Choux d'été sur paillis - goutte à goutte - CRAAQ</t>
  </si>
  <si>
    <t>Choux d'été - aspersion - RADEAU</t>
  </si>
  <si>
    <t>Choux fleur sur paillis - goutte à goutte - CRAAQ</t>
  </si>
  <si>
    <t>Choux fleur - goutte à goutte - CRAAQ</t>
  </si>
  <si>
    <t>Choux fleur - aspersion - RADEAU</t>
  </si>
  <si>
    <t>Choux fleur - aspersion - CRAAQ</t>
  </si>
  <si>
    <t>Chou d'entreposage - goutte à goutte - CRAAQ</t>
  </si>
  <si>
    <t>Chou d'entreposage - aspersion - CRAAQ</t>
  </si>
  <si>
    <t>Citrouille - goutte à goutte - RADEAU</t>
  </si>
  <si>
    <t>Citrouille - aspersion - RADEAU</t>
  </si>
  <si>
    <t>Concombre - goutte à goutte - RADEAU</t>
  </si>
  <si>
    <t>Concombre - aspersion - RADEAU</t>
  </si>
  <si>
    <t>Concombre - aspersion - CRAAQ</t>
  </si>
  <si>
    <t>Échalotte française - aspersion - RADEAU</t>
  </si>
  <si>
    <t>Épinard - aspersion - RADEAU</t>
  </si>
  <si>
    <t>Fines herbes - aspersion - RADEAU</t>
  </si>
  <si>
    <t>Haricot - aspersion - RADEAU</t>
  </si>
  <si>
    <t>Laitue - aspersion - RADEAU</t>
  </si>
  <si>
    <t>Maïs sucré - aspersion - RADEAU</t>
  </si>
  <si>
    <t>Navet, rutabaga - aspersion - RADEAU</t>
  </si>
  <si>
    <t>Oignons secs et espagnols - aspersion - RADEAU</t>
  </si>
  <si>
    <t>Oignons verts - aspersion - RADEAU</t>
  </si>
  <si>
    <t>Oignon sur paillis - goutte à goutte - CRAAQ</t>
  </si>
  <si>
    <t>Oignon jaune conservation - aspersion - CRAAQ</t>
  </si>
  <si>
    <t>Pois - aspersion - RADEAU</t>
  </si>
  <si>
    <t>Poivrons - goutte à goutte - RADEAU</t>
  </si>
  <si>
    <t>Poivrons sur paillis - goutte à goutte - CRAAQ</t>
  </si>
  <si>
    <t>Pomme de terre - aspersion - RADEAU</t>
  </si>
  <si>
    <t>Pomme de terre - aspersion - CRAAQ</t>
  </si>
  <si>
    <t>Radis - aspersion - RADEAU</t>
  </si>
  <si>
    <t>Tomate de champ - goutte à goutte - RADEAU</t>
  </si>
  <si>
    <t>Tomate sur paillis - goutte à goutte - CRAAQ</t>
  </si>
  <si>
    <t>Tomate - goutte à goutte - CRAAQ</t>
  </si>
  <si>
    <t>Tomate - aspersion - CRAAQ</t>
  </si>
  <si>
    <t>Zucchini sur paillis - goutte à goutte - CRAAQ</t>
  </si>
  <si>
    <t>Zucchini - goutte à goutte - CRAAQ</t>
  </si>
  <si>
    <t>Zucchini - aspersion - CRAAQ</t>
  </si>
  <si>
    <t xml:space="preserve">Cultures tuteurées en serre, cultures hydroponiques sur substrat, goutte à goutte (de mai à octobre) </t>
  </si>
  <si>
    <t xml:space="preserve">Cultures tuteurées en serre, cultures en plein sol ou sur substrat, goutte à goutte (de la mi-juin à la mi-septembre) </t>
  </si>
  <si>
    <t>Cultures ornementales en serre, systèmes culturaux divers, goutte à goutte</t>
  </si>
  <si>
    <t>autre</t>
  </si>
  <si>
    <t>Bleuets en corymbe - RADEAU</t>
  </si>
  <si>
    <t>Bleuet nain - CRAAQ</t>
  </si>
  <si>
    <t>Canneberge - CRAAQ</t>
  </si>
  <si>
    <t>Fraise à jours neutres - CRAAQ</t>
  </si>
  <si>
    <t>Fraise d'été - CRAAQ</t>
  </si>
  <si>
    <t>Aubergine - CRAAQ</t>
  </si>
  <si>
    <t>Poivron - CRAAQ</t>
  </si>
  <si>
    <t>Tomate - CRAAQ</t>
  </si>
  <si>
    <t>Zucchini - CRAAQ</t>
  </si>
  <si>
    <t>I : Infiltration totale de l’eau (mm/an). I = Rr * Fc</t>
  </si>
  <si>
    <t xml:space="preserve">Facteur de conversion (Fc) </t>
  </si>
  <si>
    <t>Nappe libre Fc = 1</t>
  </si>
  <si>
    <t>PACES UQAR, UQAT, UQTR, UQAC (Infiltration totale)</t>
  </si>
  <si>
    <t>I : infiltration totale de l'eau (mm/an)</t>
  </si>
  <si>
    <t>Nappe semi-captive Fc = 2</t>
  </si>
  <si>
    <t>PACES INRS, U Laval, UQAM (Recharge au roc)</t>
  </si>
  <si>
    <t>Rr : recharge au roc (mm/an)</t>
  </si>
  <si>
    <t>Nappe semi-captive Fc = 2,3</t>
  </si>
  <si>
    <t>Nappe captive</t>
  </si>
  <si>
    <t>TYPE 1A. Étang avec apport d’eau par résurgence, sol perméable profond, nappe phréatique élevée</t>
  </si>
  <si>
    <t>TYPE 1B. Étang avec apport d’eau par résurgence, sol stratifié, nappe phréatique variable (étanchéification nécessaire)</t>
  </si>
  <si>
    <t>TYPE 1B. Étang avec apport d’eau par résurgence, sol stratifié, nappe phréatique élevée</t>
  </si>
  <si>
    <t>TYPE 2A. Étang sans apport d’eau par résurgence, sol perméable profond, nappe phréatique basse (étanchéification nécessaire)</t>
  </si>
  <si>
    <t>TYPE 2B. Étang sans apport d’eau par résurgence, sol peu perméable</t>
  </si>
  <si>
    <t>Type de sol</t>
  </si>
  <si>
    <t>Coefficient de ruissellement</t>
  </si>
  <si>
    <t>Loam argileux et argile drainés</t>
  </si>
  <si>
    <t>Loam sableux drainé</t>
  </si>
  <si>
    <t>Loam sableux et loam argileux non drainés</t>
  </si>
  <si>
    <t>Taux de drainage souterrain</t>
  </si>
  <si>
    <t>Loam argileux et argile</t>
  </si>
  <si>
    <t>Loam sableux</t>
  </si>
  <si>
    <t xml:space="preserve">Caractéristiques </t>
  </si>
  <si>
    <t>Pentes de talus internes recommandées</t>
  </si>
  <si>
    <t>Sol contenant plus de 10 % d’argile 1:1.5</t>
  </si>
  <si>
    <t>Sol sableux, organique ou contenant moins de 10 % d’argile 1:2</t>
  </si>
  <si>
    <t>Sol sableux, organique ou contenant moins de 10 % d’argile 1:3</t>
  </si>
  <si>
    <t>Étang de grande dimension avec effet des vagues ou membrane étanche sur sol instable 1:3</t>
  </si>
  <si>
    <t>Étang de grande dimension avec effet des vagues ou membrane étanche sur sol instable 1:4</t>
  </si>
  <si>
    <t>Étang de grande dimension avec effet des vagues ou membrane étanche sur sol instable 1:5</t>
  </si>
  <si>
    <t>Étang de grande dimension avec effet des vagues ou membrane étanche sur sol instable 1:6</t>
  </si>
  <si>
    <t>irlande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</si>
  <si>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</si>
  <si>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</si>
  <si>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</si>
  <si>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</si>
  <si>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</si>
  <si>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</si>
  <si>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</si>
  <si>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</si>
  <si>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</si>
  <si>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</si>
  <si>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</si>
  <si>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</si>
  <si>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Quebec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</si>
</sst>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DINPro-CondBlack"/>
      <family val="2"/>
    </font>
    <font>
      <i/>
      <sz val="14"/>
      <color rgb="FF64B4BF"/>
      <name val="DINPro-CondBlack"/>
      <family val="2"/>
    </font>
    <font>
      <u/>
      <sz val="11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gradientFill>
        <stop position="0">
          <color theme="9" tint="0.40000610370189521"/>
        </stop>
        <stop position="1">
          <color rgb="FFFFC00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1"/>
    <xf numFmtId="0" fontId="6" fillId="0" borderId="0" xfId="0" applyFont="1"/>
    <xf numFmtId="0" fontId="7" fillId="0" borderId="0" xfId="0" applyFont="1"/>
    <xf numFmtId="0" fontId="2" fillId="0" borderId="0" xfId="0" applyFont="1"/>
    <xf numFmtId="1" fontId="2" fillId="2" borderId="2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4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" fontId="13" fillId="0" borderId="0" xfId="0" applyNumberFormat="1" applyFont="1"/>
    <xf numFmtId="1" fontId="12" fillId="0" borderId="0" xfId="0" applyNumberFormat="1" applyFont="1"/>
    <xf numFmtId="0" fontId="12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/>
    <xf numFmtId="1" fontId="11" fillId="0" borderId="0" xfId="0" applyNumberFormat="1" applyFont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6" borderId="2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0" borderId="1" xfId="0" applyBorder="1"/>
    <xf numFmtId="2" fontId="0" fillId="2" borderId="3" xfId="0" applyNumberFormat="1" applyFill="1" applyBorder="1" applyAlignment="1">
      <alignment horizontal="center" vertical="center"/>
    </xf>
    <xf numFmtId="1" fontId="2" fillId="6" borderId="5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wrapText="1"/>
    </xf>
    <xf numFmtId="0" fontId="2" fillId="6" borderId="5" xfId="0" applyFont="1" applyFill="1" applyBorder="1" applyAlignment="1">
      <alignment horizontal="center" vertical="center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1" fontId="0" fillId="8" borderId="1" xfId="0" applyNumberForma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20" fillId="0" borderId="0" xfId="0" applyFont="1"/>
    <xf numFmtId="0" fontId="0" fillId="11" borderId="1" xfId="0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0" fontId="23" fillId="0" borderId="0" xfId="0" applyFont="1"/>
    <xf numFmtId="0" fontId="5" fillId="0" borderId="0" xfId="1" applyAlignment="1">
      <alignment vertical="top"/>
    </xf>
    <xf numFmtId="0" fontId="5" fillId="0" borderId="0" xfId="1" applyFill="1"/>
    <xf numFmtId="0" fontId="22" fillId="0" borderId="0" xfId="0" applyFont="1"/>
    <xf numFmtId="0" fontId="7" fillId="0" borderId="0" xfId="1" applyFont="1" applyFill="1"/>
    <xf numFmtId="0" fontId="7" fillId="13" borderId="1" xfId="0" applyFont="1" applyFill="1" applyBorder="1"/>
    <xf numFmtId="0" fontId="24" fillId="0" borderId="0" xfId="0" applyFont="1"/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4" xfId="0" applyFill="1" applyBorder="1" applyAlignment="1" applyProtection="1">
      <alignment horizontal="center" vertical="center" wrapText="1"/>
      <protection locked="0"/>
    </xf>
    <xf numFmtId="0" fontId="0" fillId="10" borderId="6" xfId="0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Alignment="1" applyProtection="1">
      <alignment horizontal="center" vertical="center" wrapText="1"/>
      <protection locked="0"/>
    </xf>
    <xf numFmtId="0" fontId="21" fillId="12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 patternType="solid">
          <fgColor auto="1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22" fmlaLink="$S$7" fmlaRange="'Données ETP et Hp'!$D$2:$D$145" noThreeD="1" sel="29" val="28"/>
</file>

<file path=xl/ctrlProps/ctrlProp10.xml><?xml version="1.0" encoding="utf-8"?>
<formControlPr xmlns="http://schemas.microsoft.com/office/spreadsheetml/2009/9/main" objectType="Drop" dropLines="20" dropStyle="combo" dx="22" fmlaLink="$S$12" fmlaRange="Cultures!$B$3:$B$70" noThreeD="1" sel="1" val="0"/>
</file>

<file path=xl/ctrlProps/ctrlProp11.xml><?xml version="1.0" encoding="utf-8"?>
<formControlPr xmlns="http://schemas.microsoft.com/office/spreadsheetml/2009/9/main" objectType="Drop" dropLines="20" dropStyle="combo" dx="22" fmlaLink="$S$13" fmlaRange="Cultures!$B$3:$B$70" noThreeD="1" sel="1" val="0"/>
</file>

<file path=xl/ctrlProps/ctrlProp12.xml><?xml version="1.0" encoding="utf-8"?>
<formControlPr xmlns="http://schemas.microsoft.com/office/spreadsheetml/2009/9/main" objectType="Drop" dropLines="20" dropStyle="combo" dx="22" fmlaLink="$S$14" fmlaRange="Cultures!$B$3:$B$70" noThreeD="1" sel="1" val="0"/>
</file>

<file path=xl/ctrlProps/ctrlProp13.xml><?xml version="1.0" encoding="utf-8"?>
<formControlPr xmlns="http://schemas.microsoft.com/office/spreadsheetml/2009/9/main" objectType="Drop" dropLines="20" dropStyle="combo" dx="22" fmlaLink="$S$15" fmlaRange="Cultures!$B$3:$B$70" noThreeD="1" sel="1" val="0"/>
</file>

<file path=xl/ctrlProps/ctrlProp14.xml><?xml version="1.0" encoding="utf-8"?>
<formControlPr xmlns="http://schemas.microsoft.com/office/spreadsheetml/2009/9/main" objectType="Drop" dropLines="20" dropStyle="combo" dx="22" fmlaLink="$S$16" fmlaRange="Cultures!$B$3:$B$70" noThreeD="1" sel="1" val="0"/>
</file>

<file path=xl/ctrlProps/ctrlProp15.xml><?xml version="1.0" encoding="utf-8"?>
<formControlPr xmlns="http://schemas.microsoft.com/office/spreadsheetml/2009/9/main" objectType="Drop" dropStyle="combo" dx="22" fmlaLink="$S$18" fmlaRange="Cultures!$B$73:$B$83" noThreeD="1" sel="6" val="0"/>
</file>

<file path=xl/ctrlProps/ctrlProp16.xml><?xml version="1.0" encoding="utf-8"?>
<formControlPr xmlns="http://schemas.microsoft.com/office/spreadsheetml/2009/9/main" objectType="Drop" dropStyle="combo" dx="22" fmlaLink="$S$19" fmlaRange="Cultures!$B$73:$B$83" noThreeD="1" sel="1" val="0"/>
</file>

<file path=xl/ctrlProps/ctrlProp17.xml><?xml version="1.0" encoding="utf-8"?>
<formControlPr xmlns="http://schemas.microsoft.com/office/spreadsheetml/2009/9/main" objectType="Drop" dropStyle="combo" dx="22" fmlaLink="$S$20" fmlaRange="Cultures!$B$73:$B$83" noThreeD="1" sel="1" val="0"/>
</file>

<file path=xl/ctrlProps/ctrlProp2.xml><?xml version="1.0" encoding="utf-8"?>
<formControlPr xmlns="http://schemas.microsoft.com/office/spreadsheetml/2009/9/main" objectType="Drop" dropStyle="combo" dx="22" fmlaLink="$S$43" fmlaRange="Listes!$E$4:$E$7" noThreeD="1" sel="4" val="0"/>
</file>

<file path=xl/ctrlProps/ctrlProp3.xml><?xml version="1.0" encoding="utf-8"?>
<formControlPr xmlns="http://schemas.microsoft.com/office/spreadsheetml/2009/9/main" objectType="Drop" dropStyle="combo" dx="22" fmlaLink="$S$48" fmlaRange="Listes!$E$11:$E$15" noThreeD="1" sel="2" val="0"/>
</file>

<file path=xl/ctrlProps/ctrlProp4.xml><?xml version="1.0" encoding="utf-8"?>
<formControlPr xmlns="http://schemas.microsoft.com/office/spreadsheetml/2009/9/main" objectType="Drop" dropStyle="combo" dx="22" fmlaLink="$S$61" fmlaRange="Listes!$E$19:$E$21" noThreeD="1" sel="3" val="0"/>
</file>

<file path=xl/ctrlProps/ctrlProp5.xml><?xml version="1.0" encoding="utf-8"?>
<formControlPr xmlns="http://schemas.microsoft.com/office/spreadsheetml/2009/9/main" objectType="Drop" dropStyle="combo" dx="22" fmlaLink="$S$68" fmlaRange="Listes!$E$24:$E$25" noThreeD="1" sel="2" val="0"/>
</file>

<file path=xl/ctrlProps/ctrlProp6.xml><?xml version="1.0" encoding="utf-8"?>
<formControlPr xmlns="http://schemas.microsoft.com/office/spreadsheetml/2009/9/main" objectType="Drop" dropStyle="combo" dx="22" fmlaLink="$S$94" fmlaRange="Listes!$E$30:$E$36" noThreeD="1" sel="2" val="0"/>
</file>

<file path=xl/ctrlProps/ctrlProp7.xml><?xml version="1.0" encoding="utf-8"?>
<formControlPr xmlns="http://schemas.microsoft.com/office/spreadsheetml/2009/9/main" objectType="Drop" dropStyle="combo" dx="22" fmlaLink="$S$38" fmlaRange="Listes!$J$4:$J$5" noThreeD="1" sel="2" val="0"/>
</file>

<file path=xl/ctrlProps/ctrlProp8.xml><?xml version="1.0" encoding="utf-8"?>
<formControlPr xmlns="http://schemas.microsoft.com/office/spreadsheetml/2009/9/main" objectType="Drop" dropLines="20" dropStyle="combo" dx="22" fmlaLink="$S$10" fmlaRange="Cultures!$B$3:$B$70" noThreeD="1" sel="8" val="7"/>
</file>

<file path=xl/ctrlProps/ctrlProp9.xml><?xml version="1.0" encoding="utf-8"?>
<formControlPr xmlns="http://schemas.microsoft.com/office/spreadsheetml/2009/9/main" objectType="Drop" dropLines="20" dropStyle="combo" dx="22" fmlaLink="$S$11" fmlaRange="Cultures!$B$3:$B$70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6</xdr:row>
          <xdr:rowOff>0</xdr:rowOff>
        </xdr:from>
        <xdr:to>
          <xdr:col>8</xdr:col>
          <xdr:colOff>9525</xdr:colOff>
          <xdr:row>7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42</xdr:row>
          <xdr:rowOff>9525</xdr:rowOff>
        </xdr:from>
        <xdr:to>
          <xdr:col>6</xdr:col>
          <xdr:colOff>638175</xdr:colOff>
          <xdr:row>43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7</xdr:col>
          <xdr:colOff>657225</xdr:colOff>
          <xdr:row>48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0</xdr:rowOff>
        </xdr:from>
        <xdr:to>
          <xdr:col>6</xdr:col>
          <xdr:colOff>628650</xdr:colOff>
          <xdr:row>61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9525</xdr:rowOff>
        </xdr:from>
        <xdr:to>
          <xdr:col>6</xdr:col>
          <xdr:colOff>628650</xdr:colOff>
          <xdr:row>68</xdr:row>
          <xdr:rowOff>19050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18186</xdr:colOff>
      <xdr:row>99</xdr:row>
      <xdr:rowOff>20782</xdr:rowOff>
    </xdr:from>
    <xdr:to>
      <xdr:col>11</xdr:col>
      <xdr:colOff>105209</xdr:colOff>
      <xdr:row>103</xdr:row>
      <xdr:rowOff>181457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1504" y="21512646"/>
          <a:ext cx="2450955" cy="922675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105</xdr:row>
      <xdr:rowOff>33340</xdr:rowOff>
    </xdr:from>
    <xdr:to>
      <xdr:col>8</xdr:col>
      <xdr:colOff>481013</xdr:colOff>
      <xdr:row>110</xdr:row>
      <xdr:rowOff>28578</xdr:rowOff>
    </xdr:to>
    <xdr:sp macro="" textlink="">
      <xdr:nvSpPr>
        <xdr:cNvPr id="9" name="Flèche : demi-tou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7662863" y="19345277"/>
          <a:ext cx="985838" cy="366713"/>
        </a:xfrm>
        <a:prstGeom prst="uturnArrow">
          <a:avLst/>
        </a:prstGeom>
        <a:solidFill>
          <a:srgbClr val="FF0000"/>
        </a:solidFill>
        <a:ln cap="rnd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92</xdr:row>
          <xdr:rowOff>161925</xdr:rowOff>
        </xdr:from>
        <xdr:to>
          <xdr:col>6</xdr:col>
          <xdr:colOff>638175</xdr:colOff>
          <xdr:row>94</xdr:row>
          <xdr:rowOff>9525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6</xdr:col>
          <xdr:colOff>647700</xdr:colOff>
          <xdr:row>38</xdr:row>
          <xdr:rowOff>19050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0</xdr:colOff>
          <xdr:row>10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9525</xdr:rowOff>
        </xdr:from>
        <xdr:to>
          <xdr:col>5</xdr:col>
          <xdr:colOff>0</xdr:colOff>
          <xdr:row>11</xdr:row>
          <xdr:rowOff>9525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9525</xdr:rowOff>
        </xdr:from>
        <xdr:to>
          <xdr:col>5</xdr:col>
          <xdr:colOff>0</xdr:colOff>
          <xdr:row>12</xdr:row>
          <xdr:rowOff>9525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9525</xdr:rowOff>
        </xdr:from>
        <xdr:to>
          <xdr:col>5</xdr:col>
          <xdr:colOff>0</xdr:colOff>
          <xdr:row>13</xdr:row>
          <xdr:rowOff>9525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9525</xdr:rowOff>
        </xdr:from>
        <xdr:to>
          <xdr:col>5</xdr:col>
          <xdr:colOff>0</xdr:colOff>
          <xdr:row>14</xdr:row>
          <xdr:rowOff>9525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0</xdr:colOff>
          <xdr:row>15</xdr:row>
          <xdr:rowOff>9525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9525</xdr:rowOff>
        </xdr:from>
        <xdr:to>
          <xdr:col>5</xdr:col>
          <xdr:colOff>0</xdr:colOff>
          <xdr:row>16</xdr:row>
          <xdr:rowOff>9525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5</xdr:col>
          <xdr:colOff>19050</xdr:colOff>
          <xdr:row>18</xdr:row>
          <xdr:rowOff>9525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5</xdr:col>
          <xdr:colOff>19050</xdr:colOff>
          <xdr:row>19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0</xdr:rowOff>
        </xdr:from>
        <xdr:to>
          <xdr:col>5</xdr:col>
          <xdr:colOff>19050</xdr:colOff>
          <xdr:row>20</xdr:row>
          <xdr:rowOff>9525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121228</xdr:colOff>
      <xdr:row>86</xdr:row>
      <xdr:rowOff>112570</xdr:rowOff>
    </xdr:from>
    <xdr:to>
      <xdr:col>12</xdr:col>
      <xdr:colOff>323786</xdr:colOff>
      <xdr:row>94</xdr:row>
      <xdr:rowOff>129887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4546" y="19041343"/>
          <a:ext cx="3328490" cy="1627908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9</xdr:col>
      <xdr:colOff>121227</xdr:colOff>
      <xdr:row>73</xdr:row>
      <xdr:rowOff>45592</xdr:rowOff>
    </xdr:from>
    <xdr:to>
      <xdr:col>12</xdr:col>
      <xdr:colOff>597477</xdr:colOff>
      <xdr:row>86</xdr:row>
      <xdr:rowOff>24397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3632" t="-4528" r="-2717" b="-5660"/>
        <a:stretch/>
      </xdr:blipFill>
      <xdr:spPr>
        <a:xfrm>
          <a:off x="10044545" y="16393956"/>
          <a:ext cx="3602182" cy="2559214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66</xdr:row>
      <xdr:rowOff>47625</xdr:rowOff>
    </xdr:from>
    <xdr:to>
      <xdr:col>4</xdr:col>
      <xdr:colOff>392868</xdr:colOff>
      <xdr:row>68</xdr:row>
      <xdr:rowOff>38301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6" y="12906375"/>
          <a:ext cx="364292" cy="371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ctrlProp" Target="../ctrlProps/ctrlProp3.xml"/><Relationship Id="rId18" Type="http://schemas.openxmlformats.org/officeDocument/2006/relationships/ctrlProp" Target="../ctrlProps/ctrlProp8.xml"/><Relationship Id="rId26" Type="http://schemas.openxmlformats.org/officeDocument/2006/relationships/ctrlProp" Target="../ctrlProps/ctrlProp16.xml"/><Relationship Id="rId3" Type="http://schemas.openxmlformats.org/officeDocument/2006/relationships/hyperlink" Target="https://www.craaq.qc.ca/Publications-du-CRAAQ/guide-technique-gestion-raisonnee-de-l_irrigation/p/PLEG0102-C04" TargetMode="External"/><Relationship Id="rId21" Type="http://schemas.openxmlformats.org/officeDocument/2006/relationships/ctrlProp" Target="../ctrlProps/ctrlProp11.xml"/><Relationship Id="rId7" Type="http://schemas.openxmlformats.org/officeDocument/2006/relationships/hyperlink" Target="https://www.info-sols.ca/" TargetMode="External"/><Relationship Id="rId12" Type="http://schemas.openxmlformats.org/officeDocument/2006/relationships/ctrlProp" Target="../ctrlProps/ctrlProp2.xml"/><Relationship Id="rId17" Type="http://schemas.openxmlformats.org/officeDocument/2006/relationships/ctrlProp" Target="../ctrlProps/ctrlProp7.xml"/><Relationship Id="rId25" Type="http://schemas.openxmlformats.org/officeDocument/2006/relationships/ctrlProp" Target="../ctrlProps/ctrlProp15.xml"/><Relationship Id="rId2" Type="http://schemas.openxmlformats.org/officeDocument/2006/relationships/hyperlink" Target="https://www.donneesquebec.ca/recherche/dataset/radeau1-2" TargetMode="External"/><Relationship Id="rId16" Type="http://schemas.openxmlformats.org/officeDocument/2006/relationships/ctrlProp" Target="../ctrlProps/ctrlProp6.xml"/><Relationship Id="rId20" Type="http://schemas.openxmlformats.org/officeDocument/2006/relationships/ctrlProp" Target="../ctrlProps/ctrlProp10.xml"/><Relationship Id="rId1" Type="http://schemas.openxmlformats.org/officeDocument/2006/relationships/hyperlink" Target="https://www.mapaq.gouv.qc.ca/SiteCollectionDocuments/Formulaires/FI_amenagement_etang_irrigation_excave.pdf" TargetMode="External"/><Relationship Id="rId6" Type="http://schemas.openxmlformats.org/officeDocument/2006/relationships/hyperlink" Target="https://www.donneesquebec.ca/recherche/dataset/depots-de-surface" TargetMode="External"/><Relationship Id="rId11" Type="http://schemas.openxmlformats.org/officeDocument/2006/relationships/ctrlProp" Target="../ctrlProps/ctrlProp1.xml"/><Relationship Id="rId24" Type="http://schemas.openxmlformats.org/officeDocument/2006/relationships/ctrlProp" Target="../ctrlProps/ctrlProp14.xml"/><Relationship Id="rId5" Type="http://schemas.openxmlformats.org/officeDocument/2006/relationships/hyperlink" Target="https://www.environnement.gouv.qc.ca/eau/souterraines/programmes/Couverture-territoriale.pdf" TargetMode="External"/><Relationship Id="rId15" Type="http://schemas.openxmlformats.org/officeDocument/2006/relationships/ctrlProp" Target="../ctrlProps/ctrlProp5.xml"/><Relationship Id="rId23" Type="http://schemas.openxmlformats.org/officeDocument/2006/relationships/ctrlProp" Target="../ctrlProps/ctrlProp13.xml"/><Relationship Id="rId10" Type="http://schemas.openxmlformats.org/officeDocument/2006/relationships/vmlDrawing" Target="../drawings/vmlDrawing1.vml"/><Relationship Id="rId19" Type="http://schemas.openxmlformats.org/officeDocument/2006/relationships/ctrlProp" Target="../ctrlProps/ctrlProp9.xml"/><Relationship Id="rId4" Type="http://schemas.openxmlformats.org/officeDocument/2006/relationships/hyperlink" Target="https://www.donneesquebec.ca/recherche/fr/dataset/projets-d-acquisition-de-connaissances-sur-les-eaux-souterraines-paces" TargetMode="External"/><Relationship Id="rId9" Type="http://schemas.openxmlformats.org/officeDocument/2006/relationships/drawing" Target="../drawings/drawing1.xml"/><Relationship Id="rId14" Type="http://schemas.openxmlformats.org/officeDocument/2006/relationships/ctrlProp" Target="../ctrlProps/ctrlProp4.xml"/><Relationship Id="rId22" Type="http://schemas.openxmlformats.org/officeDocument/2006/relationships/ctrlProp" Target="../ctrlProps/ctrlProp12.xml"/><Relationship Id="rId27" Type="http://schemas.openxmlformats.org/officeDocument/2006/relationships/ctrlProp" Target="../ctrlProps/ctrlProp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969BA-29E7-43EA-9FCC-52C9066DDDD4}">
  <sheetPr codeName="Feuil1">
    <pageSetUpPr fitToPage="1"/>
  </sheetPr>
  <dimension ref="A1:W118"/>
  <sheetViews>
    <sheetView tabSelected="1" zoomScale="110" zoomScaleNormal="110" zoomScaleSheetLayoutView="110" workbookViewId="0"/>
  </sheetViews>
  <sheetFormatPr baseColWidth="10" defaultColWidth="11.3984375" defaultRowHeight="14.25" x14ac:dyDescent="0.45"/>
  <cols>
    <col min="1" max="1" width="22.73046875" customWidth="1"/>
    <col min="6" max="6" width="22.1328125" customWidth="1"/>
    <col min="7" max="7" width="20.3984375" customWidth="1"/>
    <col min="8" max="8" width="20.3984375" style="1" customWidth="1"/>
    <col min="9" max="9" width="17.3984375" customWidth="1"/>
    <col min="10" max="10" width="18.3984375" customWidth="1"/>
    <col min="11" max="11" width="17" customWidth="1"/>
    <col min="19" max="19" width="1" customWidth="1"/>
  </cols>
  <sheetData>
    <row r="1" spans="1:19" ht="32.25" x14ac:dyDescent="0.45">
      <c r="A1" s="2" t="s">
        <v>0</v>
      </c>
      <c r="J1" s="74" t="s">
        <v>1</v>
      </c>
    </row>
    <row r="2" spans="1:19" ht="31.5" customHeight="1" x14ac:dyDescent="0.45">
      <c r="A2" s="8" t="s">
        <v>2</v>
      </c>
      <c r="F2" s="92"/>
      <c r="G2" s="92"/>
      <c r="H2" s="92"/>
      <c r="J2" t="s">
        <v>3</v>
      </c>
    </row>
    <row r="3" spans="1:19" ht="31.5" customHeight="1" x14ac:dyDescent="0.45">
      <c r="A3" s="8" t="s">
        <v>4</v>
      </c>
      <c r="F3" s="93"/>
      <c r="G3" s="94"/>
      <c r="H3" s="95"/>
      <c r="J3" s="86" t="s">
        <v>5</v>
      </c>
    </row>
    <row r="4" spans="1:19" ht="33" customHeight="1" x14ac:dyDescent="0.45">
      <c r="A4" s="8" t="s">
        <v>6</v>
      </c>
      <c r="B4" s="10"/>
      <c r="F4" s="93" t="s">
        <v>7</v>
      </c>
      <c r="G4" s="94"/>
      <c r="H4" s="95"/>
    </row>
    <row r="5" spans="1:19" ht="18.75" customHeight="1" x14ac:dyDescent="0.45">
      <c r="A5" s="2"/>
      <c r="H5"/>
      <c r="J5" s="84"/>
      <c r="K5" s="11" t="s">
        <v>8</v>
      </c>
    </row>
    <row r="6" spans="1:19" ht="18.75" customHeight="1" x14ac:dyDescent="0.45">
      <c r="A6" s="2"/>
      <c r="F6" s="71"/>
      <c r="G6" s="71"/>
      <c r="H6" s="71"/>
      <c r="J6" s="90"/>
      <c r="K6" s="11" t="s">
        <v>9</v>
      </c>
    </row>
    <row r="7" spans="1:19" ht="18" customHeight="1" x14ac:dyDescent="0.45">
      <c r="A7" t="s">
        <v>10</v>
      </c>
      <c r="S7" s="80">
        <v>29</v>
      </c>
    </row>
    <row r="8" spans="1:19" ht="18.75" customHeight="1" x14ac:dyDescent="0.45">
      <c r="A8" s="2"/>
    </row>
    <row r="9" spans="1:19" ht="34.5" customHeight="1" x14ac:dyDescent="0.45">
      <c r="A9" s="3" t="s">
        <v>11</v>
      </c>
      <c r="F9" s="69" t="s">
        <v>12</v>
      </c>
      <c r="G9" s="4" t="s">
        <v>13</v>
      </c>
      <c r="H9" s="69" t="s">
        <v>14</v>
      </c>
    </row>
    <row r="10" spans="1:19" ht="15.95" customHeight="1" x14ac:dyDescent="0.45">
      <c r="A10" s="8" t="s">
        <v>15</v>
      </c>
      <c r="F10" s="5">
        <f>VLOOKUP($S$10,Cultures!A3:C70,3,FALSE)</f>
        <v>680</v>
      </c>
      <c r="G10" s="75">
        <v>5</v>
      </c>
      <c r="H10" s="5">
        <f>G10*F10</f>
        <v>3400</v>
      </c>
      <c r="J10" s="85" t="s">
        <v>16</v>
      </c>
      <c r="S10" s="80">
        <v>8</v>
      </c>
    </row>
    <row r="11" spans="1:19" ht="15.95" customHeight="1" x14ac:dyDescent="0.45">
      <c r="A11" s="3"/>
      <c r="F11" s="5">
        <f>VLOOKUP($S$11,Cultures!A3:C70,3,FALSE)</f>
        <v>0</v>
      </c>
      <c r="G11" s="75">
        <v>0</v>
      </c>
      <c r="H11" s="5">
        <f t="shared" ref="H11:H16" si="0">G11*F11</f>
        <v>0</v>
      </c>
      <c r="J11" t="s">
        <v>17</v>
      </c>
      <c r="S11" s="79">
        <v>1</v>
      </c>
    </row>
    <row r="12" spans="1:19" ht="15.95" customHeight="1" x14ac:dyDescent="0.45">
      <c r="A12" s="3"/>
      <c r="F12" s="5">
        <f>VLOOKUP($S$12,Cultures!A3:C70,3,FALSE)</f>
        <v>0</v>
      </c>
      <c r="G12" s="75">
        <v>0</v>
      </c>
      <c r="H12" s="5">
        <f t="shared" si="0"/>
        <v>0</v>
      </c>
      <c r="J12" s="9" t="s">
        <v>18</v>
      </c>
      <c r="S12" s="79">
        <v>1</v>
      </c>
    </row>
    <row r="13" spans="1:19" ht="15.95" customHeight="1" x14ac:dyDescent="0.45">
      <c r="A13" s="3"/>
      <c r="F13" s="5">
        <f>VLOOKUP($S$13,Cultures!A3:C70,3,FALSE)</f>
        <v>0</v>
      </c>
      <c r="G13" s="75">
        <v>0</v>
      </c>
      <c r="H13" s="5">
        <f t="shared" si="0"/>
        <v>0</v>
      </c>
      <c r="J13" t="s">
        <v>19</v>
      </c>
      <c r="S13" s="79">
        <v>1</v>
      </c>
    </row>
    <row r="14" spans="1:19" ht="15.95" customHeight="1" x14ac:dyDescent="0.45">
      <c r="A14" s="3"/>
      <c r="F14" s="5">
        <f>VLOOKUP($S$14,Cultures!A3:C70,3,FALSE)</f>
        <v>0</v>
      </c>
      <c r="G14" s="75">
        <v>0</v>
      </c>
      <c r="H14" s="5">
        <f t="shared" si="0"/>
        <v>0</v>
      </c>
      <c r="J14" s="9" t="s">
        <v>20</v>
      </c>
      <c r="S14" s="79">
        <v>1</v>
      </c>
    </row>
    <row r="15" spans="1:19" ht="15.95" customHeight="1" x14ac:dyDescent="0.45">
      <c r="A15" s="3"/>
      <c r="F15" s="5">
        <f>VLOOKUP($S$15,Cultures!A3:C70,3,FALSE)</f>
        <v>0</v>
      </c>
      <c r="G15" s="75">
        <v>0</v>
      </c>
      <c r="H15" s="5">
        <f t="shared" si="0"/>
        <v>0</v>
      </c>
      <c r="J15" t="s">
        <v>21</v>
      </c>
      <c r="S15" s="79">
        <v>1</v>
      </c>
    </row>
    <row r="16" spans="1:19" ht="15.95" customHeight="1" x14ac:dyDescent="0.45">
      <c r="A16" s="3"/>
      <c r="F16" s="5">
        <f>VLOOKUP($S$16,Cultures!A3:C70,3,FALSE)</f>
        <v>0</v>
      </c>
      <c r="G16" s="75">
        <v>0</v>
      </c>
      <c r="H16" s="5">
        <f t="shared" si="0"/>
        <v>0</v>
      </c>
      <c r="J16" t="s">
        <v>22</v>
      </c>
      <c r="S16" s="79">
        <v>1</v>
      </c>
    </row>
    <row r="17" spans="1:19" ht="38.25" customHeight="1" x14ac:dyDescent="0.45">
      <c r="F17" s="69" t="s">
        <v>12</v>
      </c>
      <c r="G17" s="4" t="s">
        <v>13</v>
      </c>
      <c r="H17" s="69" t="s">
        <v>14</v>
      </c>
    </row>
    <row r="18" spans="1:19" ht="15.95" customHeight="1" x14ac:dyDescent="0.45">
      <c r="A18" s="8" t="s">
        <v>23</v>
      </c>
      <c r="F18" s="5">
        <f>VLOOKUP($S$18,Cultures!A73:C83,3,FALSE)</f>
        <v>960</v>
      </c>
      <c r="G18" s="75">
        <v>5</v>
      </c>
      <c r="H18" s="5">
        <f>F18*G18</f>
        <v>4800</v>
      </c>
      <c r="S18" s="79">
        <v>6</v>
      </c>
    </row>
    <row r="19" spans="1:19" ht="15.95" customHeight="1" x14ac:dyDescent="0.45">
      <c r="E19" s="1"/>
      <c r="F19" s="5">
        <f>VLOOKUP($S$19,Cultures!A73:C83,3,FALSE)</f>
        <v>0</v>
      </c>
      <c r="G19" s="75">
        <v>0</v>
      </c>
      <c r="H19" s="5">
        <f t="shared" ref="H19:H20" si="1">F19*G19</f>
        <v>0</v>
      </c>
      <c r="S19" s="79">
        <v>1</v>
      </c>
    </row>
    <row r="20" spans="1:19" ht="15.95" customHeight="1" x14ac:dyDescent="0.45">
      <c r="E20" s="1"/>
      <c r="F20" s="5">
        <f>VLOOKUP($S$20,Cultures!A73:C83,3,FALSE)</f>
        <v>0</v>
      </c>
      <c r="G20" s="75">
        <v>0</v>
      </c>
      <c r="H20" s="5">
        <f t="shared" si="1"/>
        <v>0</v>
      </c>
      <c r="S20" s="79">
        <v>1</v>
      </c>
    </row>
    <row r="21" spans="1:19" x14ac:dyDescent="0.45">
      <c r="E21" s="1"/>
      <c r="F21" s="1"/>
      <c r="G21" s="1"/>
      <c r="H21"/>
    </row>
    <row r="22" spans="1:19" ht="15.75" x14ac:dyDescent="0.45">
      <c r="A22" s="8" t="s">
        <v>24</v>
      </c>
      <c r="C22" s="1"/>
      <c r="D22" s="1"/>
      <c r="E22" s="1"/>
      <c r="F22" s="1"/>
      <c r="G22" s="1"/>
      <c r="H22" s="5">
        <f>SUM(H10:H16)</f>
        <v>3400</v>
      </c>
    </row>
    <row r="23" spans="1:19" ht="15.75" x14ac:dyDescent="0.45">
      <c r="A23" s="8" t="s">
        <v>25</v>
      </c>
      <c r="C23" s="1"/>
      <c r="D23" s="1"/>
      <c r="E23" s="1"/>
      <c r="F23" s="1"/>
      <c r="G23" s="1"/>
      <c r="H23" s="65">
        <f>SUM(H18:H20)</f>
        <v>4800</v>
      </c>
    </row>
    <row r="24" spans="1:19" ht="15.75" x14ac:dyDescent="0.45">
      <c r="A24" s="8" t="s">
        <v>26</v>
      </c>
      <c r="C24" s="1"/>
      <c r="D24" s="1"/>
      <c r="E24" s="1"/>
      <c r="F24" s="1"/>
      <c r="G24" s="1"/>
      <c r="H24" s="75">
        <v>0</v>
      </c>
    </row>
    <row r="25" spans="1:19" ht="16.149999999999999" thickBot="1" x14ac:dyDescent="0.5">
      <c r="A25" s="52" t="s">
        <v>27</v>
      </c>
      <c r="C25" s="1"/>
      <c r="D25" s="1"/>
      <c r="E25" s="1"/>
      <c r="F25" s="1"/>
      <c r="G25" s="1"/>
      <c r="H25" s="72">
        <f>SUM(H22:H24)</f>
        <v>8200</v>
      </c>
    </row>
    <row r="26" spans="1:19" x14ac:dyDescent="0.45">
      <c r="A26" s="7"/>
      <c r="B26" s="1"/>
      <c r="C26" s="1"/>
      <c r="D26" s="1"/>
      <c r="E26" s="1"/>
      <c r="F26" s="1"/>
      <c r="G26" s="1"/>
    </row>
    <row r="27" spans="1:19" ht="18.399999999999999" x14ac:dyDescent="0.45">
      <c r="A27" s="3" t="s">
        <v>28</v>
      </c>
    </row>
    <row r="28" spans="1:19" ht="19.5" customHeight="1" x14ac:dyDescent="0.45">
      <c r="A28" t="s">
        <v>29</v>
      </c>
      <c r="G28" s="51" t="s">
        <v>30</v>
      </c>
    </row>
    <row r="29" spans="1:19" ht="18" customHeight="1" x14ac:dyDescent="0.45">
      <c r="G29" s="51"/>
      <c r="H29" s="4" t="s">
        <v>31</v>
      </c>
      <c r="I29" s="4" t="s">
        <v>32</v>
      </c>
    </row>
    <row r="30" spans="1:19" ht="16.5" customHeight="1" x14ac:dyDescent="0.45">
      <c r="A30" t="s">
        <v>33</v>
      </c>
      <c r="G30" s="59" t="s">
        <v>34</v>
      </c>
      <c r="H30" s="14">
        <f>VLOOKUP($S$7,'Données ETP et Hp'!A1:L145,5,FALSE)</f>
        <v>596.35182085408906</v>
      </c>
      <c r="I30" s="14">
        <f>VLOOKUP($S$7,'Données ETP et Hp'!A1:L145,6,FALSE)</f>
        <v>663.76045734990919</v>
      </c>
    </row>
    <row r="31" spans="1:19" x14ac:dyDescent="0.45">
      <c r="G31" s="60" t="s">
        <v>35</v>
      </c>
      <c r="H31" s="14">
        <f>VLOOKUP($S$7,'Données ETP et Hp'!A1:L145,7,FALSE)</f>
        <v>645.30335579718746</v>
      </c>
      <c r="I31" s="14">
        <f>VLOOKUP($S$7,'Données ETP et Hp'!A1:L145,8,FALSE)</f>
        <v>730.99204275391503</v>
      </c>
      <c r="J31" s="50"/>
      <c r="K31" s="50"/>
    </row>
    <row r="32" spans="1:19" x14ac:dyDescent="0.45">
      <c r="I32" s="50"/>
      <c r="J32" s="50"/>
      <c r="K32" s="50"/>
    </row>
    <row r="33" spans="1:19" x14ac:dyDescent="0.45">
      <c r="A33" t="s">
        <v>36</v>
      </c>
      <c r="H33" s="75">
        <v>731</v>
      </c>
      <c r="J33" t="s">
        <v>37</v>
      </c>
    </row>
    <row r="34" spans="1:19" ht="14.65" thickBot="1" x14ac:dyDescent="0.5">
      <c r="A34" s="11" t="s">
        <v>38</v>
      </c>
      <c r="H34" s="54">
        <f>H103</f>
        <v>0.11233600000000002</v>
      </c>
      <c r="J34" s="11" t="s">
        <v>39</v>
      </c>
    </row>
    <row r="35" spans="1:19" ht="16.149999999999999" thickBot="1" x14ac:dyDescent="0.5">
      <c r="A35" s="12" t="s">
        <v>40</v>
      </c>
      <c r="H35" s="53">
        <f>0.8*H33*H34*10</f>
        <v>656.94092800000021</v>
      </c>
      <c r="J35" s="6"/>
    </row>
    <row r="37" spans="1:19" ht="18.399999999999999" x14ac:dyDescent="0.45">
      <c r="A37" s="3" t="s">
        <v>41</v>
      </c>
    </row>
    <row r="38" spans="1:19" x14ac:dyDescent="0.45">
      <c r="A38" t="s">
        <v>42</v>
      </c>
      <c r="H38" s="8" t="str">
        <f>VLOOKUP(S38,Listes!I4:K5,3,FALSE)</f>
        <v>Rr : recharge au roc (mm/an)</v>
      </c>
      <c r="J38" s="85" t="s">
        <v>43</v>
      </c>
      <c r="S38" s="78">
        <v>2</v>
      </c>
    </row>
    <row r="39" spans="1:19" x14ac:dyDescent="0.45">
      <c r="A39" s="81" t="s">
        <v>44</v>
      </c>
      <c r="J39" t="s">
        <v>45</v>
      </c>
    </row>
    <row r="40" spans="1:19" x14ac:dyDescent="0.45">
      <c r="G40" t="s">
        <v>46</v>
      </c>
      <c r="H40"/>
      <c r="J40" s="11" t="s">
        <v>47</v>
      </c>
    </row>
    <row r="41" spans="1:19" x14ac:dyDescent="0.45">
      <c r="A41" t="s">
        <v>48</v>
      </c>
      <c r="H41" s="75">
        <v>0</v>
      </c>
      <c r="J41" s="87" t="s">
        <v>49</v>
      </c>
      <c r="K41" s="10"/>
    </row>
    <row r="42" spans="1:19" x14ac:dyDescent="0.45">
      <c r="H42"/>
      <c r="J42" s="87" t="s">
        <v>50</v>
      </c>
      <c r="K42" s="10"/>
    </row>
    <row r="43" spans="1:19" x14ac:dyDescent="0.45">
      <c r="A43" t="s">
        <v>51</v>
      </c>
      <c r="H43" s="5">
        <f>VLOOKUP(S43,Listes!D4:F7,3,FALSE)</f>
        <v>0</v>
      </c>
      <c r="J43" t="s">
        <v>52</v>
      </c>
      <c r="K43" s="10"/>
      <c r="R43" s="10" t="s">
        <v>46</v>
      </c>
      <c r="S43" s="78">
        <v>4</v>
      </c>
    </row>
    <row r="44" spans="1:19" ht="14.65" thickBot="1" x14ac:dyDescent="0.5">
      <c r="A44" t="s">
        <v>38</v>
      </c>
      <c r="H44" s="57">
        <f>H34</f>
        <v>0.11233600000000002</v>
      </c>
      <c r="J44" s="87" t="s">
        <v>53</v>
      </c>
    </row>
    <row r="45" spans="1:19" ht="16.149999999999999" thickBot="1" x14ac:dyDescent="0.5">
      <c r="A45" s="12" t="s">
        <v>54</v>
      </c>
      <c r="H45" s="13">
        <f>IF(S38=1,H41*H44*10,H41*H43*H44*10)</f>
        <v>0</v>
      </c>
      <c r="J45" s="88" t="s">
        <v>55</v>
      </c>
    </row>
    <row r="46" spans="1:19" x14ac:dyDescent="0.45">
      <c r="J46" t="s">
        <v>56</v>
      </c>
    </row>
    <row r="47" spans="1:19" ht="18.399999999999999" x14ac:dyDescent="0.45">
      <c r="A47" s="3" t="s">
        <v>57</v>
      </c>
      <c r="J47" s="11" t="s">
        <v>58</v>
      </c>
    </row>
    <row r="48" spans="1:19" x14ac:dyDescent="0.45">
      <c r="A48" s="11" t="s">
        <v>59</v>
      </c>
      <c r="H48"/>
      <c r="J48" s="87" t="s">
        <v>60</v>
      </c>
      <c r="S48" s="78">
        <v>2</v>
      </c>
    </row>
    <row r="49" spans="1:23" ht="14.65" thickBot="1" x14ac:dyDescent="0.5">
      <c r="A49" s="11" t="s">
        <v>61</v>
      </c>
      <c r="H49" s="65">
        <f>VLOOKUP(S48,Listes!D11:F15,3,FALSE)</f>
        <v>0</v>
      </c>
      <c r="J49" s="9"/>
      <c r="S49" s="1"/>
    </row>
    <row r="50" spans="1:23" ht="16.149999999999999" thickBot="1" x14ac:dyDescent="0.5">
      <c r="A50" s="61" t="s">
        <v>62</v>
      </c>
      <c r="H50" s="53">
        <f>H45*H49</f>
        <v>0</v>
      </c>
      <c r="J50" s="11" t="s">
        <v>63</v>
      </c>
    </row>
    <row r="53" spans="1:23" ht="18.399999999999999" x14ac:dyDescent="0.45">
      <c r="A53" s="3" t="s">
        <v>64</v>
      </c>
    </row>
    <row r="54" spans="1:23" ht="15.75" customHeight="1" x14ac:dyDescent="0.45">
      <c r="A54" t="s">
        <v>65</v>
      </c>
    </row>
    <row r="55" spans="1:23" x14ac:dyDescent="0.45">
      <c r="A55" t="s">
        <v>66</v>
      </c>
      <c r="G55" s="51" t="s">
        <v>67</v>
      </c>
      <c r="J55" s="85" t="s">
        <v>68</v>
      </c>
      <c r="W55" s="10" t="s">
        <v>46</v>
      </c>
    </row>
    <row r="56" spans="1:23" x14ac:dyDescent="0.45">
      <c r="G56" s="51"/>
      <c r="H56" s="4" t="s">
        <v>31</v>
      </c>
      <c r="I56" s="4" t="s">
        <v>32</v>
      </c>
      <c r="J56" t="s">
        <v>69</v>
      </c>
      <c r="N56" s="9"/>
      <c r="W56" s="10"/>
    </row>
    <row r="57" spans="1:23" x14ac:dyDescent="0.45">
      <c r="G57" s="59" t="s">
        <v>70</v>
      </c>
      <c r="H57" s="14">
        <f>VLOOKUP($S$7,'Données ETP et Hp'!A1:L145,9,FALSE)</f>
        <v>432.16999691066928</v>
      </c>
      <c r="I57" s="14">
        <f>VLOOKUP($S$7,'Données ETP et Hp'!A1:L145,10,FALSE)</f>
        <v>943.76999699634177</v>
      </c>
      <c r="J57" s="89" t="s">
        <v>71</v>
      </c>
      <c r="W57" s="10"/>
    </row>
    <row r="58" spans="1:23" x14ac:dyDescent="0.45">
      <c r="G58" s="60" t="s">
        <v>72</v>
      </c>
      <c r="H58" s="14">
        <f>VLOOKUP($S$7,'Données ETP et Hp'!A1:L145,11,FALSE)</f>
        <v>327.48800361077861</v>
      </c>
      <c r="I58" s="14">
        <f>VLOOKUP($S$7,'Données ETP et Hp'!A1:L145,12,FALSE)</f>
        <v>691.49000183679118</v>
      </c>
      <c r="J58" s="87" t="s">
        <v>73</v>
      </c>
      <c r="W58" s="10"/>
    </row>
    <row r="59" spans="1:23" x14ac:dyDescent="0.45">
      <c r="H59"/>
      <c r="W59" s="10"/>
    </row>
    <row r="60" spans="1:23" x14ac:dyDescent="0.45">
      <c r="A60" t="s">
        <v>74</v>
      </c>
      <c r="H60" s="75">
        <v>691</v>
      </c>
      <c r="J60" t="s">
        <v>75</v>
      </c>
      <c r="W60" s="10"/>
    </row>
    <row r="61" spans="1:23" x14ac:dyDescent="0.45">
      <c r="A61" t="s">
        <v>76</v>
      </c>
      <c r="H61" s="5">
        <f>VLOOKUP(S61,Listes!D19:F21,3,FALSE)</f>
        <v>0.16</v>
      </c>
      <c r="R61" s="9"/>
      <c r="S61" s="78">
        <v>3</v>
      </c>
    </row>
    <row r="62" spans="1:23" ht="14.65" thickBot="1" x14ac:dyDescent="0.5">
      <c r="A62" t="s">
        <v>77</v>
      </c>
      <c r="H62" s="76">
        <v>5.35</v>
      </c>
      <c r="J62" t="s">
        <v>78</v>
      </c>
    </row>
    <row r="63" spans="1:23" ht="16.149999999999999" thickBot="1" x14ac:dyDescent="0.5">
      <c r="A63" s="12" t="s">
        <v>79</v>
      </c>
      <c r="H63" s="53">
        <f>H60*H61*H62*10</f>
        <v>5914.96</v>
      </c>
      <c r="J63" s="10"/>
    </row>
    <row r="65" spans="1:19" ht="18.399999999999999" x14ac:dyDescent="0.45">
      <c r="A65" s="3" t="s">
        <v>80</v>
      </c>
    </row>
    <row r="66" spans="1:19" x14ac:dyDescent="0.45">
      <c r="A66" t="s">
        <v>81</v>
      </c>
      <c r="J66" s="6" t="s">
        <v>46</v>
      </c>
    </row>
    <row r="67" spans="1:19" x14ac:dyDescent="0.45">
      <c r="A67" t="s">
        <v>82</v>
      </c>
      <c r="H67" s="5">
        <f>H60</f>
        <v>691</v>
      </c>
    </row>
    <row r="68" spans="1:19" x14ac:dyDescent="0.45">
      <c r="A68" t="s">
        <v>83</v>
      </c>
      <c r="H68" s="5">
        <f>VLOOKUP(S68,Listes!D24:F25,3,FALSE)</f>
        <v>0.35</v>
      </c>
      <c r="S68" s="78">
        <v>2</v>
      </c>
    </row>
    <row r="69" spans="1:19" ht="14.65" thickBot="1" x14ac:dyDescent="0.5">
      <c r="A69" s="11" t="s">
        <v>84</v>
      </c>
      <c r="H69" s="76">
        <v>0</v>
      </c>
      <c r="J69" t="s">
        <v>85</v>
      </c>
    </row>
    <row r="70" spans="1:19" ht="16.149999999999999" thickBot="1" x14ac:dyDescent="0.5">
      <c r="A70" s="12" t="s">
        <v>86</v>
      </c>
      <c r="H70" s="55">
        <f>H67*H68*H69*10</f>
        <v>0</v>
      </c>
    </row>
    <row r="72" spans="1:19" ht="18.399999999999999" x14ac:dyDescent="0.45">
      <c r="A72" s="3" t="s">
        <v>87</v>
      </c>
    </row>
    <row r="73" spans="1:19" x14ac:dyDescent="0.45">
      <c r="A73" s="62" t="s">
        <v>88</v>
      </c>
    </row>
    <row r="74" spans="1:19" x14ac:dyDescent="0.45">
      <c r="A74" t="s">
        <v>66</v>
      </c>
      <c r="H74" s="5">
        <f>H60</f>
        <v>691</v>
      </c>
    </row>
    <row r="75" spans="1:19" ht="14.65" thickBot="1" x14ac:dyDescent="0.5">
      <c r="A75" t="s">
        <v>38</v>
      </c>
      <c r="H75" s="57">
        <f>H34</f>
        <v>0.11233600000000002</v>
      </c>
    </row>
    <row r="76" spans="1:19" ht="16.149999999999999" thickBot="1" x14ac:dyDescent="0.5">
      <c r="A76" s="63" t="s">
        <v>89</v>
      </c>
      <c r="F76" t="s">
        <v>46</v>
      </c>
      <c r="H76" s="53">
        <f>H74*H75*10</f>
        <v>776.24176000000023</v>
      </c>
    </row>
    <row r="77" spans="1:19" x14ac:dyDescent="0.45">
      <c r="A77" s="63"/>
      <c r="H77" s="64"/>
    </row>
    <row r="78" spans="1:19" ht="18.399999999999999" x14ac:dyDescent="0.45">
      <c r="A78" s="3" t="s">
        <v>90</v>
      </c>
      <c r="G78" t="s">
        <v>46</v>
      </c>
    </row>
    <row r="79" spans="1:19" x14ac:dyDescent="0.45">
      <c r="A79" s="8" t="s">
        <v>91</v>
      </c>
    </row>
    <row r="80" spans="1:19" x14ac:dyDescent="0.45">
      <c r="A80" t="s">
        <v>92</v>
      </c>
      <c r="H80" s="14">
        <f>H25</f>
        <v>8200</v>
      </c>
    </row>
    <row r="81" spans="1:19" x14ac:dyDescent="0.45">
      <c r="A81" t="s">
        <v>93</v>
      </c>
      <c r="H81" s="14">
        <f>H35</f>
        <v>656.94092800000021</v>
      </c>
    </row>
    <row r="82" spans="1:19" x14ac:dyDescent="0.45">
      <c r="A82" t="s">
        <v>94</v>
      </c>
      <c r="H82" s="14">
        <f>H50</f>
        <v>0</v>
      </c>
    </row>
    <row r="83" spans="1:19" x14ac:dyDescent="0.45">
      <c r="A83" t="s">
        <v>95</v>
      </c>
      <c r="H83" s="14">
        <f>H63</f>
        <v>5914.96</v>
      </c>
    </row>
    <row r="84" spans="1:19" x14ac:dyDescent="0.45">
      <c r="A84" t="s">
        <v>96</v>
      </c>
      <c r="H84" s="14">
        <f>H70</f>
        <v>0</v>
      </c>
    </row>
    <row r="85" spans="1:19" x14ac:dyDescent="0.45">
      <c r="A85" s="11" t="s">
        <v>97</v>
      </c>
      <c r="H85" s="14">
        <f>H76</f>
        <v>776.24176000000023</v>
      </c>
    </row>
    <row r="86" spans="1:19" ht="14.65" thickBot="1" x14ac:dyDescent="0.5">
      <c r="A86" t="s">
        <v>98</v>
      </c>
      <c r="H86" s="77">
        <v>0</v>
      </c>
    </row>
    <row r="87" spans="1:19" ht="16.149999999999999" thickBot="1" x14ac:dyDescent="0.5">
      <c r="A87" s="12" t="s">
        <v>99</v>
      </c>
      <c r="H87" s="53">
        <f>H80+H81-H82-H83-H84-H85-H86</f>
        <v>2165.7391679999996</v>
      </c>
    </row>
    <row r="88" spans="1:19" x14ac:dyDescent="0.45">
      <c r="A88" s="63"/>
      <c r="H88" s="64"/>
    </row>
    <row r="89" spans="1:19" ht="18.399999999999999" x14ac:dyDescent="0.45">
      <c r="A89" s="3" t="s">
        <v>100</v>
      </c>
      <c r="I89" s="3"/>
    </row>
    <row r="91" spans="1:19" x14ac:dyDescent="0.45">
      <c r="A91" t="s">
        <v>101</v>
      </c>
      <c r="H91" s="75">
        <v>0.6</v>
      </c>
    </row>
    <row r="92" spans="1:19" x14ac:dyDescent="0.45">
      <c r="A92" t="s">
        <v>102</v>
      </c>
      <c r="H92" s="75">
        <v>0.3</v>
      </c>
    </row>
    <row r="93" spans="1:19" x14ac:dyDescent="0.45">
      <c r="A93" t="s">
        <v>103</v>
      </c>
      <c r="H93" s="75">
        <v>7</v>
      </c>
    </row>
    <row r="94" spans="1:19" x14ac:dyDescent="0.45">
      <c r="A94" t="s">
        <v>104</v>
      </c>
      <c r="H94" s="5">
        <f>VLOOKUP(S94,Listes!D30:F36,3,FALSE)</f>
        <v>2</v>
      </c>
      <c r="S94" s="78">
        <v>2</v>
      </c>
    </row>
    <row r="95" spans="1:19" x14ac:dyDescent="0.45">
      <c r="A95" t="s">
        <v>105</v>
      </c>
      <c r="H95" s="75">
        <v>26</v>
      </c>
    </row>
    <row r="96" spans="1:19" x14ac:dyDescent="0.45">
      <c r="A96" t="s">
        <v>106</v>
      </c>
      <c r="H96" s="5">
        <f>H95-2*H94*H91</f>
        <v>23.6</v>
      </c>
      <c r="J96" s="11" t="s">
        <v>107</v>
      </c>
    </row>
    <row r="97" spans="1:11" x14ac:dyDescent="0.45">
      <c r="A97" t="s">
        <v>108</v>
      </c>
      <c r="H97" s="5">
        <f>H95-2*H94*(H91+H93)</f>
        <v>-4.3999999999999986</v>
      </c>
      <c r="J97" t="s">
        <v>109</v>
      </c>
    </row>
    <row r="98" spans="1:11" x14ac:dyDescent="0.45">
      <c r="A98" t="s">
        <v>110</v>
      </c>
      <c r="H98" s="5">
        <f>H95-2*H94*(H91+H93+H92)</f>
        <v>-5.5999999999999979</v>
      </c>
      <c r="J98" t="s">
        <v>111</v>
      </c>
    </row>
    <row r="99" spans="1:11" x14ac:dyDescent="0.45">
      <c r="A99" t="s">
        <v>112</v>
      </c>
      <c r="H99" s="75">
        <v>50</v>
      </c>
    </row>
    <row r="100" spans="1:11" x14ac:dyDescent="0.45">
      <c r="A100" t="s">
        <v>113</v>
      </c>
      <c r="H100" s="5">
        <f>H99-2*H94*H91</f>
        <v>47.6</v>
      </c>
    </row>
    <row r="101" spans="1:11" x14ac:dyDescent="0.45">
      <c r="A101" t="s">
        <v>114</v>
      </c>
      <c r="H101" s="5">
        <f>H99-2*H94*(H91+H93)</f>
        <v>19.600000000000001</v>
      </c>
    </row>
    <row r="102" spans="1:11" x14ac:dyDescent="0.45">
      <c r="A102" t="s">
        <v>115</v>
      </c>
      <c r="H102" s="5">
        <f>H99-2*H94*(H91+H93+H92)</f>
        <v>18.400000000000002</v>
      </c>
    </row>
    <row r="103" spans="1:11" x14ac:dyDescent="0.45">
      <c r="A103" s="11" t="s">
        <v>116</v>
      </c>
      <c r="H103" s="83">
        <f>H96*H100/10000</f>
        <v>0.11233600000000002</v>
      </c>
    </row>
    <row r="104" spans="1:11" ht="14.65" thickBot="1" x14ac:dyDescent="0.5">
      <c r="A104" s="11" t="s">
        <v>117</v>
      </c>
      <c r="H104" s="54">
        <f>H95*H99/10000</f>
        <v>0.13</v>
      </c>
    </row>
    <row r="105" spans="1:11" ht="16.149999999999999" thickBot="1" x14ac:dyDescent="0.5">
      <c r="A105" s="61" t="s">
        <v>118</v>
      </c>
      <c r="H105" s="55">
        <f>H104*10000</f>
        <v>1300</v>
      </c>
    </row>
    <row r="106" spans="1:11" ht="14.65" thickBot="1" x14ac:dyDescent="0.5">
      <c r="A106" s="12" t="s">
        <v>119</v>
      </c>
      <c r="H106" s="58">
        <f>H93*((H96+H97)/2*(H100+H101)/2)</f>
        <v>2257.9200000000005</v>
      </c>
      <c r="J106" s="67" t="s">
        <v>120</v>
      </c>
    </row>
    <row r="107" spans="1:11" ht="14.65" thickBot="1" x14ac:dyDescent="0.5">
      <c r="A107" t="s">
        <v>121</v>
      </c>
      <c r="H107" s="13">
        <f>(H91+H93+H92)*((H95+H98)/2*(H99+H102)/2)</f>
        <v>2755.8360000000007</v>
      </c>
    </row>
    <row r="108" spans="1:11" x14ac:dyDescent="0.45">
      <c r="A108" s="11"/>
      <c r="H108" s="66"/>
      <c r="J108" s="96" t="str">
        <f>IF(H106&lt;H110,"Capacité insuffisante","Capacité suffisante")</f>
        <v>Capacité suffisante</v>
      </c>
      <c r="K108" s="96"/>
    </row>
    <row r="109" spans="1:11" ht="14.65" thickBot="1" x14ac:dyDescent="0.5">
      <c r="J109" s="96"/>
      <c r="K109" s="96"/>
    </row>
    <row r="110" spans="1:11" ht="16.149999999999999" thickBot="1" x14ac:dyDescent="0.5">
      <c r="A110" s="12" t="s">
        <v>99</v>
      </c>
      <c r="E110" t="s">
        <v>46</v>
      </c>
      <c r="H110" s="53">
        <f>H87</f>
        <v>2165.7391679999996</v>
      </c>
    </row>
    <row r="115" spans="1:1" x14ac:dyDescent="0.45">
      <c r="A115" s="52" t="s">
        <v>122</v>
      </c>
    </row>
    <row r="116" spans="1:1" x14ac:dyDescent="0.45">
      <c r="A116" s="8" t="s">
        <v>123</v>
      </c>
    </row>
    <row r="117" spans="1:1" x14ac:dyDescent="0.45">
      <c r="A117" s="8" t="s">
        <v>124</v>
      </c>
    </row>
    <row r="118" spans="1:1" x14ac:dyDescent="0.45">
      <c r="A118" s="8" t="s">
        <v>125</v>
      </c>
    </row>
  </sheetData>
  <sheetProtection algorithmName="SHA-512" hashValue="Uf5JFWcUcOEp4fdTWX35C+s7TAm14rhLQ2ZtrVCoV0duaam9DrDV+Ae7Vncmi/H5kjWqa2sSaUsuXFuCfMPeKw==" saltValue="kYgNWZj3R2//NaqJ63FXzw==" spinCount="100000" sheet="1" objects="1" scenarios="1"/>
  <mergeCells count="4">
    <mergeCell ref="F2:H2"/>
    <mergeCell ref="F4:H4"/>
    <mergeCell ref="F3:H3"/>
    <mergeCell ref="J108:K109"/>
  </mergeCells>
  <conditionalFormatting sqref="J108">
    <cfRule type="expression" dxfId="0" priority="1">
      <formula>$H$106&gt;$H$110</formula>
    </cfRule>
    <cfRule type="expression" priority="3">
      <formula>IF($H$106&gt;$H$110, VERT,ROUGE)</formula>
    </cfRule>
  </conditionalFormatting>
  <conditionalFormatting sqref="J100">
    <cfRule type="expression" priority="2">
      <formula>$H$106&gt;$H$110</formula>
    </cfRule>
  </conditionalFormatting>
  <hyperlinks>
    <hyperlink ref="J3" r:id="rId1" xr:uid="{01654EEA-F2F0-42D3-A107-3F963EFCE295}"/>
    <hyperlink ref="J12" r:id="rId2" xr:uid="{96CBD30C-AA81-44C3-B181-95D031000763}"/>
    <hyperlink ref="J14" r:id="rId3" xr:uid="{2F497DB6-2A13-4E8D-8139-545063E63996}"/>
    <hyperlink ref="J42" r:id="rId4" xr:uid="{C7D740F2-6F46-41DF-BA40-F8468D33D24B}"/>
    <hyperlink ref="J44" r:id="rId5" xr:uid="{707C7395-2371-48C2-AC58-AC26F2D394E5}"/>
    <hyperlink ref="J48" r:id="rId6" xr:uid="{A50009FB-C25D-4C57-855C-2BDD5CBD720B}"/>
    <hyperlink ref="J58" r:id="rId7" xr:uid="{7C54EF55-DDE3-4063-BF76-2186220F377E}"/>
  </hyperlinks>
  <pageMargins left="0.7" right="0.7" top="0.75" bottom="0.75" header="0.3" footer="0.3"/>
  <pageSetup scale="82" fitToHeight="0" orientation="landscape" r:id="rId8"/>
  <drawing r:id="rId9"/>
  <legacyDrawing r:id="rId10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1" name="Drop Down 1">
              <controlPr defaultSize="0" autoLine="0" autoPict="0">
                <anchor moveWithCells="1">
                  <from>
                    <xdr:col>4</xdr:col>
                    <xdr:colOff>752475</xdr:colOff>
                    <xdr:row>6</xdr:row>
                    <xdr:rowOff>0</xdr:rowOff>
                  </from>
                  <to>
                    <xdr:col>8</xdr:col>
                    <xdr:colOff>9525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Drop Down 4">
              <controlPr defaultSize="0" autoLine="0" autoPict="0">
                <anchor moveWithCells="1">
                  <from>
                    <xdr:col>5</xdr:col>
                    <xdr:colOff>9525</xdr:colOff>
                    <xdr:row>42</xdr:row>
                    <xdr:rowOff>9525</xdr:rowOff>
                  </from>
                  <to>
                    <xdr:col>6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Drop Down 5">
              <controlPr defaultSize="0" autoLine="0" autoPict="0">
                <anchor moveWithCells="1">
                  <from>
                    <xdr:col>1</xdr:col>
                    <xdr:colOff>0</xdr:colOff>
                    <xdr:row>47</xdr:row>
                    <xdr:rowOff>0</xdr:rowOff>
                  </from>
                  <to>
                    <xdr:col>7</xdr:col>
                    <xdr:colOff>657225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Drop Down 6">
              <controlPr defaultSize="0" autoLine="0" autoPict="0">
                <anchor moveWithCells="1">
                  <from>
                    <xdr:col>4</xdr:col>
                    <xdr:colOff>0</xdr:colOff>
                    <xdr:row>60</xdr:row>
                    <xdr:rowOff>0</xdr:rowOff>
                  </from>
                  <to>
                    <xdr:col>6</xdr:col>
                    <xdr:colOff>628650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Drop Down 7">
              <controlPr defaultSize="0" autoLine="0" autoPict="0">
                <anchor moveWithCells="1">
                  <from>
                    <xdr:col>4</xdr:col>
                    <xdr:colOff>9525</xdr:colOff>
                    <xdr:row>67</xdr:row>
                    <xdr:rowOff>9525</xdr:rowOff>
                  </from>
                  <to>
                    <xdr:col>6</xdr:col>
                    <xdr:colOff>628650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Drop Down 8">
              <controlPr defaultSize="0" autoLine="0" autoPict="0">
                <anchor moveWithCells="1">
                  <from>
                    <xdr:col>1</xdr:col>
                    <xdr:colOff>228600</xdr:colOff>
                    <xdr:row>92</xdr:row>
                    <xdr:rowOff>161925</xdr:rowOff>
                  </from>
                  <to>
                    <xdr:col>6</xdr:col>
                    <xdr:colOff>638175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Drop Down 13">
              <controlPr defaultSize="0" autoLine="0" autoPict="0">
                <anchor moveWithCells="1">
                  <from>
                    <xdr:col>4</xdr:col>
                    <xdr:colOff>0</xdr:colOff>
                    <xdr:row>37</xdr:row>
                    <xdr:rowOff>0</xdr:rowOff>
                  </from>
                  <to>
                    <xdr:col>6</xdr:col>
                    <xdr:colOff>647700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Drop Down 14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Drop Down 15">
              <controlPr defaultSize="0" autoLine="0" autoPict="0">
                <anchor moveWithCells="1">
                  <from>
                    <xdr:col>1</xdr:col>
                    <xdr:colOff>0</xdr:colOff>
                    <xdr:row>10</xdr:row>
                    <xdr:rowOff>9525</xdr:rowOff>
                  </from>
                  <to>
                    <xdr:col>5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Drop Down 16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9525</xdr:rowOff>
                  </from>
                  <to>
                    <xdr:col>5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Drop Down 17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9525</xdr:rowOff>
                  </from>
                  <to>
                    <xdr:col>5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Drop Down 18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9525</xdr:rowOff>
                  </from>
                  <to>
                    <xdr:col>5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Drop Down 19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Drop Down 20">
              <controlPr defaultSize="0" autoLine="0" autoPict="0">
                <anchor moveWithCells="1">
                  <from>
                    <xdr:col>1</xdr:col>
                    <xdr:colOff>0</xdr:colOff>
                    <xdr:row>15</xdr:row>
                    <xdr:rowOff>9525</xdr:rowOff>
                  </from>
                  <to>
                    <xdr:col>5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Drop Down 22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5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Drop Down 25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5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Drop Down 27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0</xdr:rowOff>
                  </from>
                  <to>
                    <xdr:col>5</xdr:col>
                    <xdr:colOff>19050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B42479-75F6-4BCC-91CD-B300758D9A3C}">
          <x14:formula1>
            <xm:f>'ETP-median trait3'!$A$2:$A$145</xm:f>
          </x14:formula1>
          <xm:sqref>A5:A6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B4FC-3260-4D3F-8972-13C435758201}">
  <sheetPr codeName="Feuil2"/>
  <dimension ref="A1:N147"/>
  <sheetViews>
    <sheetView workbookViewId="0">
      <selection activeCell="B1" sqref="B1"/>
    </sheetView>
  </sheetViews>
  <sheetFormatPr baseColWidth="10" defaultColWidth="11.3984375" defaultRowHeight="10.5" x14ac:dyDescent="0.35"/>
  <cols>
    <col min="1" max="1" width="11.3984375" style="46"/>
    <col min="2" max="2" width="19.1328125" style="23" customWidth="1"/>
    <col min="3" max="3" width="24.59765625" style="23" customWidth="1"/>
    <col min="4" max="4" width="39.1328125" style="23" customWidth="1"/>
    <col min="5" max="6" width="11.3984375" style="47"/>
    <col min="7" max="16384" width="11.3984375" style="46"/>
  </cols>
  <sheetData>
    <row r="1" spans="1:14" ht="42" x14ac:dyDescent="0.35">
      <c r="B1" s="44" t="s">
        <v>126</v>
      </c>
      <c r="C1" s="15" t="s">
        <v>127</v>
      </c>
      <c r="D1" s="44" t="s">
        <v>127</v>
      </c>
      <c r="E1" s="48" t="s">
        <v>128</v>
      </c>
      <c r="F1" s="48" t="s">
        <v>129</v>
      </c>
      <c r="G1" s="49" t="s">
        <v>130</v>
      </c>
      <c r="H1" s="49" t="s">
        <v>131</v>
      </c>
      <c r="I1" s="49" t="s">
        <v>132</v>
      </c>
      <c r="J1" s="49" t="s">
        <v>133</v>
      </c>
      <c r="K1" s="49" t="s">
        <v>134</v>
      </c>
      <c r="L1" s="49" t="s">
        <v>135</v>
      </c>
    </row>
    <row r="2" spans="1:14" ht="9.9499999999999993" customHeight="1" x14ac:dyDescent="0.35">
      <c r="A2" s="46">
        <v>1</v>
      </c>
      <c r="B2" s="45" t="s">
        <v>136</v>
      </c>
      <c r="C2" s="19" t="s">
        <v>137</v>
      </c>
      <c r="D2" s="45" t="str">
        <f>_xlfn.CONCAT(B2,"      ",C2)</f>
        <v>Abitibi-Temiscamingue      Duhamel</v>
      </c>
      <c r="E2" s="20">
        <v>578.91923063714603</v>
      </c>
      <c r="F2" s="20">
        <v>643.27964265929188</v>
      </c>
      <c r="G2" s="20">
        <v>629.76706498920009</v>
      </c>
      <c r="H2" s="20">
        <v>715.92102099369947</v>
      </c>
      <c r="I2" s="20">
        <v>357.63999973933073</v>
      </c>
      <c r="J2" s="20">
        <v>744.30000069187327</v>
      </c>
      <c r="K2" s="20">
        <v>252.91400342211978</v>
      </c>
      <c r="L2" s="20">
        <v>524.3200033369061</v>
      </c>
    </row>
    <row r="3" spans="1:14" ht="9.9499999999999993" customHeight="1" x14ac:dyDescent="0.35">
      <c r="A3" s="46">
        <v>2</v>
      </c>
      <c r="B3" s="45" t="s">
        <v>136</v>
      </c>
      <c r="C3" s="19" t="s">
        <v>138</v>
      </c>
      <c r="D3" s="45" t="str">
        <f t="shared" ref="D3:D66" si="0">_xlfn.CONCAT(B3,"      ",C3)</f>
        <v>Abitibi-Temiscamingue      Guerin</v>
      </c>
      <c r="E3" s="20">
        <v>571.74700278024602</v>
      </c>
      <c r="F3" s="20">
        <v>632.81936335597379</v>
      </c>
      <c r="G3" s="20">
        <v>622.32460067118586</v>
      </c>
      <c r="H3" s="20">
        <v>704.25149366762878</v>
      </c>
      <c r="I3" s="20">
        <v>359.67999709027913</v>
      </c>
      <c r="J3" s="20">
        <v>734.3299953881791</v>
      </c>
      <c r="K3" s="20">
        <v>272.94000080277311</v>
      </c>
      <c r="L3" s="20">
        <v>535.85600280573942</v>
      </c>
    </row>
    <row r="4" spans="1:14" ht="9.9499999999999993" customHeight="1" x14ac:dyDescent="0.35">
      <c r="A4" s="46">
        <v>3</v>
      </c>
      <c r="B4" s="45" t="s">
        <v>136</v>
      </c>
      <c r="C4" s="19" t="s">
        <v>139</v>
      </c>
      <c r="D4" s="45" t="str">
        <f t="shared" si="0"/>
        <v>Abitibi-Temiscamingue      Kipawa</v>
      </c>
      <c r="E4" s="20">
        <v>574.62999664610595</v>
      </c>
      <c r="F4" s="20">
        <v>638.13713285987649</v>
      </c>
      <c r="G4" s="20">
        <v>625.28224510691939</v>
      </c>
      <c r="H4" s="20">
        <v>713.53684769583424</v>
      </c>
      <c r="I4" s="20">
        <v>367.69000259155257</v>
      </c>
      <c r="J4" s="20">
        <v>775.88000125251631</v>
      </c>
      <c r="K4" s="20">
        <v>258.88800112392329</v>
      </c>
      <c r="L4" s="20">
        <v>550.1660021888523</v>
      </c>
    </row>
    <row r="5" spans="1:14" ht="9.9499999999999993" customHeight="1" x14ac:dyDescent="0.35">
      <c r="A5" s="46">
        <v>4</v>
      </c>
      <c r="B5" s="45" t="s">
        <v>136</v>
      </c>
      <c r="C5" s="19" t="s">
        <v>140</v>
      </c>
      <c r="D5" s="45" t="str">
        <f t="shared" si="0"/>
        <v>Abitibi-Temiscamingue      Latulipe</v>
      </c>
      <c r="E5" s="20">
        <v>574.854625232898</v>
      </c>
      <c r="F5" s="20">
        <v>637.61380971268409</v>
      </c>
      <c r="G5" s="20">
        <v>625.26464454296001</v>
      </c>
      <c r="H5" s="20">
        <v>710.70567178125259</v>
      </c>
      <c r="I5" s="20">
        <v>367.62999394704792</v>
      </c>
      <c r="J5" s="20">
        <v>751.51999511763199</v>
      </c>
      <c r="K5" s="20">
        <v>271.70400048649731</v>
      </c>
      <c r="L5" s="20">
        <v>546.14400127647923</v>
      </c>
    </row>
    <row r="6" spans="1:14" ht="9.9499999999999993" customHeight="1" x14ac:dyDescent="0.45">
      <c r="A6" s="46">
        <v>5</v>
      </c>
      <c r="B6" s="45" t="s">
        <v>136</v>
      </c>
      <c r="C6" s="19" t="s">
        <v>141</v>
      </c>
      <c r="D6" s="45" t="str">
        <f t="shared" si="0"/>
        <v>Abitibi-Temiscamingue      Saint-Bruno-de-Guigues</v>
      </c>
      <c r="E6" s="20">
        <v>581.14030729053798</v>
      </c>
      <c r="F6" s="20">
        <v>645.27140906112675</v>
      </c>
      <c r="G6" s="20">
        <v>632.2364732088763</v>
      </c>
      <c r="H6" s="20">
        <v>717.1001078875081</v>
      </c>
      <c r="I6" s="20">
        <v>355.5000016538541</v>
      </c>
      <c r="J6" s="20">
        <v>727.81000086379163</v>
      </c>
      <c r="K6" s="20">
        <v>253.66000427646179</v>
      </c>
      <c r="L6" s="20">
        <v>509.66600518286134</v>
      </c>
      <c r="N6"/>
    </row>
    <row r="7" spans="1:14" ht="9.9499999999999993" customHeight="1" x14ac:dyDescent="0.35">
      <c r="A7" s="46">
        <v>6</v>
      </c>
      <c r="B7" s="45" t="s">
        <v>142</v>
      </c>
      <c r="C7" s="19" t="s">
        <v>143</v>
      </c>
      <c r="D7" s="45" t="str">
        <f t="shared" si="0"/>
        <v>Bas-Saint-Laurent      Kamouraska</v>
      </c>
      <c r="E7" s="20">
        <v>512.51294346622797</v>
      </c>
      <c r="F7" s="20">
        <v>550.62850969544911</v>
      </c>
      <c r="G7" s="20">
        <v>554.44146589627496</v>
      </c>
      <c r="H7" s="20">
        <v>602.37201110791477</v>
      </c>
      <c r="I7" s="20">
        <v>388.89999706152571</v>
      </c>
      <c r="J7" s="20">
        <v>851.79999723768492</v>
      </c>
      <c r="K7" s="20">
        <v>255.43399869799012</v>
      </c>
      <c r="L7" s="20">
        <v>557.30199935711391</v>
      </c>
    </row>
    <row r="8" spans="1:14" ht="9.9499999999999993" customHeight="1" x14ac:dyDescent="0.35">
      <c r="A8" s="46">
        <v>7</v>
      </c>
      <c r="B8" s="45" t="s">
        <v>142</v>
      </c>
      <c r="C8" s="19" t="s">
        <v>144</v>
      </c>
      <c r="D8" s="45" t="str">
        <f t="shared" si="0"/>
        <v>Bas-Saint-Laurent      La Pocatiere</v>
      </c>
      <c r="E8" s="20">
        <v>529.12864560427295</v>
      </c>
      <c r="F8" s="20">
        <v>571.70787246599457</v>
      </c>
      <c r="G8" s="20">
        <v>575.16296585661439</v>
      </c>
      <c r="H8" s="20">
        <v>629.33286195983487</v>
      </c>
      <c r="I8" s="20">
        <v>396.11999960070523</v>
      </c>
      <c r="J8" s="20">
        <v>874.2300014291684</v>
      </c>
      <c r="K8" s="20">
        <v>270.7019994950677</v>
      </c>
      <c r="L8" s="20">
        <v>586.05999851089973</v>
      </c>
    </row>
    <row r="9" spans="1:14" ht="9.9499999999999993" customHeight="1" x14ac:dyDescent="0.35">
      <c r="A9" s="46">
        <v>8</v>
      </c>
      <c r="B9" s="45" t="s">
        <v>142</v>
      </c>
      <c r="C9" s="19" t="s">
        <v>145</v>
      </c>
      <c r="D9" s="45" t="str">
        <f t="shared" si="0"/>
        <v>Bas-Saint-Laurent      Matane</v>
      </c>
      <c r="E9" s="20">
        <v>459.64464020152201</v>
      </c>
      <c r="F9" s="20">
        <v>485.51887111696595</v>
      </c>
      <c r="G9" s="20">
        <v>503.88135313764764</v>
      </c>
      <c r="H9" s="20">
        <v>543.49132353897028</v>
      </c>
      <c r="I9" s="20">
        <v>408.72999890270853</v>
      </c>
      <c r="J9" s="20">
        <v>913.76000037889639</v>
      </c>
      <c r="K9" s="20">
        <v>276.90800016847771</v>
      </c>
      <c r="L9" s="20">
        <v>623.52399927709428</v>
      </c>
    </row>
    <row r="10" spans="1:14" ht="9.9499999999999993" customHeight="1" x14ac:dyDescent="0.35">
      <c r="A10" s="46">
        <v>9</v>
      </c>
      <c r="B10" s="45" t="s">
        <v>142</v>
      </c>
      <c r="C10" s="19" t="s">
        <v>146</v>
      </c>
      <c r="D10" s="45" t="str">
        <f t="shared" si="0"/>
        <v>Bas-Saint-Laurent      Mont-Joli A</v>
      </c>
      <c r="E10" s="20">
        <v>465.298095018563</v>
      </c>
      <c r="F10" s="20">
        <v>493.40831510726758</v>
      </c>
      <c r="G10" s="20">
        <v>506.62122516185025</v>
      </c>
      <c r="H10" s="20">
        <v>543.20191389818262</v>
      </c>
      <c r="I10" s="20">
        <v>384.390000177518</v>
      </c>
      <c r="J10" s="20">
        <v>861.51000143508952</v>
      </c>
      <c r="K10" s="20">
        <v>257.73000278873928</v>
      </c>
      <c r="L10" s="20">
        <v>598.30000450907323</v>
      </c>
    </row>
    <row r="11" spans="1:14" ht="9.9499999999999993" customHeight="1" x14ac:dyDescent="0.35">
      <c r="A11" s="46">
        <v>10</v>
      </c>
      <c r="B11" s="45" t="s">
        <v>142</v>
      </c>
      <c r="C11" s="19" t="s">
        <v>147</v>
      </c>
      <c r="D11" s="45" t="str">
        <f t="shared" si="0"/>
        <v>Bas-Saint-Laurent      Rimouski</v>
      </c>
      <c r="E11" s="20">
        <v>441.489301472676</v>
      </c>
      <c r="F11" s="20">
        <v>466.68858538959364</v>
      </c>
      <c r="G11" s="20">
        <v>477.58223018846536</v>
      </c>
      <c r="H11" s="20">
        <v>510.78478435414888</v>
      </c>
      <c r="I11" s="20">
        <v>380.43999949186372</v>
      </c>
      <c r="J11" s="20">
        <v>852.46999954524608</v>
      </c>
      <c r="K11" s="20">
        <v>249.87600024382078</v>
      </c>
      <c r="L11" s="20">
        <v>603.15400026272903</v>
      </c>
    </row>
    <row r="12" spans="1:14" ht="9.9499999999999993" customHeight="1" x14ac:dyDescent="0.35">
      <c r="A12" s="46">
        <v>11</v>
      </c>
      <c r="B12" s="45" t="s">
        <v>142</v>
      </c>
      <c r="C12" s="19" t="s">
        <v>148</v>
      </c>
      <c r="D12" s="45" t="str">
        <f t="shared" si="0"/>
        <v>Bas-Saint-Laurent      Riviere-du-Loup</v>
      </c>
      <c r="E12" s="20">
        <v>468.19539780934201</v>
      </c>
      <c r="F12" s="20">
        <v>497.48632445065772</v>
      </c>
      <c r="G12" s="20">
        <v>512.45233560942313</v>
      </c>
      <c r="H12" s="20">
        <v>551.51897073702071</v>
      </c>
      <c r="I12" s="20">
        <v>387.8700044006107</v>
      </c>
      <c r="J12" s="20">
        <v>853.08000056538685</v>
      </c>
      <c r="K12" s="20">
        <v>267.72200110950479</v>
      </c>
      <c r="L12" s="20">
        <v>591.58600317125035</v>
      </c>
    </row>
    <row r="13" spans="1:14" ht="9.9499999999999993" customHeight="1" x14ac:dyDescent="0.35">
      <c r="A13" s="46">
        <v>12</v>
      </c>
      <c r="B13" s="45" t="s">
        <v>142</v>
      </c>
      <c r="C13" s="19" t="s">
        <v>149</v>
      </c>
      <c r="D13" s="45" t="str">
        <f t="shared" si="0"/>
        <v>Bas-Saint-Laurent      Saint-Arsene</v>
      </c>
      <c r="E13" s="20">
        <v>454.67070783952698</v>
      </c>
      <c r="F13" s="20">
        <v>479.80877045294278</v>
      </c>
      <c r="G13" s="20">
        <v>497.86784550596798</v>
      </c>
      <c r="H13" s="20">
        <v>533.44088491910088</v>
      </c>
      <c r="I13" s="20">
        <v>382.24000170230266</v>
      </c>
      <c r="J13" s="20">
        <v>847.28000538598235</v>
      </c>
      <c r="K13" s="20">
        <v>273.46199873994897</v>
      </c>
      <c r="L13" s="20">
        <v>603.05999909607601</v>
      </c>
    </row>
    <row r="14" spans="1:14" ht="9.9499999999999993" customHeight="1" x14ac:dyDescent="0.35">
      <c r="A14" s="46">
        <v>13</v>
      </c>
      <c r="B14" s="45" t="s">
        <v>142</v>
      </c>
      <c r="C14" s="19" t="s">
        <v>150</v>
      </c>
      <c r="D14" s="45" t="str">
        <f t="shared" si="0"/>
        <v>Bas-Saint-Laurent      Saint-Eloi</v>
      </c>
      <c r="E14" s="20">
        <v>446.95328172100699</v>
      </c>
      <c r="F14" s="20">
        <v>471.56826575263455</v>
      </c>
      <c r="G14" s="20">
        <v>493.57009496612682</v>
      </c>
      <c r="H14" s="20">
        <v>528.15601590369806</v>
      </c>
      <c r="I14" s="20">
        <v>379.35000283741806</v>
      </c>
      <c r="J14" s="20">
        <v>846.9800009919702</v>
      </c>
      <c r="K14" s="20">
        <v>271.46200323084452</v>
      </c>
      <c r="L14" s="20">
        <v>602.61000161153731</v>
      </c>
    </row>
    <row r="15" spans="1:14" ht="9.9499999999999993" customHeight="1" x14ac:dyDescent="0.35">
      <c r="A15" s="46">
        <v>14</v>
      </c>
      <c r="B15" s="45" t="s">
        <v>142</v>
      </c>
      <c r="C15" s="19" t="s">
        <v>151</v>
      </c>
      <c r="D15" s="45" t="str">
        <f t="shared" si="0"/>
        <v>Bas-Saint-Laurent      Saint-Fabien</v>
      </c>
      <c r="E15" s="20">
        <v>419.91959375371999</v>
      </c>
      <c r="F15" s="20">
        <v>442.22213684914351</v>
      </c>
      <c r="G15" s="20">
        <v>468.24014597110551</v>
      </c>
      <c r="H15" s="20">
        <v>498.59212668926119</v>
      </c>
      <c r="I15" s="20">
        <v>392.60000284557441</v>
      </c>
      <c r="J15" s="20">
        <v>875.21000368287741</v>
      </c>
      <c r="K15" s="20">
        <v>267.58400041057001</v>
      </c>
      <c r="L15" s="20">
        <v>624.59599948022446</v>
      </c>
    </row>
    <row r="16" spans="1:14" ht="9.9499999999999993" customHeight="1" x14ac:dyDescent="0.35">
      <c r="A16" s="46">
        <v>15</v>
      </c>
      <c r="B16" s="45" t="s">
        <v>142</v>
      </c>
      <c r="C16" s="19" t="s">
        <v>152</v>
      </c>
      <c r="D16" s="45" t="str">
        <f t="shared" si="0"/>
        <v>Bas-Saint-Laurent      Saint-Jean-de-Dieu</v>
      </c>
      <c r="E16" s="20">
        <v>457.521045079663</v>
      </c>
      <c r="F16" s="20">
        <v>486.06420975952977</v>
      </c>
      <c r="G16" s="20">
        <v>497.17200584624408</v>
      </c>
      <c r="H16" s="20">
        <v>536.05479587400316</v>
      </c>
      <c r="I16" s="20">
        <v>402.42999938272959</v>
      </c>
      <c r="J16" s="20">
        <v>894.78000352883032</v>
      </c>
      <c r="K16" s="20">
        <v>287.23599844583066</v>
      </c>
      <c r="L16" s="20">
        <v>646.90000042297447</v>
      </c>
    </row>
    <row r="17" spans="1:12" ht="9.9499999999999993" customHeight="1" x14ac:dyDescent="0.35">
      <c r="A17" s="46">
        <v>16</v>
      </c>
      <c r="B17" s="45" t="s">
        <v>142</v>
      </c>
      <c r="C17" s="19" t="s">
        <v>153</v>
      </c>
      <c r="D17" s="45" t="str">
        <f t="shared" si="0"/>
        <v>Bas-Saint-Laurent      Saint-Joseph-de-Kamouraska</v>
      </c>
      <c r="E17" s="20">
        <v>485.26182645326799</v>
      </c>
      <c r="F17" s="20">
        <v>517.76988072030827</v>
      </c>
      <c r="G17" s="20">
        <v>529.21080013335711</v>
      </c>
      <c r="H17" s="20">
        <v>573.27904449107325</v>
      </c>
      <c r="I17" s="20">
        <v>401.84000196604751</v>
      </c>
      <c r="J17" s="20">
        <v>872.68001029806305</v>
      </c>
      <c r="K17" s="20">
        <v>272.7540000365114</v>
      </c>
      <c r="L17" s="20">
        <v>596.3780023490101</v>
      </c>
    </row>
    <row r="18" spans="1:12" ht="9.9499999999999993" customHeight="1" x14ac:dyDescent="0.35">
      <c r="A18" s="46">
        <v>17</v>
      </c>
      <c r="B18" s="45" t="s">
        <v>142</v>
      </c>
      <c r="C18" s="19" t="s">
        <v>154</v>
      </c>
      <c r="D18" s="45" t="str">
        <f t="shared" si="0"/>
        <v>Bas-Saint-Laurent      Saint-Ulric-de-Matane</v>
      </c>
      <c r="E18" s="20">
        <v>464.46099794390801</v>
      </c>
      <c r="F18" s="20">
        <v>491.28698479016919</v>
      </c>
      <c r="G18" s="20">
        <v>503.71368256064886</v>
      </c>
      <c r="H18" s="20">
        <v>540.55238999330356</v>
      </c>
      <c r="I18" s="20">
        <v>386.09999991167558</v>
      </c>
      <c r="J18" s="20">
        <v>869.65999571402699</v>
      </c>
      <c r="K18" s="20">
        <v>261.04000112885819</v>
      </c>
      <c r="L18" s="20">
        <v>586.83000105400367</v>
      </c>
    </row>
    <row r="19" spans="1:12" ht="9.9499999999999993" customHeight="1" x14ac:dyDescent="0.35">
      <c r="A19" s="46">
        <v>18</v>
      </c>
      <c r="B19" s="45" t="s">
        <v>155</v>
      </c>
      <c r="C19" s="19" t="s">
        <v>156</v>
      </c>
      <c r="D19" s="45" t="str">
        <f t="shared" si="0"/>
        <v>Capitale-Nationale      Baie-Saint-Paul</v>
      </c>
      <c r="E19" s="20">
        <v>514.48497557873497</v>
      </c>
      <c r="F19" s="20">
        <v>554.14475859148683</v>
      </c>
      <c r="G19" s="20">
        <v>565.32470714646286</v>
      </c>
      <c r="H19" s="20">
        <v>615.73499524964905</v>
      </c>
      <c r="I19" s="20">
        <v>420.19999892872858</v>
      </c>
      <c r="J19" s="20">
        <v>926.95999952375098</v>
      </c>
      <c r="K19" s="20">
        <v>295.68199914545391</v>
      </c>
      <c r="L19" s="20">
        <v>636.63999713033218</v>
      </c>
    </row>
    <row r="20" spans="1:12" ht="9.9499999999999993" customHeight="1" x14ac:dyDescent="0.35">
      <c r="A20" s="46">
        <v>19</v>
      </c>
      <c r="B20" s="45" t="s">
        <v>155</v>
      </c>
      <c r="C20" s="19" t="s">
        <v>157</v>
      </c>
      <c r="D20" s="45" t="str">
        <f t="shared" si="0"/>
        <v>Capitale-Nationale      Beauport</v>
      </c>
      <c r="E20" s="20">
        <v>566.23613348615402</v>
      </c>
      <c r="F20" s="20">
        <v>620.54359639741926</v>
      </c>
      <c r="G20" s="20">
        <v>623.03855468281324</v>
      </c>
      <c r="H20" s="20">
        <v>692.62828922287292</v>
      </c>
      <c r="I20" s="20">
        <v>511.68999482178913</v>
      </c>
      <c r="J20" s="20">
        <v>1085.5499951641812</v>
      </c>
      <c r="K20" s="20">
        <v>381.46200116258092</v>
      </c>
      <c r="L20" s="20">
        <v>783.25599992334844</v>
      </c>
    </row>
    <row r="21" spans="1:12" ht="9.9499999999999993" customHeight="1" x14ac:dyDescent="0.35">
      <c r="A21" s="46">
        <v>20</v>
      </c>
      <c r="B21" s="45" t="s">
        <v>155</v>
      </c>
      <c r="C21" s="19" t="s">
        <v>158</v>
      </c>
      <c r="D21" s="45" t="str">
        <f t="shared" si="0"/>
        <v>Capitale-Nationale      Charlevoix</v>
      </c>
      <c r="E21" s="20">
        <v>469.32419778006999</v>
      </c>
      <c r="F21" s="20">
        <v>504.23950847010963</v>
      </c>
      <c r="G21" s="20">
        <v>522.50884227694507</v>
      </c>
      <c r="H21" s="20">
        <v>574.57884420079915</v>
      </c>
      <c r="I21" s="20">
        <v>516.53000038277162</v>
      </c>
      <c r="J21" s="20">
        <v>1112.1599964717445</v>
      </c>
      <c r="K21" s="20">
        <v>374.27999782361422</v>
      </c>
      <c r="L21" s="20">
        <v>804.60999718452456</v>
      </c>
    </row>
    <row r="22" spans="1:12" ht="9.9499999999999993" customHeight="1" x14ac:dyDescent="0.35">
      <c r="A22" s="46">
        <v>21</v>
      </c>
      <c r="B22" s="45" t="s">
        <v>155</v>
      </c>
      <c r="C22" s="19" t="s">
        <v>159</v>
      </c>
      <c r="D22" s="45" t="str">
        <f t="shared" si="0"/>
        <v>Capitale-Nationale      Deschambault SM</v>
      </c>
      <c r="E22" s="20">
        <v>591.51194262018305</v>
      </c>
      <c r="F22" s="20">
        <v>654.22199617748561</v>
      </c>
      <c r="G22" s="20">
        <v>645.43265873054827</v>
      </c>
      <c r="H22" s="20">
        <v>727.13950457147848</v>
      </c>
      <c r="I22" s="20">
        <v>499.33999800123149</v>
      </c>
      <c r="J22" s="20">
        <v>1048.229998442546</v>
      </c>
      <c r="K22" s="20">
        <v>379.28599820865168</v>
      </c>
      <c r="L22" s="20">
        <v>787.14600014471182</v>
      </c>
    </row>
    <row r="23" spans="1:12" ht="9.9499999999999993" customHeight="1" x14ac:dyDescent="0.35">
      <c r="A23" s="46">
        <v>22</v>
      </c>
      <c r="B23" s="45" t="s">
        <v>155</v>
      </c>
      <c r="C23" s="19" t="s">
        <v>160</v>
      </c>
      <c r="D23" s="45" t="str">
        <f t="shared" si="0"/>
        <v>Capitale-Nationale      Quebec A</v>
      </c>
      <c r="E23" s="20">
        <v>578.86863097743401</v>
      </c>
      <c r="F23" s="20">
        <v>637.34195001234582</v>
      </c>
      <c r="G23" s="20">
        <v>634.84313918371015</v>
      </c>
      <c r="H23" s="20">
        <v>709.80109209222451</v>
      </c>
      <c r="I23" s="20">
        <v>508.54000212420829</v>
      </c>
      <c r="J23" s="20">
        <v>1069.329995923543</v>
      </c>
      <c r="K23" s="20">
        <v>388.67799743034971</v>
      </c>
      <c r="L23" s="20">
        <v>787.51599289258547</v>
      </c>
    </row>
    <row r="24" spans="1:12" ht="9.9499999999999993" customHeight="1" x14ac:dyDescent="0.35">
      <c r="A24" s="46">
        <v>23</v>
      </c>
      <c r="B24" s="45" t="s">
        <v>155</v>
      </c>
      <c r="C24" s="19" t="s">
        <v>161</v>
      </c>
      <c r="D24" s="45" t="str">
        <f t="shared" si="0"/>
        <v>Capitale-Nationale      Saint-Aime-des-Lacs</v>
      </c>
      <c r="E24" s="20">
        <v>486.52248114781997</v>
      </c>
      <c r="F24" s="20">
        <v>520.96426522318404</v>
      </c>
      <c r="G24" s="20">
        <v>533.90673631817936</v>
      </c>
      <c r="H24" s="20">
        <v>578.27559946179269</v>
      </c>
      <c r="I24" s="20">
        <v>405.00999662181096</v>
      </c>
      <c r="J24" s="20">
        <v>872.38000274119202</v>
      </c>
      <c r="K24" s="20">
        <v>284.95599623398419</v>
      </c>
      <c r="L24" s="20">
        <v>602.56399402147451</v>
      </c>
    </row>
    <row r="25" spans="1:12" ht="9.9499999999999993" customHeight="1" x14ac:dyDescent="0.35">
      <c r="A25" s="46">
        <v>24</v>
      </c>
      <c r="B25" s="45" t="s">
        <v>155</v>
      </c>
      <c r="C25" s="19" t="s">
        <v>162</v>
      </c>
      <c r="D25" s="45" t="str">
        <f t="shared" si="0"/>
        <v>Capitale-Nationale      Sainte-Famille I.O.</v>
      </c>
      <c r="E25" s="20">
        <v>561.39093560056801</v>
      </c>
      <c r="F25" s="20">
        <v>611.73935462661404</v>
      </c>
      <c r="G25" s="20">
        <v>614.47078982716835</v>
      </c>
      <c r="H25" s="20">
        <v>680.67672139685612</v>
      </c>
      <c r="I25" s="20">
        <v>494.15000581138725</v>
      </c>
      <c r="J25" s="20">
        <v>1066.940007253467</v>
      </c>
      <c r="K25" s="20">
        <v>361.3099997591778</v>
      </c>
      <c r="L25" s="20">
        <v>754.74400231345442</v>
      </c>
    </row>
    <row r="26" spans="1:12" ht="9.9499999999999993" customHeight="1" x14ac:dyDescent="0.35">
      <c r="A26" s="46">
        <v>25</v>
      </c>
      <c r="B26" s="45" t="s">
        <v>155</v>
      </c>
      <c r="C26" s="19" t="s">
        <v>163</v>
      </c>
      <c r="D26" s="45" t="str">
        <f t="shared" si="0"/>
        <v>Capitale-Nationale      Saint-Hilarion F</v>
      </c>
      <c r="E26" s="20">
        <v>476.13102537759198</v>
      </c>
      <c r="F26" s="20">
        <v>509.18823536953226</v>
      </c>
      <c r="G26" s="20">
        <v>526.34559052715144</v>
      </c>
      <c r="H26" s="20">
        <v>572.37244134066236</v>
      </c>
      <c r="I26" s="20">
        <v>430.02999784293849</v>
      </c>
      <c r="J26" s="20">
        <v>937.42999753812796</v>
      </c>
      <c r="K26" s="20">
        <v>310.31800311669906</v>
      </c>
      <c r="L26" s="20">
        <v>659.18200162428491</v>
      </c>
    </row>
    <row r="27" spans="1:12" ht="9.9499999999999993" customHeight="1" x14ac:dyDescent="0.35">
      <c r="A27" s="46">
        <v>26</v>
      </c>
      <c r="B27" s="45" t="s">
        <v>155</v>
      </c>
      <c r="C27" s="19" t="s">
        <v>164</v>
      </c>
      <c r="D27" s="45" t="str">
        <f t="shared" si="0"/>
        <v>Capitale-Nationale      Saint-Leonard-de-Portneuf</v>
      </c>
      <c r="E27" s="20">
        <v>577.168529826944</v>
      </c>
      <c r="F27" s="20">
        <v>636.35136601121485</v>
      </c>
      <c r="G27" s="20">
        <v>631.44982946926473</v>
      </c>
      <c r="H27" s="20">
        <v>707.87765273283185</v>
      </c>
      <c r="I27" s="20">
        <v>523.80000079428805</v>
      </c>
      <c r="J27" s="20">
        <v>1095.9500008524603</v>
      </c>
      <c r="K27" s="20">
        <v>387.43599909619638</v>
      </c>
      <c r="L27" s="20">
        <v>808.06999941800257</v>
      </c>
    </row>
    <row r="28" spans="1:12" ht="9.9499999999999993" customHeight="1" x14ac:dyDescent="0.35">
      <c r="A28" s="46">
        <v>27</v>
      </c>
      <c r="B28" s="45" t="s">
        <v>165</v>
      </c>
      <c r="C28" s="19" t="s">
        <v>166</v>
      </c>
      <c r="D28" s="45" t="str">
        <f t="shared" si="0"/>
        <v>Centre-du-Quebec      CETAB Victoriaville A</v>
      </c>
      <c r="E28" s="20">
        <v>587.40635782161496</v>
      </c>
      <c r="F28" s="20">
        <v>662.5070650020225</v>
      </c>
      <c r="G28" s="20">
        <v>635.03571999153007</v>
      </c>
      <c r="H28" s="20">
        <v>731.93742975695375</v>
      </c>
      <c r="I28" s="20">
        <v>487.77000080626624</v>
      </c>
      <c r="J28" s="20">
        <v>1029.2000008274028</v>
      </c>
      <c r="K28" s="20">
        <v>367.37400216108637</v>
      </c>
      <c r="L28" s="20">
        <v>754.7580027235374</v>
      </c>
    </row>
    <row r="29" spans="1:12" ht="9.9499999999999993" customHeight="1" x14ac:dyDescent="0.35">
      <c r="A29" s="46">
        <v>28</v>
      </c>
      <c r="B29" s="45" t="s">
        <v>165</v>
      </c>
      <c r="C29" s="19" t="s">
        <v>167</v>
      </c>
      <c r="D29" s="45" t="str">
        <f t="shared" si="0"/>
        <v>Centre-du-Quebec      Inverness</v>
      </c>
      <c r="E29" s="20">
        <v>581.093484892991</v>
      </c>
      <c r="F29" s="20">
        <v>650.15433303743305</v>
      </c>
      <c r="G29" s="20">
        <v>637.78830753685907</v>
      </c>
      <c r="H29" s="20">
        <v>726.09767157111128</v>
      </c>
      <c r="I29" s="20">
        <v>513.64000267203539</v>
      </c>
      <c r="J29" s="20">
        <v>1077.319997669108</v>
      </c>
      <c r="K29" s="20">
        <v>391.75199752084131</v>
      </c>
      <c r="L29" s="20">
        <v>804.34600028600414</v>
      </c>
    </row>
    <row r="30" spans="1:12" ht="9.9499999999999993" customHeight="1" x14ac:dyDescent="0.35">
      <c r="A30" s="46">
        <v>29</v>
      </c>
      <c r="B30" s="45" t="s">
        <v>165</v>
      </c>
      <c r="C30" s="19" t="s">
        <v>168</v>
      </c>
      <c r="D30" s="45" t="str">
        <f t="shared" si="0"/>
        <v>Centre-du-Quebec      La Visitation</v>
      </c>
      <c r="E30" s="20">
        <v>596.35182085408906</v>
      </c>
      <c r="F30" s="20">
        <v>663.76045734990919</v>
      </c>
      <c r="G30" s="20">
        <v>645.30335579718746</v>
      </c>
      <c r="H30" s="20">
        <v>730.99204275391503</v>
      </c>
      <c r="I30" s="20">
        <v>432.16999691066928</v>
      </c>
      <c r="J30" s="20">
        <v>943.76999699634177</v>
      </c>
      <c r="K30" s="20">
        <v>327.48800361077861</v>
      </c>
      <c r="L30" s="20">
        <v>691.49000183679118</v>
      </c>
    </row>
    <row r="31" spans="1:12" ht="9.9499999999999993" customHeight="1" x14ac:dyDescent="0.35">
      <c r="A31" s="46">
        <v>30</v>
      </c>
      <c r="B31" s="45" t="s">
        <v>165</v>
      </c>
      <c r="C31" s="19" t="s">
        <v>169</v>
      </c>
      <c r="D31" s="45" t="str">
        <f t="shared" si="0"/>
        <v>Centre-du-Quebec      Lemieux</v>
      </c>
      <c r="E31" s="20">
        <v>586.76721176046203</v>
      </c>
      <c r="F31" s="20">
        <v>655.46672414824855</v>
      </c>
      <c r="G31" s="20">
        <v>639.55941082954166</v>
      </c>
      <c r="H31" s="20">
        <v>728.64835368386798</v>
      </c>
      <c r="I31" s="20">
        <v>491.50000607987562</v>
      </c>
      <c r="J31" s="20">
        <v>1019.0500079275785</v>
      </c>
      <c r="K31" s="20">
        <v>360.03600101277681</v>
      </c>
      <c r="L31" s="20">
        <v>744.94200327841054</v>
      </c>
    </row>
    <row r="32" spans="1:12" ht="9.9499999999999993" customHeight="1" x14ac:dyDescent="0.35">
      <c r="A32" s="46">
        <v>31</v>
      </c>
      <c r="B32" s="45" t="s">
        <v>165</v>
      </c>
      <c r="C32" s="19" t="s">
        <v>170</v>
      </c>
      <c r="D32" s="45" t="str">
        <f t="shared" si="0"/>
        <v>Centre-du-Quebec      Nicolet</v>
      </c>
      <c r="E32" s="20">
        <v>597.15762578508804</v>
      </c>
      <c r="F32" s="20">
        <v>662.18244950588632</v>
      </c>
      <c r="G32" s="20">
        <v>646.32483520887672</v>
      </c>
      <c r="H32" s="20">
        <v>730.10231751651349</v>
      </c>
      <c r="I32" s="20">
        <v>429.85000076805568</v>
      </c>
      <c r="J32" s="20">
        <v>936.73000026428736</v>
      </c>
      <c r="K32" s="20">
        <v>319.73599935197831</v>
      </c>
      <c r="L32" s="20">
        <v>683.19799963865023</v>
      </c>
    </row>
    <row r="33" spans="1:12" ht="9.9499999999999993" customHeight="1" x14ac:dyDescent="0.35">
      <c r="A33" s="46">
        <v>32</v>
      </c>
      <c r="B33" s="45" t="s">
        <v>165</v>
      </c>
      <c r="C33" s="19" t="s">
        <v>171</v>
      </c>
      <c r="D33" s="45" t="str">
        <f t="shared" si="0"/>
        <v>Centre-du-Quebec      Princeville</v>
      </c>
      <c r="E33" s="20">
        <v>583.036341602417</v>
      </c>
      <c r="F33" s="20">
        <v>655.53442100628536</v>
      </c>
      <c r="G33" s="20">
        <v>632.81424180366696</v>
      </c>
      <c r="H33" s="20">
        <v>726.72633833467728</v>
      </c>
      <c r="I33" s="20">
        <v>503.5500053527345</v>
      </c>
      <c r="J33" s="20">
        <v>1049.2500062529855</v>
      </c>
      <c r="K33" s="20">
        <v>369.82600071758475</v>
      </c>
      <c r="L33" s="20">
        <v>763.72600462927903</v>
      </c>
    </row>
    <row r="34" spans="1:12" ht="9.9499999999999993" customHeight="1" x14ac:dyDescent="0.35">
      <c r="A34" s="46">
        <v>33</v>
      </c>
      <c r="B34" s="45" t="s">
        <v>165</v>
      </c>
      <c r="C34" s="19" t="s">
        <v>172</v>
      </c>
      <c r="D34" s="45" t="str">
        <f t="shared" si="0"/>
        <v>Centre-du-Quebec      Saint-Celestin</v>
      </c>
      <c r="E34" s="20">
        <v>592.22666370185198</v>
      </c>
      <c r="F34" s="20">
        <v>659.31139012735639</v>
      </c>
      <c r="G34" s="20">
        <v>642.14617741843745</v>
      </c>
      <c r="H34" s="20">
        <v>728.94295780297489</v>
      </c>
      <c r="I34" s="20">
        <v>456.07999801140869</v>
      </c>
      <c r="J34" s="20">
        <v>969.55000067828098</v>
      </c>
      <c r="K34" s="20">
        <v>332.92200001393178</v>
      </c>
      <c r="L34" s="20">
        <v>701.57799886794191</v>
      </c>
    </row>
    <row r="35" spans="1:12" ht="9.9499999999999993" customHeight="1" x14ac:dyDescent="0.35">
      <c r="A35" s="46">
        <v>34</v>
      </c>
      <c r="B35" s="45" t="s">
        <v>165</v>
      </c>
      <c r="C35" s="19" t="s">
        <v>173</v>
      </c>
      <c r="D35" s="45" t="str">
        <f t="shared" si="0"/>
        <v>Centre-du-Quebec      Sainte-Cecile-de-Levrard</v>
      </c>
      <c r="E35" s="20">
        <v>596.70066019589399</v>
      </c>
      <c r="F35" s="20">
        <v>663.95852518478671</v>
      </c>
      <c r="G35" s="20">
        <v>650.00381288471499</v>
      </c>
      <c r="H35" s="20">
        <v>736.06307482275076</v>
      </c>
      <c r="I35" s="20">
        <v>490.04999816970525</v>
      </c>
      <c r="J35" s="20">
        <v>1020.4599937595034</v>
      </c>
      <c r="K35" s="20">
        <v>361.53800067913812</v>
      </c>
      <c r="L35" s="20">
        <v>749.94800013617305</v>
      </c>
    </row>
    <row r="36" spans="1:12" ht="9.9499999999999993" customHeight="1" x14ac:dyDescent="0.35">
      <c r="A36" s="46">
        <v>35</v>
      </c>
      <c r="B36" s="45" t="s">
        <v>165</v>
      </c>
      <c r="C36" s="19" t="s">
        <v>174</v>
      </c>
      <c r="D36" s="45" t="str">
        <f t="shared" si="0"/>
        <v>Centre-du-Quebec      Sainte-Clotilde-de-Horton</v>
      </c>
      <c r="E36" s="20">
        <v>593.76016045031099</v>
      </c>
      <c r="F36" s="20">
        <v>667.40411081576826</v>
      </c>
      <c r="G36" s="20">
        <v>638.69377461561976</v>
      </c>
      <c r="H36" s="20">
        <v>734.1370184509791</v>
      </c>
      <c r="I36" s="20">
        <v>452.33000338193909</v>
      </c>
      <c r="J36" s="20">
        <v>977.20000102854033</v>
      </c>
      <c r="K36" s="20">
        <v>350.29800105970918</v>
      </c>
      <c r="L36" s="20">
        <v>732.69200245987997</v>
      </c>
    </row>
    <row r="37" spans="1:12" ht="9.9499999999999993" customHeight="1" x14ac:dyDescent="0.35">
      <c r="A37" s="46">
        <v>36</v>
      </c>
      <c r="B37" s="45" t="s">
        <v>165</v>
      </c>
      <c r="C37" s="19" t="s">
        <v>175</v>
      </c>
      <c r="D37" s="45" t="str">
        <f t="shared" si="0"/>
        <v>Centre-du-Quebec      Saint-Felix-de-Kingsey</v>
      </c>
      <c r="E37" s="20">
        <v>591.87411148182196</v>
      </c>
      <c r="F37" s="20">
        <v>670.68315877643738</v>
      </c>
      <c r="G37" s="20">
        <v>636.28596808622649</v>
      </c>
      <c r="H37" s="20">
        <v>737.29168199052322</v>
      </c>
      <c r="I37" s="20">
        <v>466.57999545641337</v>
      </c>
      <c r="J37" s="20">
        <v>1002.5099913236766</v>
      </c>
      <c r="K37" s="20">
        <v>365.63399879028992</v>
      </c>
      <c r="L37" s="20">
        <v>759.51399763202005</v>
      </c>
    </row>
    <row r="38" spans="1:12" ht="9.9499999999999993" customHeight="1" x14ac:dyDescent="0.35">
      <c r="A38" s="46">
        <v>37</v>
      </c>
      <c r="B38" s="45" t="s">
        <v>165</v>
      </c>
      <c r="C38" s="19" t="s">
        <v>176</v>
      </c>
      <c r="D38" s="45" t="str">
        <f t="shared" si="0"/>
        <v>Centre-du-Quebec      Saint-Germain-de-Grantham</v>
      </c>
      <c r="E38" s="20">
        <v>597.09437902350703</v>
      </c>
      <c r="F38" s="20">
        <v>674.33384637289714</v>
      </c>
      <c r="G38" s="20">
        <v>643.06215213957466</v>
      </c>
      <c r="H38" s="20">
        <v>739.03144306382421</v>
      </c>
      <c r="I38" s="20">
        <v>440.0999985868109</v>
      </c>
      <c r="J38" s="20">
        <v>963.16999495611492</v>
      </c>
      <c r="K38" s="20">
        <v>351.4479989671961</v>
      </c>
      <c r="L38" s="20">
        <v>734.07399934119837</v>
      </c>
    </row>
    <row r="39" spans="1:12" ht="9.9499999999999993" customHeight="1" x14ac:dyDescent="0.35">
      <c r="A39" s="46">
        <v>38</v>
      </c>
      <c r="B39" s="45" t="s">
        <v>165</v>
      </c>
      <c r="C39" s="19" t="s">
        <v>177</v>
      </c>
      <c r="D39" s="45" t="str">
        <f t="shared" si="0"/>
        <v>Centre-du-Quebec      Saint-Louis-de-Blandford</v>
      </c>
      <c r="E39" s="20">
        <v>588.662384150393</v>
      </c>
      <c r="F39" s="20">
        <v>659.67822212760825</v>
      </c>
      <c r="G39" s="20">
        <v>639.56705762917875</v>
      </c>
      <c r="H39" s="20">
        <v>731.17265018577416</v>
      </c>
      <c r="I39" s="20">
        <v>485.67000440743789</v>
      </c>
      <c r="J39" s="20">
        <v>1014.7399987708911</v>
      </c>
      <c r="K39" s="20">
        <v>356.3739992596673</v>
      </c>
      <c r="L39" s="20">
        <v>737.37399964702468</v>
      </c>
    </row>
    <row r="40" spans="1:12" ht="9.9499999999999993" customHeight="1" x14ac:dyDescent="0.35">
      <c r="A40" s="46">
        <v>39</v>
      </c>
      <c r="B40" s="45" t="s">
        <v>165</v>
      </c>
      <c r="C40" s="19" t="s">
        <v>178</v>
      </c>
      <c r="D40" s="45" t="str">
        <f t="shared" si="0"/>
        <v>Centre-du-Quebec      Victoriaville</v>
      </c>
      <c r="E40" s="20">
        <v>587.40635782161496</v>
      </c>
      <c r="F40" s="20">
        <v>662.5070650020225</v>
      </c>
      <c r="G40" s="20">
        <v>635.03571999153007</v>
      </c>
      <c r="H40" s="20">
        <v>731.93742975695375</v>
      </c>
      <c r="I40" s="20">
        <v>487.77000080626624</v>
      </c>
      <c r="J40" s="20">
        <v>1029.2000008274028</v>
      </c>
      <c r="K40" s="20">
        <v>367.37400216108637</v>
      </c>
      <c r="L40" s="20">
        <v>754.7580027235374</v>
      </c>
    </row>
    <row r="41" spans="1:12" ht="9.9499999999999993" customHeight="1" x14ac:dyDescent="0.35">
      <c r="A41" s="46">
        <v>40</v>
      </c>
      <c r="B41" s="45" t="s">
        <v>179</v>
      </c>
      <c r="C41" s="19" t="s">
        <v>180</v>
      </c>
      <c r="D41" s="45" t="str">
        <f t="shared" si="0"/>
        <v>Chaudiere-Appalaches      Beauceville</v>
      </c>
      <c r="E41" s="20">
        <v>583.53549155982296</v>
      </c>
      <c r="F41" s="20">
        <v>658.45293928093099</v>
      </c>
      <c r="G41" s="20">
        <v>636.24380998030608</v>
      </c>
      <c r="H41" s="20">
        <v>735.98263352334504</v>
      </c>
      <c r="I41" s="20">
        <v>511.85000015393427</v>
      </c>
      <c r="J41" s="20">
        <v>1072.0400021091309</v>
      </c>
      <c r="K41" s="20">
        <v>391.96800136778592</v>
      </c>
      <c r="L41" s="20">
        <v>791.30000402299584</v>
      </c>
    </row>
    <row r="42" spans="1:12" ht="9.9499999999999993" customHeight="1" x14ac:dyDescent="0.35">
      <c r="A42" s="46">
        <v>41</v>
      </c>
      <c r="B42" s="45" t="s">
        <v>179</v>
      </c>
      <c r="C42" s="19" t="s">
        <v>181</v>
      </c>
      <c r="D42" s="45" t="str">
        <f t="shared" si="0"/>
        <v>Chaudiere-Appalaches      Dosquet</v>
      </c>
      <c r="E42" s="20">
        <v>582.85075419700502</v>
      </c>
      <c r="F42" s="20">
        <v>650.75759152192393</v>
      </c>
      <c r="G42" s="20">
        <v>638.22005764987887</v>
      </c>
      <c r="H42" s="20">
        <v>724.35816429026295</v>
      </c>
      <c r="I42" s="20">
        <v>514.79999475404679</v>
      </c>
      <c r="J42" s="20">
        <v>1076.3900002249077</v>
      </c>
      <c r="K42" s="20">
        <v>393.972001008951</v>
      </c>
      <c r="L42" s="20">
        <v>810.82600255387604</v>
      </c>
    </row>
    <row r="43" spans="1:12" ht="9.9499999999999993" customHeight="1" x14ac:dyDescent="0.35">
      <c r="A43" s="46">
        <v>42</v>
      </c>
      <c r="B43" s="45" t="s">
        <v>179</v>
      </c>
      <c r="C43" s="19" t="s">
        <v>182</v>
      </c>
      <c r="D43" s="45" t="str">
        <f t="shared" si="0"/>
        <v>Chaudiere-Appalaches      East Broughton</v>
      </c>
      <c r="E43" s="20">
        <v>549.72779570041598</v>
      </c>
      <c r="F43" s="20">
        <v>616.1042994794019</v>
      </c>
      <c r="G43" s="20">
        <v>602.86178150472779</v>
      </c>
      <c r="H43" s="20">
        <v>692.02991981214154</v>
      </c>
      <c r="I43" s="20">
        <v>546.94000180461205</v>
      </c>
      <c r="J43" s="20">
        <v>1143.739999193346</v>
      </c>
      <c r="K43" s="20">
        <v>417.77200132724738</v>
      </c>
      <c r="L43" s="20">
        <v>853.66000507710726</v>
      </c>
    </row>
    <row r="44" spans="1:12" ht="9.9499999999999993" customHeight="1" x14ac:dyDescent="0.35">
      <c r="A44" s="46">
        <v>43</v>
      </c>
      <c r="B44" s="45" t="s">
        <v>179</v>
      </c>
      <c r="C44" s="19" t="s">
        <v>183</v>
      </c>
      <c r="D44" s="45" t="str">
        <f t="shared" si="0"/>
        <v>Chaudiere-Appalaches      Honfleur</v>
      </c>
      <c r="E44" s="20">
        <v>566.81836898932897</v>
      </c>
      <c r="F44" s="20">
        <v>624.65646821227801</v>
      </c>
      <c r="G44" s="20">
        <v>624.57297254905893</v>
      </c>
      <c r="H44" s="20">
        <v>700.62926498341392</v>
      </c>
      <c r="I44" s="20">
        <v>519.10000326315571</v>
      </c>
      <c r="J44" s="20">
        <v>1101.6300063049109</v>
      </c>
      <c r="K44" s="20">
        <v>391.09799656667718</v>
      </c>
      <c r="L44" s="20">
        <v>788.91199541940239</v>
      </c>
    </row>
    <row r="45" spans="1:12" ht="9.9499999999999993" customHeight="1" x14ac:dyDescent="0.35">
      <c r="A45" s="46">
        <v>44</v>
      </c>
      <c r="B45" s="45" t="s">
        <v>179</v>
      </c>
      <c r="C45" s="19" t="s">
        <v>184</v>
      </c>
      <c r="D45" s="45" t="str">
        <f t="shared" si="0"/>
        <v>Chaudiere-Appalaches      Montmagny</v>
      </c>
      <c r="E45" s="20">
        <v>526.80771072311302</v>
      </c>
      <c r="F45" s="20">
        <v>575.59023719640322</v>
      </c>
      <c r="G45" s="20">
        <v>582.15454996240828</v>
      </c>
      <c r="H45" s="20">
        <v>649.29804239240821</v>
      </c>
      <c r="I45" s="20">
        <v>497.65999815935976</v>
      </c>
      <c r="J45" s="20">
        <v>1068.1100010340713</v>
      </c>
      <c r="K45" s="20">
        <v>359.0920004744836</v>
      </c>
      <c r="L45" s="20">
        <v>763.72200186648058</v>
      </c>
    </row>
    <row r="46" spans="1:12" ht="9.9499999999999993" customHeight="1" x14ac:dyDescent="0.35">
      <c r="A46" s="46">
        <v>45</v>
      </c>
      <c r="B46" s="45" t="s">
        <v>179</v>
      </c>
      <c r="C46" s="19" t="s">
        <v>185</v>
      </c>
      <c r="D46" s="45" t="str">
        <f t="shared" si="0"/>
        <v>Chaudiere-Appalaches      Saint-Antoine-de-Tilly</v>
      </c>
      <c r="E46" s="20">
        <v>587.12744380098502</v>
      </c>
      <c r="F46" s="20">
        <v>648.6895859208214</v>
      </c>
      <c r="G46" s="20">
        <v>640.65114625362435</v>
      </c>
      <c r="H46" s="20">
        <v>720.40390806810308</v>
      </c>
      <c r="I46" s="20">
        <v>508.66000534733575</v>
      </c>
      <c r="J46" s="20">
        <v>1060.3600070215157</v>
      </c>
      <c r="K46" s="20">
        <v>385.25000143388718</v>
      </c>
      <c r="L46" s="20">
        <v>788.36400046668064</v>
      </c>
    </row>
    <row r="47" spans="1:12" ht="9.9499999999999993" customHeight="1" x14ac:dyDescent="0.35">
      <c r="A47" s="46">
        <v>46</v>
      </c>
      <c r="B47" s="45" t="s">
        <v>179</v>
      </c>
      <c r="C47" s="19" t="s">
        <v>186</v>
      </c>
      <c r="D47" s="45" t="str">
        <f t="shared" si="0"/>
        <v>Chaudiere-Appalaches      Saint-Bernard</v>
      </c>
      <c r="E47" s="20">
        <v>576.584859251838</v>
      </c>
      <c r="F47" s="20">
        <v>642.90931179107054</v>
      </c>
      <c r="G47" s="20">
        <v>634.65854965878964</v>
      </c>
      <c r="H47" s="20">
        <v>721.70195866556855</v>
      </c>
      <c r="I47" s="20">
        <v>523.27999852277389</v>
      </c>
      <c r="J47" s="20">
        <v>1093.2800034552172</v>
      </c>
      <c r="K47" s="20">
        <v>401.72999749818689</v>
      </c>
      <c r="L47" s="20">
        <v>808.32399872866495</v>
      </c>
    </row>
    <row r="48" spans="1:12" ht="9.9499999999999993" customHeight="1" x14ac:dyDescent="0.35">
      <c r="A48" s="46">
        <v>47</v>
      </c>
      <c r="B48" s="45" t="s">
        <v>179</v>
      </c>
      <c r="C48" s="19" t="s">
        <v>187</v>
      </c>
      <c r="D48" s="45" t="str">
        <f t="shared" si="0"/>
        <v>Chaudiere-Appalaches      Saint-Charles-de-Bellechasse</v>
      </c>
      <c r="E48" s="20">
        <v>572.65519182694004</v>
      </c>
      <c r="F48" s="20">
        <v>631.29473149406056</v>
      </c>
      <c r="G48" s="20">
        <v>630.85481373679954</v>
      </c>
      <c r="H48" s="20">
        <v>706.97502244706527</v>
      </c>
      <c r="I48" s="20">
        <v>515.86000589886476</v>
      </c>
      <c r="J48" s="20">
        <v>1093.2900034815209</v>
      </c>
      <c r="K48" s="20">
        <v>387.25600128658687</v>
      </c>
      <c r="L48" s="20">
        <v>780.62400064387418</v>
      </c>
    </row>
    <row r="49" spans="1:12" ht="9.9499999999999993" customHeight="1" x14ac:dyDescent="0.35">
      <c r="A49" s="46">
        <v>48</v>
      </c>
      <c r="B49" s="45" t="s">
        <v>179</v>
      </c>
      <c r="C49" s="19" t="s">
        <v>188</v>
      </c>
      <c r="D49" s="45" t="str">
        <f t="shared" si="0"/>
        <v>Chaudiere-Appalaches      Saint-Edouard-de-Lotbiniere</v>
      </c>
      <c r="E49" s="20">
        <v>592.82276760725495</v>
      </c>
      <c r="F49" s="20">
        <v>659.08836968159687</v>
      </c>
      <c r="G49" s="20">
        <v>646.13416953262026</v>
      </c>
      <c r="H49" s="20">
        <v>731.12002425673859</v>
      </c>
      <c r="I49" s="20">
        <v>501.51999962981677</v>
      </c>
      <c r="J49" s="20">
        <v>1044.2000031502157</v>
      </c>
      <c r="K49" s="20">
        <v>375.33400020518434</v>
      </c>
      <c r="L49" s="20">
        <v>778.36999871848025</v>
      </c>
    </row>
    <row r="50" spans="1:12" ht="9.9499999999999993" customHeight="1" x14ac:dyDescent="0.35">
      <c r="A50" s="46">
        <v>49</v>
      </c>
      <c r="B50" s="45" t="s">
        <v>179</v>
      </c>
      <c r="C50" s="19" t="s">
        <v>189</v>
      </c>
      <c r="D50" s="45" t="str">
        <f t="shared" si="0"/>
        <v>Chaudiere-Appalaches      Saint-Ephrem</v>
      </c>
      <c r="E50" s="20">
        <v>577.72464250229496</v>
      </c>
      <c r="F50" s="20">
        <v>655.34559082030501</v>
      </c>
      <c r="G50" s="20">
        <v>625.12332535778194</v>
      </c>
      <c r="H50" s="20">
        <v>726.75451557142219</v>
      </c>
      <c r="I50" s="20">
        <v>513.45999764089208</v>
      </c>
      <c r="J50" s="20">
        <v>1072.7100020445482</v>
      </c>
      <c r="K50" s="20">
        <v>392.20600075030211</v>
      </c>
      <c r="L50" s="20">
        <v>799.57200143602597</v>
      </c>
    </row>
    <row r="51" spans="1:12" ht="9.9499999999999993" customHeight="1" x14ac:dyDescent="0.35">
      <c r="A51" s="46">
        <v>50</v>
      </c>
      <c r="B51" s="45" t="s">
        <v>179</v>
      </c>
      <c r="C51" s="19" t="s">
        <v>190</v>
      </c>
      <c r="D51" s="45" t="str">
        <f t="shared" si="0"/>
        <v>Chaudiere-Appalaches      Saint-Flavien</v>
      </c>
      <c r="E51" s="20">
        <v>581.66103985249902</v>
      </c>
      <c r="F51" s="20">
        <v>647.08463009311322</v>
      </c>
      <c r="G51" s="20">
        <v>636.18579954590678</v>
      </c>
      <c r="H51" s="20">
        <v>719.47890608315254</v>
      </c>
      <c r="I51" s="20">
        <v>522.32999730076631</v>
      </c>
      <c r="J51" s="20">
        <v>1086.2199960622077</v>
      </c>
      <c r="K51" s="20">
        <v>396.30800268445427</v>
      </c>
      <c r="L51" s="20">
        <v>811.19000301630831</v>
      </c>
    </row>
    <row r="52" spans="1:12" ht="9.9499999999999993" customHeight="1" x14ac:dyDescent="0.35">
      <c r="A52" s="46">
        <v>51</v>
      </c>
      <c r="B52" s="45" t="s">
        <v>179</v>
      </c>
      <c r="C52" s="19" t="s">
        <v>191</v>
      </c>
      <c r="D52" s="45" t="str">
        <f t="shared" si="0"/>
        <v>Chaudiere-Appalaches      Saint-Pierre-de-la-Riviere-du-Sud</v>
      </c>
      <c r="E52" s="20">
        <v>563.24274478061602</v>
      </c>
      <c r="F52" s="20">
        <v>614.70421143397152</v>
      </c>
      <c r="G52" s="20">
        <v>613.96367366886238</v>
      </c>
      <c r="H52" s="20">
        <v>680.58614153185408</v>
      </c>
      <c r="I52" s="20">
        <v>462.58000114175792</v>
      </c>
      <c r="J52" s="20">
        <v>1022.6399980892868</v>
      </c>
      <c r="K52" s="20">
        <v>342.4200007854958</v>
      </c>
      <c r="L52" s="20">
        <v>717.58399823520381</v>
      </c>
    </row>
    <row r="53" spans="1:12" ht="9.9499999999999993" customHeight="1" x14ac:dyDescent="0.35">
      <c r="A53" s="46">
        <v>52</v>
      </c>
      <c r="B53" s="45" t="s">
        <v>179</v>
      </c>
      <c r="C53" s="19" t="s">
        <v>192</v>
      </c>
      <c r="D53" s="45" t="str">
        <f t="shared" si="0"/>
        <v>Chaudiere-Appalaches      Thetford Mines</v>
      </c>
      <c r="E53" s="20">
        <v>554.61718284824894</v>
      </c>
      <c r="F53" s="20">
        <v>624.99672818956537</v>
      </c>
      <c r="G53" s="20">
        <v>604.30662236145156</v>
      </c>
      <c r="H53" s="20">
        <v>698.2617130201279</v>
      </c>
      <c r="I53" s="20">
        <v>541.60999787199967</v>
      </c>
      <c r="J53" s="20">
        <v>1124.6399969051686</v>
      </c>
      <c r="K53" s="20">
        <v>418.35200257002668</v>
      </c>
      <c r="L53" s="20">
        <v>851.82600138537896</v>
      </c>
    </row>
    <row r="54" spans="1:12" ht="9.9499999999999993" customHeight="1" x14ac:dyDescent="0.35">
      <c r="A54" s="46">
        <v>53</v>
      </c>
      <c r="B54" s="45" t="s">
        <v>193</v>
      </c>
      <c r="C54" s="19" t="s">
        <v>194</v>
      </c>
      <c r="D54" s="45" t="str">
        <f t="shared" si="0"/>
        <v>Cote-Nord      Baie-Comeau</v>
      </c>
      <c r="E54" s="20">
        <v>411.78608208166099</v>
      </c>
      <c r="F54" s="20">
        <v>426.91082816195808</v>
      </c>
      <c r="G54" s="20">
        <v>448.6726551346344</v>
      </c>
      <c r="H54" s="20">
        <v>472.21812322583554</v>
      </c>
      <c r="I54" s="20">
        <v>399.11000206338923</v>
      </c>
      <c r="J54" s="20">
        <v>861.18000003661973</v>
      </c>
      <c r="K54" s="20">
        <v>258.3160003127702</v>
      </c>
      <c r="L54" s="20">
        <v>564.27799797471334</v>
      </c>
    </row>
    <row r="55" spans="1:12" ht="9.9499999999999993" customHeight="1" x14ac:dyDescent="0.35">
      <c r="A55" s="46">
        <v>54</v>
      </c>
      <c r="B55" s="45" t="s">
        <v>193</v>
      </c>
      <c r="C55" s="19" t="s">
        <v>195</v>
      </c>
      <c r="D55" s="45" t="str">
        <f t="shared" si="0"/>
        <v>Cote-Nord      Escoumins</v>
      </c>
      <c r="E55" s="20">
        <v>415.87941405383998</v>
      </c>
      <c r="F55" s="20">
        <v>437.32634092318312</v>
      </c>
      <c r="G55" s="20">
        <v>462.42421498189003</v>
      </c>
      <c r="H55" s="20">
        <v>490.17391325783615</v>
      </c>
      <c r="I55" s="20">
        <v>406.29999751035922</v>
      </c>
      <c r="J55" s="20">
        <v>864.55999724857929</v>
      </c>
      <c r="K55" s="20">
        <v>284.52199942606939</v>
      </c>
      <c r="L55" s="20">
        <v>607.2139982909714</v>
      </c>
    </row>
    <row r="56" spans="1:12" ht="9.9499999999999993" customHeight="1" x14ac:dyDescent="0.35">
      <c r="A56" s="46">
        <v>55</v>
      </c>
      <c r="B56" s="45" t="s">
        <v>193</v>
      </c>
      <c r="C56" s="19" t="s">
        <v>196</v>
      </c>
      <c r="D56" s="45" t="str">
        <f t="shared" si="0"/>
        <v>Cote-Nord      Grandes-Bergeronnes</v>
      </c>
      <c r="E56" s="20">
        <v>425.35832507735802</v>
      </c>
      <c r="F56" s="20">
        <v>446.94353016746476</v>
      </c>
      <c r="G56" s="20">
        <v>471.88922293478464</v>
      </c>
      <c r="H56" s="20">
        <v>502.08128892751927</v>
      </c>
      <c r="I56" s="20">
        <v>397.15000044379821</v>
      </c>
      <c r="J56" s="20">
        <v>862.89000219694526</v>
      </c>
      <c r="K56" s="20">
        <v>288.98399976904312</v>
      </c>
      <c r="L56" s="20">
        <v>609.46800064855722</v>
      </c>
    </row>
    <row r="57" spans="1:12" ht="9.9499999999999993" customHeight="1" x14ac:dyDescent="0.35">
      <c r="A57" s="46">
        <v>56</v>
      </c>
      <c r="B57" s="45" t="s">
        <v>197</v>
      </c>
      <c r="C57" s="19" t="s">
        <v>198</v>
      </c>
      <c r="D57" s="45" t="str">
        <f t="shared" si="0"/>
        <v>Estrie      Bury</v>
      </c>
      <c r="E57" s="20">
        <v>579.43897013114497</v>
      </c>
      <c r="F57" s="20">
        <v>665.52932833136981</v>
      </c>
      <c r="G57" s="20">
        <v>628.82169818512205</v>
      </c>
      <c r="H57" s="20">
        <v>739.92376390825689</v>
      </c>
      <c r="I57" s="20">
        <v>511.18000199639829</v>
      </c>
      <c r="J57" s="20">
        <v>1077.6299964512855</v>
      </c>
      <c r="K57" s="20">
        <v>372.5480013417835</v>
      </c>
      <c r="L57" s="20">
        <v>776.35399907914643</v>
      </c>
    </row>
    <row r="58" spans="1:12" ht="9.9499999999999993" customHeight="1" x14ac:dyDescent="0.35">
      <c r="A58" s="46">
        <v>57</v>
      </c>
      <c r="B58" s="45" t="s">
        <v>197</v>
      </c>
      <c r="C58" s="19" t="s">
        <v>199</v>
      </c>
      <c r="D58" s="45" t="str">
        <f t="shared" si="0"/>
        <v>Estrie      Compton</v>
      </c>
      <c r="E58" s="20">
        <v>583.53100132425004</v>
      </c>
      <c r="F58" s="20">
        <v>671.61421394894808</v>
      </c>
      <c r="G58" s="20">
        <v>632.62159067390303</v>
      </c>
      <c r="H58" s="20">
        <v>744.43295444254011</v>
      </c>
      <c r="I58" s="20">
        <v>504.90000093777599</v>
      </c>
      <c r="J58" s="20">
        <v>1081.2999986203035</v>
      </c>
      <c r="K58" s="20">
        <v>367.85399957916502</v>
      </c>
      <c r="L58" s="20">
        <v>782.61800090800489</v>
      </c>
    </row>
    <row r="59" spans="1:12" ht="9.9499999999999993" customHeight="1" x14ac:dyDescent="0.35">
      <c r="A59" s="46">
        <v>58</v>
      </c>
      <c r="B59" s="45" t="s">
        <v>197</v>
      </c>
      <c r="C59" s="19" t="s">
        <v>200</v>
      </c>
      <c r="D59" s="45" t="str">
        <f t="shared" si="0"/>
        <v>Estrie      Lac Megantic</v>
      </c>
      <c r="E59" s="20">
        <v>550.89935025699799</v>
      </c>
      <c r="F59" s="20">
        <v>626.6033445734621</v>
      </c>
      <c r="G59" s="20">
        <v>595.4146598277872</v>
      </c>
      <c r="H59" s="20">
        <v>695.9757009896548</v>
      </c>
      <c r="I59" s="20">
        <v>538.82999916386075</v>
      </c>
      <c r="J59" s="20">
        <v>1135.9999997752279</v>
      </c>
      <c r="K59" s="20">
        <v>396.52600310073461</v>
      </c>
      <c r="L59" s="20">
        <v>834.37400254719205</v>
      </c>
    </row>
    <row r="60" spans="1:12" ht="9.9499999999999993" customHeight="1" x14ac:dyDescent="0.35">
      <c r="A60" s="46">
        <v>59</v>
      </c>
      <c r="B60" s="45" t="s">
        <v>197</v>
      </c>
      <c r="C60" s="19" t="s">
        <v>201</v>
      </c>
      <c r="D60" s="45" t="str">
        <f t="shared" si="0"/>
        <v>Estrie      Lac-Brome</v>
      </c>
      <c r="E60" s="20">
        <v>586.02418420108199</v>
      </c>
      <c r="F60" s="20">
        <v>671.00407590466887</v>
      </c>
      <c r="G60" s="20">
        <v>631.66234282404207</v>
      </c>
      <c r="H60" s="20">
        <v>740.45389110176916</v>
      </c>
      <c r="I60" s="20">
        <v>505.09000045530917</v>
      </c>
      <c r="J60" s="20">
        <v>1081.2800007188314</v>
      </c>
      <c r="K60" s="20">
        <v>380.55599691113423</v>
      </c>
      <c r="L60" s="20">
        <v>813.28399886500802</v>
      </c>
    </row>
    <row r="61" spans="1:12" ht="9.9499999999999993" customHeight="1" x14ac:dyDescent="0.35">
      <c r="A61" s="46">
        <v>60</v>
      </c>
      <c r="B61" s="45" t="s">
        <v>197</v>
      </c>
      <c r="C61" s="19" t="s">
        <v>202</v>
      </c>
      <c r="D61" s="45" t="str">
        <f t="shared" si="0"/>
        <v>Estrie      Lawrenceville</v>
      </c>
      <c r="E61" s="20">
        <v>585.13563162260004</v>
      </c>
      <c r="F61" s="20">
        <v>666.77779017472267</v>
      </c>
      <c r="G61" s="20">
        <v>630.38478881181015</v>
      </c>
      <c r="H61" s="20">
        <v>735.32896175783605</v>
      </c>
      <c r="I61" s="20">
        <v>499.4000007325651</v>
      </c>
      <c r="J61" s="20">
        <v>1067.5100020489458</v>
      </c>
      <c r="K61" s="20">
        <v>366.8060027513273</v>
      </c>
      <c r="L61" s="20">
        <v>790.14200310251886</v>
      </c>
    </row>
    <row r="62" spans="1:12" ht="9.9499999999999993" customHeight="1" x14ac:dyDescent="0.35">
      <c r="A62" s="46">
        <v>61</v>
      </c>
      <c r="B62" s="45" t="s">
        <v>197</v>
      </c>
      <c r="C62" s="19" t="s">
        <v>203</v>
      </c>
      <c r="D62" s="45" t="str">
        <f t="shared" si="0"/>
        <v>Estrie      Lennoxville</v>
      </c>
      <c r="E62" s="20">
        <v>583.69205964578305</v>
      </c>
      <c r="F62" s="20">
        <v>671.08333459462835</v>
      </c>
      <c r="G62" s="20">
        <v>631.73334511814699</v>
      </c>
      <c r="H62" s="20">
        <v>743.48551853384799</v>
      </c>
      <c r="I62" s="20">
        <v>506.32999058434285</v>
      </c>
      <c r="J62" s="20">
        <v>1081.3899935823401</v>
      </c>
      <c r="K62" s="20">
        <v>360.15599925391132</v>
      </c>
      <c r="L62" s="20">
        <v>764.89599841872348</v>
      </c>
    </row>
    <row r="63" spans="1:12" ht="9.9499999999999993" customHeight="1" x14ac:dyDescent="0.35">
      <c r="A63" s="46">
        <v>62</v>
      </c>
      <c r="B63" s="45" t="s">
        <v>197</v>
      </c>
      <c r="C63" s="19" t="s">
        <v>204</v>
      </c>
      <c r="D63" s="45" t="str">
        <f t="shared" si="0"/>
        <v>Estrie      Melbourne</v>
      </c>
      <c r="E63" s="20">
        <v>593.767700688525</v>
      </c>
      <c r="F63" s="20">
        <v>677.38176543222698</v>
      </c>
      <c r="G63" s="20">
        <v>637.37089933499203</v>
      </c>
      <c r="H63" s="20">
        <v>745.08609243181536</v>
      </c>
      <c r="I63" s="20">
        <v>489.06000109563962</v>
      </c>
      <c r="J63" s="20">
        <v>1035.2600050398894</v>
      </c>
      <c r="K63" s="20">
        <v>361.51599815580971</v>
      </c>
      <c r="L63" s="20">
        <v>763.6459974055465</v>
      </c>
    </row>
    <row r="64" spans="1:12" ht="9.9499999999999993" customHeight="1" x14ac:dyDescent="0.35">
      <c r="A64" s="46">
        <v>63</v>
      </c>
      <c r="B64" s="45" t="s">
        <v>197</v>
      </c>
      <c r="C64" s="19" t="s">
        <v>205</v>
      </c>
      <c r="D64" s="45" t="str">
        <f t="shared" si="0"/>
        <v>Estrie      Potton</v>
      </c>
      <c r="E64" s="20">
        <v>582.38515879442502</v>
      </c>
      <c r="F64" s="20">
        <v>669.14910075514558</v>
      </c>
      <c r="G64" s="20">
        <v>626.29994939586879</v>
      </c>
      <c r="H64" s="20">
        <v>735.97164601318525</v>
      </c>
      <c r="I64" s="20">
        <v>508.70999912367455</v>
      </c>
      <c r="J64" s="20">
        <v>1091.4399971123185</v>
      </c>
      <c r="K64" s="20">
        <v>383.31999518035428</v>
      </c>
      <c r="L64" s="20">
        <v>816.52399233367714</v>
      </c>
    </row>
    <row r="65" spans="1:12" ht="9.9499999999999993" customHeight="1" x14ac:dyDescent="0.35">
      <c r="A65" s="46">
        <v>64</v>
      </c>
      <c r="B65" s="45" t="s">
        <v>197</v>
      </c>
      <c r="C65" s="19" t="s">
        <v>206</v>
      </c>
      <c r="D65" s="45" t="str">
        <f t="shared" si="0"/>
        <v>Estrie      Saint-Georges-de-Windsor</v>
      </c>
      <c r="E65" s="20">
        <v>576.75505923291303</v>
      </c>
      <c r="F65" s="20">
        <v>659.49603974663898</v>
      </c>
      <c r="G65" s="20">
        <v>622.53634302262105</v>
      </c>
      <c r="H65" s="20">
        <v>727.59561629853886</v>
      </c>
      <c r="I65" s="20">
        <v>517.06000235644478</v>
      </c>
      <c r="J65" s="20">
        <v>1080.340005863578</v>
      </c>
      <c r="K65" s="20">
        <v>381.81199868660752</v>
      </c>
      <c r="L65" s="20">
        <v>788.03999610776316</v>
      </c>
    </row>
    <row r="66" spans="1:12" ht="9.9499999999999993" customHeight="1" x14ac:dyDescent="0.35">
      <c r="A66" s="46">
        <v>65</v>
      </c>
      <c r="B66" s="45" t="s">
        <v>197</v>
      </c>
      <c r="C66" s="19" t="s">
        <v>207</v>
      </c>
      <c r="D66" s="45" t="str">
        <f t="shared" si="0"/>
        <v>Estrie      Saint-Hermenegilde</v>
      </c>
      <c r="E66" s="20">
        <v>550.055095220726</v>
      </c>
      <c r="F66" s="20">
        <v>627.26328942019029</v>
      </c>
      <c r="G66" s="20">
        <v>589.5358362063231</v>
      </c>
      <c r="H66" s="20">
        <v>687.765612615701</v>
      </c>
      <c r="I66" s="20">
        <v>545.25999940396832</v>
      </c>
      <c r="J66" s="20">
        <v>1143.6400040822239</v>
      </c>
      <c r="K66" s="20">
        <v>405.81200114975195</v>
      </c>
      <c r="L66" s="20">
        <v>854.33800044901943</v>
      </c>
    </row>
    <row r="67" spans="1:12" ht="9.9499999999999993" customHeight="1" x14ac:dyDescent="0.35">
      <c r="A67" s="46">
        <v>66</v>
      </c>
      <c r="B67" s="45" t="s">
        <v>197</v>
      </c>
      <c r="C67" s="19" t="s">
        <v>208</v>
      </c>
      <c r="D67" s="45" t="str">
        <f t="shared" ref="D67:D130" si="1">_xlfn.CONCAT(B67,"      ",C67)</f>
        <v>Estrie      Sherbrooke</v>
      </c>
      <c r="E67" s="20">
        <v>584.748046219412</v>
      </c>
      <c r="F67" s="20">
        <v>671.54393196951548</v>
      </c>
      <c r="G67" s="20">
        <v>632.56564548790072</v>
      </c>
      <c r="H67" s="20">
        <v>744.8409265045193</v>
      </c>
      <c r="I67" s="20">
        <v>506.51999898145397</v>
      </c>
      <c r="J67" s="20">
        <v>1074.1299950437642</v>
      </c>
      <c r="K67" s="20">
        <v>360.13799551525119</v>
      </c>
      <c r="L67" s="20">
        <v>757.9299981094656</v>
      </c>
    </row>
    <row r="68" spans="1:12" ht="9.9499999999999993" customHeight="1" x14ac:dyDescent="0.35">
      <c r="A68" s="46">
        <v>67</v>
      </c>
      <c r="B68" s="45" t="s">
        <v>197</v>
      </c>
      <c r="C68" s="19" t="s">
        <v>209</v>
      </c>
      <c r="D68" s="45" t="str">
        <f t="shared" si="1"/>
        <v>Estrie      Stanstead</v>
      </c>
      <c r="E68" s="20">
        <v>578.29089552360404</v>
      </c>
      <c r="F68" s="20">
        <v>664.55932404779901</v>
      </c>
      <c r="G68" s="20">
        <v>625.08251183658342</v>
      </c>
      <c r="H68" s="20">
        <v>734.12243399316651</v>
      </c>
      <c r="I68" s="20">
        <v>510.27999475699994</v>
      </c>
      <c r="J68" s="20">
        <v>1089.5599951432782</v>
      </c>
      <c r="K68" s="20">
        <v>379.72399635509618</v>
      </c>
      <c r="L68" s="20">
        <v>807.4299937583412</v>
      </c>
    </row>
    <row r="69" spans="1:12" ht="9.9499999999999993" customHeight="1" x14ac:dyDescent="0.35">
      <c r="A69" s="46">
        <v>68</v>
      </c>
      <c r="B69" s="45" t="s">
        <v>210</v>
      </c>
      <c r="C69" s="19" t="s">
        <v>211</v>
      </c>
      <c r="D69" s="45" t="str">
        <f t="shared" si="1"/>
        <v>Gaspesie-Iles-de-la-Madeleine      Cap-Chat</v>
      </c>
      <c r="E69" s="20">
        <v>391.67747426781801</v>
      </c>
      <c r="F69" s="20">
        <v>410.64963850399414</v>
      </c>
      <c r="G69" s="20">
        <v>422.9313264177984</v>
      </c>
      <c r="H69" s="20">
        <v>447.98793265067502</v>
      </c>
      <c r="I69" s="20">
        <v>362.91000243363641</v>
      </c>
      <c r="J69" s="20">
        <v>828.66999987818372</v>
      </c>
      <c r="K69" s="20">
        <v>242.14599817045359</v>
      </c>
      <c r="L69" s="20">
        <v>562.51199653343008</v>
      </c>
    </row>
    <row r="70" spans="1:12" ht="9.9499999999999993" customHeight="1" x14ac:dyDescent="0.35">
      <c r="A70" s="46">
        <v>69</v>
      </c>
      <c r="B70" s="45" t="s">
        <v>210</v>
      </c>
      <c r="C70" s="19" t="s">
        <v>212</v>
      </c>
      <c r="D70" s="45" t="str">
        <f t="shared" si="1"/>
        <v>Gaspesie-Iles-de-la-Madeleine      Gaspe</v>
      </c>
      <c r="E70" s="20">
        <v>372.72828446816999</v>
      </c>
      <c r="F70" s="20">
        <v>387.05396684876416</v>
      </c>
      <c r="G70" s="20">
        <v>416.78527118018224</v>
      </c>
      <c r="H70" s="20">
        <v>440.21920672087873</v>
      </c>
      <c r="I70" s="20">
        <v>394.74999904195982</v>
      </c>
      <c r="J70" s="20">
        <v>968.04999971864004</v>
      </c>
      <c r="K70" s="20">
        <v>265.95200087962411</v>
      </c>
      <c r="L70" s="20">
        <v>646.8339976483544</v>
      </c>
    </row>
    <row r="71" spans="1:12" ht="9.9499999999999993" customHeight="1" x14ac:dyDescent="0.35">
      <c r="A71" s="46">
        <v>70</v>
      </c>
      <c r="B71" s="45" t="s">
        <v>210</v>
      </c>
      <c r="C71" s="19" t="s">
        <v>213</v>
      </c>
      <c r="D71" s="45" t="str">
        <f t="shared" si="1"/>
        <v>Gaspesie-Iles-de-la-Madeleine      New Carlisle</v>
      </c>
      <c r="E71" s="20">
        <v>483.27061574489898</v>
      </c>
      <c r="F71" s="20">
        <v>514.8224005575413</v>
      </c>
      <c r="G71" s="20">
        <v>520.8098296101158</v>
      </c>
      <c r="H71" s="20">
        <v>564.00023820158185</v>
      </c>
      <c r="I71" s="20">
        <v>395.08000411406078</v>
      </c>
      <c r="J71" s="20">
        <v>952.48999825071178</v>
      </c>
      <c r="K71" s="20">
        <v>281.00400162715209</v>
      </c>
      <c r="L71" s="20">
        <v>660.09200172738861</v>
      </c>
    </row>
    <row r="72" spans="1:12" ht="9.9499999999999993" customHeight="1" x14ac:dyDescent="0.35">
      <c r="A72" s="46">
        <v>71</v>
      </c>
      <c r="B72" s="45" t="s">
        <v>210</v>
      </c>
      <c r="C72" s="19" t="s">
        <v>214</v>
      </c>
      <c r="D72" s="45" t="str">
        <f t="shared" si="1"/>
        <v>Gaspesie-Iles-de-la-Madeleine      New-Richmond</v>
      </c>
      <c r="E72" s="20">
        <v>492.806002305579</v>
      </c>
      <c r="F72" s="20">
        <v>526.12274932544392</v>
      </c>
      <c r="G72" s="20">
        <v>527.89797933626392</v>
      </c>
      <c r="H72" s="20">
        <v>571.68451673714503</v>
      </c>
      <c r="I72" s="20">
        <v>395.77000119461439</v>
      </c>
      <c r="J72" s="20">
        <v>919.22000654922113</v>
      </c>
      <c r="K72" s="20">
        <v>272.8420015488515</v>
      </c>
      <c r="L72" s="20">
        <v>622.80800227745124</v>
      </c>
    </row>
    <row r="73" spans="1:12" ht="9.9499999999999993" customHeight="1" x14ac:dyDescent="0.35">
      <c r="A73" s="46">
        <v>72</v>
      </c>
      <c r="B73" s="45" t="s">
        <v>210</v>
      </c>
      <c r="C73" s="19" t="s">
        <v>215</v>
      </c>
      <c r="D73" s="45" t="str">
        <f t="shared" si="1"/>
        <v>Gaspesie-Iles-de-la-Madeleine      Perce</v>
      </c>
      <c r="E73" s="20">
        <v>407.99814133763402</v>
      </c>
      <c r="F73" s="20">
        <v>424.56899381106166</v>
      </c>
      <c r="G73" s="20">
        <v>450.54155118262264</v>
      </c>
      <c r="H73" s="20">
        <v>475.95802780455938</v>
      </c>
      <c r="I73" s="20">
        <v>388.19999924744468</v>
      </c>
      <c r="J73" s="20">
        <v>963.65999920162642</v>
      </c>
      <c r="K73" s="20">
        <v>258.27999887434981</v>
      </c>
      <c r="L73" s="20">
        <v>657.26599869223685</v>
      </c>
    </row>
    <row r="74" spans="1:12" ht="9.9499999999999993" customHeight="1" x14ac:dyDescent="0.35">
      <c r="A74" s="46">
        <v>73</v>
      </c>
      <c r="B74" s="45" t="s">
        <v>210</v>
      </c>
      <c r="C74" s="19" t="s">
        <v>216</v>
      </c>
      <c r="D74" s="45" t="str">
        <f t="shared" si="1"/>
        <v>Gaspesie-Iles-de-la-Madeleine      Saint-Alexis-de-Matapedia</v>
      </c>
      <c r="E74" s="20">
        <v>553.12489573095195</v>
      </c>
      <c r="F74" s="20">
        <v>600.59032015683692</v>
      </c>
      <c r="G74" s="20">
        <v>595.11487293617404</v>
      </c>
      <c r="H74" s="20">
        <v>660.49307326757571</v>
      </c>
      <c r="I74" s="20">
        <v>433.26000047527475</v>
      </c>
      <c r="J74" s="20">
        <v>947.86000579042559</v>
      </c>
      <c r="K74" s="20">
        <v>297.67399861360872</v>
      </c>
      <c r="L74" s="20">
        <v>653.02399777283358</v>
      </c>
    </row>
    <row r="75" spans="1:12" ht="9.9499999999999993" customHeight="1" x14ac:dyDescent="0.35">
      <c r="A75" s="46">
        <v>74</v>
      </c>
      <c r="B75" s="45" t="s">
        <v>210</v>
      </c>
      <c r="C75" s="19" t="s">
        <v>217</v>
      </c>
      <c r="D75" s="45" t="str">
        <f t="shared" si="1"/>
        <v>Gaspesie-Iles-de-la-Madeleine      Saint-Godefroi</v>
      </c>
      <c r="E75" s="20">
        <v>458.552965241344</v>
      </c>
      <c r="F75" s="20">
        <v>485.19598727464779</v>
      </c>
      <c r="G75" s="20">
        <v>497.75424662417879</v>
      </c>
      <c r="H75" s="20">
        <v>534.87048688311813</v>
      </c>
      <c r="I75" s="20">
        <v>390.55999797055813</v>
      </c>
      <c r="J75" s="20">
        <v>959.52999394648828</v>
      </c>
      <c r="K75" s="20">
        <v>283.01400132142572</v>
      </c>
      <c r="L75" s="20">
        <v>666.50800586852665</v>
      </c>
    </row>
    <row r="76" spans="1:12" ht="9.9499999999999993" customHeight="1" x14ac:dyDescent="0.35">
      <c r="A76" s="46">
        <v>75</v>
      </c>
      <c r="B76" s="45" t="s">
        <v>218</v>
      </c>
      <c r="C76" s="19" t="s">
        <v>219</v>
      </c>
      <c r="D76" s="45" t="str">
        <f t="shared" si="1"/>
        <v>Lanaudiere      Lanoraie</v>
      </c>
      <c r="E76" s="20">
        <v>611.79757724210401</v>
      </c>
      <c r="F76" s="20">
        <v>683.11374210769634</v>
      </c>
      <c r="G76" s="20">
        <v>660.06977733789188</v>
      </c>
      <c r="H76" s="20">
        <v>750.05096693167025</v>
      </c>
      <c r="I76" s="20">
        <v>427.19000365250304</v>
      </c>
      <c r="J76" s="20">
        <v>941.15000776546242</v>
      </c>
      <c r="K76" s="20">
        <v>315.0720007319249</v>
      </c>
      <c r="L76" s="20">
        <v>669.66600265712202</v>
      </c>
    </row>
    <row r="77" spans="1:12" ht="9.9499999999999993" customHeight="1" x14ac:dyDescent="0.35">
      <c r="A77" s="46">
        <v>76</v>
      </c>
      <c r="B77" s="45" t="s">
        <v>218</v>
      </c>
      <c r="C77" s="19" t="s">
        <v>220</v>
      </c>
      <c r="D77" s="45" t="str">
        <f t="shared" si="1"/>
        <v>Lanaudiere      L'Assomption</v>
      </c>
      <c r="E77" s="20">
        <v>613.54576629535904</v>
      </c>
      <c r="F77" s="20">
        <v>688.35849561808573</v>
      </c>
      <c r="G77" s="20">
        <v>661.33048286987162</v>
      </c>
      <c r="H77" s="20">
        <v>756.76821326763695</v>
      </c>
      <c r="I77" s="20">
        <v>426.09000121083199</v>
      </c>
      <c r="J77" s="20">
        <v>958.74999714978856</v>
      </c>
      <c r="K77" s="20">
        <v>318.68799809220911</v>
      </c>
      <c r="L77" s="20">
        <v>682.54599880565297</v>
      </c>
    </row>
    <row r="78" spans="1:12" ht="9.9499999999999993" customHeight="1" x14ac:dyDescent="0.35">
      <c r="A78" s="46">
        <v>77</v>
      </c>
      <c r="B78" s="45" t="s">
        <v>218</v>
      </c>
      <c r="C78" s="19" t="s">
        <v>221</v>
      </c>
      <c r="D78" s="45" t="str">
        <f t="shared" si="1"/>
        <v>Lanaudiere      Saint-Cleophas</v>
      </c>
      <c r="E78" s="20">
        <v>607.10252157486104</v>
      </c>
      <c r="F78" s="20">
        <v>679.20743983675209</v>
      </c>
      <c r="G78" s="20">
        <v>657.53947285776781</v>
      </c>
      <c r="H78" s="20">
        <v>749.8726772665716</v>
      </c>
      <c r="I78" s="20">
        <v>445.15000357059728</v>
      </c>
      <c r="J78" s="20">
        <v>968.83000446177857</v>
      </c>
      <c r="K78" s="20">
        <v>318.72799930933957</v>
      </c>
      <c r="L78" s="20">
        <v>686.96599939961709</v>
      </c>
    </row>
    <row r="79" spans="1:12" ht="9.9499999999999993" customHeight="1" x14ac:dyDescent="0.35">
      <c r="A79" s="46">
        <v>78</v>
      </c>
      <c r="B79" s="45" t="s">
        <v>218</v>
      </c>
      <c r="C79" s="19" t="s">
        <v>222</v>
      </c>
      <c r="D79" s="45" t="str">
        <f t="shared" si="1"/>
        <v>Lanaudiere      Saint-Jacques</v>
      </c>
      <c r="E79" s="20">
        <v>613.86422629108699</v>
      </c>
      <c r="F79" s="20">
        <v>688.23734494359178</v>
      </c>
      <c r="G79" s="20">
        <v>662.70179964894442</v>
      </c>
      <c r="H79" s="20">
        <v>758.15693037727033</v>
      </c>
      <c r="I79" s="20">
        <v>425.78999737670495</v>
      </c>
      <c r="J79" s="20">
        <v>955.90999005253184</v>
      </c>
      <c r="K79" s="20">
        <v>317.06599865239667</v>
      </c>
      <c r="L79" s="20">
        <v>683.19399713713119</v>
      </c>
    </row>
    <row r="80" spans="1:12" ht="9.9499999999999993" customHeight="1" x14ac:dyDescent="0.35">
      <c r="A80" s="46">
        <v>79</v>
      </c>
      <c r="B80" s="45" t="s">
        <v>223</v>
      </c>
      <c r="C80" s="19" t="s">
        <v>224</v>
      </c>
      <c r="D80" s="45" t="str">
        <f t="shared" si="1"/>
        <v>Laurentides      Arundel F</v>
      </c>
      <c r="E80" s="20">
        <v>612.90235473238795</v>
      </c>
      <c r="F80" s="20">
        <v>690.8845621314814</v>
      </c>
      <c r="G80" s="20">
        <v>659.02282447576022</v>
      </c>
      <c r="H80" s="20">
        <v>762.8798808471563</v>
      </c>
      <c r="I80" s="20">
        <v>476.91000058730333</v>
      </c>
      <c r="J80" s="20">
        <v>1012.8800005084471</v>
      </c>
      <c r="K80" s="20">
        <v>351.74200272464049</v>
      </c>
      <c r="L80" s="20">
        <v>744.14600303709403</v>
      </c>
    </row>
    <row r="81" spans="1:12" ht="9.9499999999999993" customHeight="1" x14ac:dyDescent="0.35">
      <c r="A81" s="46">
        <v>80</v>
      </c>
      <c r="B81" s="45" t="s">
        <v>223</v>
      </c>
      <c r="C81" s="19" t="s">
        <v>225</v>
      </c>
      <c r="D81" s="45" t="str">
        <f t="shared" si="1"/>
        <v>Laurentides      Brownsburg-Chatham</v>
      </c>
      <c r="E81" s="20">
        <v>607.15343601554298</v>
      </c>
      <c r="F81" s="20">
        <v>685.50930015286872</v>
      </c>
      <c r="G81" s="20">
        <v>655.31831831586487</v>
      </c>
      <c r="H81" s="20">
        <v>757.84572722701409</v>
      </c>
      <c r="I81" s="20">
        <v>460.77000084987935</v>
      </c>
      <c r="J81" s="20">
        <v>1004.6699975653598</v>
      </c>
      <c r="K81" s="20">
        <v>350.37999996900896</v>
      </c>
      <c r="L81" s="20">
        <v>736.3279995054105</v>
      </c>
    </row>
    <row r="82" spans="1:12" ht="9.9499999999999993" customHeight="1" x14ac:dyDescent="0.35">
      <c r="A82" s="46">
        <v>81</v>
      </c>
      <c r="B82" s="45" t="s">
        <v>223</v>
      </c>
      <c r="C82" s="19" t="s">
        <v>226</v>
      </c>
      <c r="D82" s="45" t="str">
        <f t="shared" si="1"/>
        <v>Laurentides      Mirabel</v>
      </c>
      <c r="E82" s="20">
        <v>613.49040427041302</v>
      </c>
      <c r="F82" s="20">
        <v>691.01650490746636</v>
      </c>
      <c r="G82" s="20">
        <v>663.83086085568345</v>
      </c>
      <c r="H82" s="20">
        <v>767.90485743273712</v>
      </c>
      <c r="I82" s="20">
        <v>426.32000259181939</v>
      </c>
      <c r="J82" s="20">
        <v>955.04000162363775</v>
      </c>
      <c r="K82" s="20">
        <v>314.88599848933501</v>
      </c>
      <c r="L82" s="20">
        <v>679.55399920785533</v>
      </c>
    </row>
    <row r="83" spans="1:12" ht="9.9499999999999993" customHeight="1" x14ac:dyDescent="0.35">
      <c r="A83" s="46">
        <v>82</v>
      </c>
      <c r="B83" s="45" t="s">
        <v>223</v>
      </c>
      <c r="C83" s="19" t="s">
        <v>227</v>
      </c>
      <c r="D83" s="45" t="str">
        <f t="shared" si="1"/>
        <v>Laurentides      Mont-Laurier F</v>
      </c>
      <c r="E83" s="20">
        <v>619.05037999753995</v>
      </c>
      <c r="F83" s="20">
        <v>702.80197924504876</v>
      </c>
      <c r="G83" s="20">
        <v>666.47569797093479</v>
      </c>
      <c r="H83" s="20">
        <v>775.06042761034723</v>
      </c>
      <c r="I83" s="20">
        <v>441.60000227711839</v>
      </c>
      <c r="J83" s="20">
        <v>905.82000731046662</v>
      </c>
      <c r="K83" s="20">
        <v>305.27199802359951</v>
      </c>
      <c r="L83" s="20">
        <v>652.34599705217931</v>
      </c>
    </row>
    <row r="84" spans="1:12" ht="9.9499999999999993" customHeight="1" x14ac:dyDescent="0.35">
      <c r="A84" s="46">
        <v>83</v>
      </c>
      <c r="B84" s="45" t="s">
        <v>223</v>
      </c>
      <c r="C84" s="19" t="s">
        <v>228</v>
      </c>
      <c r="D84" s="45" t="str">
        <f t="shared" si="1"/>
        <v>Laurentides      Oka</v>
      </c>
      <c r="E84" s="20">
        <v>614.36069757014002</v>
      </c>
      <c r="F84" s="20">
        <v>693.4093383828897</v>
      </c>
      <c r="G84" s="20">
        <v>663.55801137910657</v>
      </c>
      <c r="H84" s="20">
        <v>768.60740930323254</v>
      </c>
      <c r="I84" s="20">
        <v>429.41999962713436</v>
      </c>
      <c r="J84" s="20">
        <v>953.10999886496541</v>
      </c>
      <c r="K84" s="20">
        <v>314.2879995153632</v>
      </c>
      <c r="L84" s="20">
        <v>679.19999888959808</v>
      </c>
    </row>
    <row r="85" spans="1:12" ht="9.9499999999999993" customHeight="1" x14ac:dyDescent="0.35">
      <c r="A85" s="46">
        <v>84</v>
      </c>
      <c r="B85" s="45" t="s">
        <v>223</v>
      </c>
      <c r="C85" s="19" t="s">
        <v>229</v>
      </c>
      <c r="D85" s="45" t="str">
        <f t="shared" si="1"/>
        <v>Laurentides      Sainte-Anne-des-Plaines</v>
      </c>
      <c r="E85" s="20">
        <v>614.89347257379904</v>
      </c>
      <c r="F85" s="20">
        <v>690.86409347425024</v>
      </c>
      <c r="G85" s="20">
        <v>663.06237040981694</v>
      </c>
      <c r="H85" s="20">
        <v>763.39695851993974</v>
      </c>
      <c r="I85" s="20">
        <v>434.77999904171145</v>
      </c>
      <c r="J85" s="20">
        <v>968.15999228256192</v>
      </c>
      <c r="K85" s="20">
        <v>323.50400007358957</v>
      </c>
      <c r="L85" s="20">
        <v>693.78000007422042</v>
      </c>
    </row>
    <row r="86" spans="1:12" ht="9.9499999999999993" customHeight="1" x14ac:dyDescent="0.35">
      <c r="A86" s="46">
        <v>85</v>
      </c>
      <c r="B86" s="45" t="s">
        <v>223</v>
      </c>
      <c r="C86" s="19" t="s">
        <v>230</v>
      </c>
      <c r="D86" s="45" t="str">
        <f t="shared" si="1"/>
        <v>Laurentides      Saint-Jovite</v>
      </c>
      <c r="E86" s="20">
        <v>608.93901323782302</v>
      </c>
      <c r="F86" s="20">
        <v>686.40059685891356</v>
      </c>
      <c r="G86" s="20">
        <v>655.27419217690533</v>
      </c>
      <c r="H86" s="20">
        <v>759.22874984063048</v>
      </c>
      <c r="I86" s="20">
        <v>479.12999985564954</v>
      </c>
      <c r="J86" s="20">
        <v>1013.2500013245583</v>
      </c>
      <c r="K86" s="20">
        <v>344.47400319651899</v>
      </c>
      <c r="L86" s="20">
        <v>737.74000373923559</v>
      </c>
    </row>
    <row r="87" spans="1:12" ht="9.9499999999999993" customHeight="1" x14ac:dyDescent="0.35">
      <c r="A87" s="46">
        <v>86</v>
      </c>
      <c r="B87" s="45" t="s">
        <v>231</v>
      </c>
      <c r="C87" s="19" t="s">
        <v>231</v>
      </c>
      <c r="D87" s="45" t="str">
        <f t="shared" si="1"/>
        <v>Laval      Laval</v>
      </c>
      <c r="E87" s="20">
        <v>614.24591696732602</v>
      </c>
      <c r="F87" s="20">
        <v>690.32662617567792</v>
      </c>
      <c r="G87" s="20">
        <v>662.3808064987021</v>
      </c>
      <c r="H87" s="20">
        <v>760.54852217161772</v>
      </c>
      <c r="I87" s="20">
        <v>434.82000063013385</v>
      </c>
      <c r="J87" s="20">
        <v>965.39000109041774</v>
      </c>
      <c r="K87" s="20">
        <v>317.17800229060219</v>
      </c>
      <c r="L87" s="20">
        <v>682.96400015369682</v>
      </c>
    </row>
    <row r="88" spans="1:12" ht="9.9499999999999993" customHeight="1" x14ac:dyDescent="0.35">
      <c r="A88" s="46">
        <v>87</v>
      </c>
      <c r="B88" s="45" t="s">
        <v>232</v>
      </c>
      <c r="C88" s="19" t="s">
        <v>233</v>
      </c>
      <c r="D88" s="45" t="str">
        <f t="shared" si="1"/>
        <v>Mauricie      Maskinonge</v>
      </c>
      <c r="E88" s="20">
        <v>610.72200230188798</v>
      </c>
      <c r="F88" s="20">
        <v>679.42595665082877</v>
      </c>
      <c r="G88" s="20">
        <v>659.72090262285337</v>
      </c>
      <c r="H88" s="20">
        <v>746.50143734338644</v>
      </c>
      <c r="I88" s="20">
        <v>416.7299956945497</v>
      </c>
      <c r="J88" s="20">
        <v>922.83999892133556</v>
      </c>
      <c r="K88" s="20">
        <v>310.96799933962728</v>
      </c>
      <c r="L88" s="20">
        <v>667.76000029996737</v>
      </c>
    </row>
    <row r="89" spans="1:12" ht="9.9499999999999993" customHeight="1" x14ac:dyDescent="0.35">
      <c r="A89" s="46">
        <v>88</v>
      </c>
      <c r="B89" s="45" t="s">
        <v>232</v>
      </c>
      <c r="C89" s="19" t="s">
        <v>234</v>
      </c>
      <c r="D89" s="45" t="str">
        <f t="shared" si="1"/>
        <v>Mauricie      Saint-Barnabe</v>
      </c>
      <c r="E89" s="20">
        <v>606.29782965897698</v>
      </c>
      <c r="F89" s="20">
        <v>674.36066337060208</v>
      </c>
      <c r="G89" s="20">
        <v>657.44482087634674</v>
      </c>
      <c r="H89" s="20">
        <v>743.18713385661124</v>
      </c>
      <c r="I89" s="20">
        <v>435.08999632103911</v>
      </c>
      <c r="J89" s="20">
        <v>942.84999952196745</v>
      </c>
      <c r="K89" s="20">
        <v>315.36799913446862</v>
      </c>
      <c r="L89" s="20">
        <v>680.39800242790022</v>
      </c>
    </row>
    <row r="90" spans="1:12" ht="9.9499999999999993" customHeight="1" x14ac:dyDescent="0.35">
      <c r="A90" s="46">
        <v>89</v>
      </c>
      <c r="B90" s="45" t="s">
        <v>232</v>
      </c>
      <c r="C90" s="19" t="s">
        <v>235</v>
      </c>
      <c r="D90" s="45" t="str">
        <f t="shared" si="1"/>
        <v>Mauricie      Sainte-Genevieve-de-Batiscan</v>
      </c>
      <c r="E90" s="20">
        <v>601.67941322370598</v>
      </c>
      <c r="F90" s="20">
        <v>667.70689858800131</v>
      </c>
      <c r="G90" s="20">
        <v>655.61053348236305</v>
      </c>
      <c r="H90" s="20">
        <v>739.9716710925195</v>
      </c>
      <c r="I90" s="20">
        <v>469.38000048394213</v>
      </c>
      <c r="J90" s="20">
        <v>988.53000479702905</v>
      </c>
      <c r="K90" s="20">
        <v>342.62400136532938</v>
      </c>
      <c r="L90" s="20">
        <v>721.24800006429655</v>
      </c>
    </row>
    <row r="91" spans="1:12" ht="9.9499999999999993" customHeight="1" x14ac:dyDescent="0.35">
      <c r="A91" s="46">
        <v>90</v>
      </c>
      <c r="B91" s="45" t="s">
        <v>232</v>
      </c>
      <c r="C91" s="19" t="s">
        <v>236</v>
      </c>
      <c r="D91" s="45" t="str">
        <f t="shared" si="1"/>
        <v>Mauricie      Saint-Laurent</v>
      </c>
      <c r="E91" s="20">
        <v>570.82518420490203</v>
      </c>
      <c r="F91" s="20">
        <v>624.48073393675008</v>
      </c>
      <c r="G91" s="20">
        <v>622.88910013683847</v>
      </c>
      <c r="H91" s="20">
        <v>692.55544769463154</v>
      </c>
      <c r="I91" s="20">
        <v>496.54999813719667</v>
      </c>
      <c r="J91" s="20">
        <v>1067.9599961014878</v>
      </c>
      <c r="K91" s="20">
        <v>365.1479994724649</v>
      </c>
      <c r="L91" s="20">
        <v>755.53599916038308</v>
      </c>
    </row>
    <row r="92" spans="1:12" ht="9.9499999999999993" customHeight="1" x14ac:dyDescent="0.35">
      <c r="A92" s="46">
        <v>91</v>
      </c>
      <c r="B92" s="45" t="s">
        <v>232</v>
      </c>
      <c r="C92" s="19" t="s">
        <v>237</v>
      </c>
      <c r="D92" s="45" t="str">
        <f t="shared" si="1"/>
        <v>Mauricie      Saint-Tite</v>
      </c>
      <c r="E92" s="20">
        <v>596.92087086563197</v>
      </c>
      <c r="F92" s="20">
        <v>661.5982771335805</v>
      </c>
      <c r="G92" s="20">
        <v>653.7874311095477</v>
      </c>
      <c r="H92" s="20">
        <v>738.9069361463836</v>
      </c>
      <c r="I92" s="20">
        <v>476.9599978899347</v>
      </c>
      <c r="J92" s="20">
        <v>1000.3900000880085</v>
      </c>
      <c r="K92" s="20">
        <v>357.29400021809829</v>
      </c>
      <c r="L92" s="20">
        <v>739.75200094384445</v>
      </c>
    </row>
    <row r="93" spans="1:12" ht="9.9499999999999993" customHeight="1" x14ac:dyDescent="0.35">
      <c r="A93" s="46">
        <v>92</v>
      </c>
      <c r="B93" s="45" t="s">
        <v>232</v>
      </c>
      <c r="C93" s="19" t="s">
        <v>238</v>
      </c>
      <c r="D93" s="45" t="str">
        <f t="shared" si="1"/>
        <v>Mauricie      Shawinigan</v>
      </c>
      <c r="E93" s="20">
        <v>600.53020234306803</v>
      </c>
      <c r="F93" s="20">
        <v>666.37133560369489</v>
      </c>
      <c r="G93" s="20">
        <v>654.72278354645005</v>
      </c>
      <c r="H93" s="20">
        <v>740.54054873834593</v>
      </c>
      <c r="I93" s="20">
        <v>460.93000305845561</v>
      </c>
      <c r="J93" s="20">
        <v>965.5200031120321</v>
      </c>
      <c r="K93" s="20">
        <v>338.36400008818589</v>
      </c>
      <c r="L93" s="20">
        <v>712.32200026497549</v>
      </c>
    </row>
    <row r="94" spans="1:12" ht="9.9499999999999993" customHeight="1" x14ac:dyDescent="0.35">
      <c r="A94" s="46">
        <v>93</v>
      </c>
      <c r="B94" s="45" t="s">
        <v>232</v>
      </c>
      <c r="C94" s="19" t="s">
        <v>239</v>
      </c>
      <c r="D94" s="45" t="str">
        <f t="shared" si="1"/>
        <v>Mauricie      Trois-Rivieres</v>
      </c>
      <c r="E94" s="20">
        <v>600.34659289732804</v>
      </c>
      <c r="F94" s="20">
        <v>666.25454532741639</v>
      </c>
      <c r="G94" s="20">
        <v>651.34776590302181</v>
      </c>
      <c r="H94" s="20">
        <v>735.45017796605612</v>
      </c>
      <c r="I94" s="20">
        <v>452.93000179735787</v>
      </c>
      <c r="J94" s="20">
        <v>957.27000523038362</v>
      </c>
      <c r="K94" s="20">
        <v>326.1380005291719</v>
      </c>
      <c r="L94" s="20">
        <v>694.50399788071024</v>
      </c>
    </row>
    <row r="95" spans="1:12" ht="9.9499999999999993" customHeight="1" x14ac:dyDescent="0.35">
      <c r="A95" s="46">
        <v>94</v>
      </c>
      <c r="B95" s="45" t="s">
        <v>240</v>
      </c>
      <c r="C95" s="19" t="s">
        <v>241</v>
      </c>
      <c r="D95" s="45" t="str">
        <f t="shared" si="1"/>
        <v>Monteregie Est      Calixa-Lavallee</v>
      </c>
      <c r="E95" s="20">
        <v>608.42808544343097</v>
      </c>
      <c r="F95" s="20">
        <v>684.50411297977769</v>
      </c>
      <c r="G95" s="20">
        <v>657.78913569087729</v>
      </c>
      <c r="H95" s="20">
        <v>752.62031525056727</v>
      </c>
      <c r="I95" s="20">
        <v>436.77000411917095</v>
      </c>
      <c r="J95" s="20">
        <v>965.08000238682098</v>
      </c>
      <c r="K95" s="20">
        <v>318.65399958027393</v>
      </c>
      <c r="L95" s="20">
        <v>688.05599567785941</v>
      </c>
    </row>
    <row r="96" spans="1:12" ht="9.9499999999999993" customHeight="1" x14ac:dyDescent="0.35">
      <c r="A96" s="46">
        <v>95</v>
      </c>
      <c r="B96" s="45" t="s">
        <v>240</v>
      </c>
      <c r="C96" s="19" t="s">
        <v>242</v>
      </c>
      <c r="D96" s="45" t="str">
        <f t="shared" si="1"/>
        <v>Monteregie Est      Dunham</v>
      </c>
      <c r="E96" s="20">
        <v>590.20901142718196</v>
      </c>
      <c r="F96" s="20">
        <v>675.13760899144393</v>
      </c>
      <c r="G96" s="20">
        <v>634.91865350237629</v>
      </c>
      <c r="H96" s="20">
        <v>744.5427894246543</v>
      </c>
      <c r="I96" s="20">
        <v>498.05000724954851</v>
      </c>
      <c r="J96" s="20">
        <v>1069.9800066111479</v>
      </c>
      <c r="K96" s="20">
        <v>367.39000008936262</v>
      </c>
      <c r="L96" s="20">
        <v>794.45800169611152</v>
      </c>
    </row>
    <row r="97" spans="1:12" ht="9.9499999999999993" customHeight="1" x14ac:dyDescent="0.35">
      <c r="A97" s="46">
        <v>96</v>
      </c>
      <c r="B97" s="45" t="s">
        <v>240</v>
      </c>
      <c r="C97" s="19" t="s">
        <v>243</v>
      </c>
      <c r="D97" s="45" t="str">
        <f t="shared" si="1"/>
        <v>Monteregie Est      Farnham F</v>
      </c>
      <c r="E97" s="20">
        <v>608.16592026903697</v>
      </c>
      <c r="F97" s="20">
        <v>693.28793012092933</v>
      </c>
      <c r="G97" s="20">
        <v>651.49744420194861</v>
      </c>
      <c r="H97" s="20">
        <v>757.09707176885627</v>
      </c>
      <c r="I97" s="20">
        <v>466.51999637906442</v>
      </c>
      <c r="J97" s="20">
        <v>1005.7099987539893</v>
      </c>
      <c r="K97" s="20">
        <v>348.91600124537922</v>
      </c>
      <c r="L97" s="20">
        <v>759.15000201995963</v>
      </c>
    </row>
    <row r="98" spans="1:12" ht="9.9499999999999993" customHeight="1" x14ac:dyDescent="0.35">
      <c r="A98" s="46">
        <v>97</v>
      </c>
      <c r="B98" s="45" t="s">
        <v>240</v>
      </c>
      <c r="C98" s="19" t="s">
        <v>244</v>
      </c>
      <c r="D98" s="45" t="str">
        <f t="shared" si="1"/>
        <v>Monteregie Est      Frelighsburg</v>
      </c>
      <c r="E98" s="20">
        <v>594.906368455907</v>
      </c>
      <c r="F98" s="20">
        <v>681.54641534047664</v>
      </c>
      <c r="G98" s="20">
        <v>638.39279439893926</v>
      </c>
      <c r="H98" s="20">
        <v>751.03117332576255</v>
      </c>
      <c r="I98" s="20">
        <v>487.01000268701944</v>
      </c>
      <c r="J98" s="20">
        <v>1053.2400061205385</v>
      </c>
      <c r="K98" s="20">
        <v>358.50400143448474</v>
      </c>
      <c r="L98" s="20">
        <v>778.26600287880808</v>
      </c>
    </row>
    <row r="99" spans="1:12" ht="9.9499999999999993" customHeight="1" x14ac:dyDescent="0.35">
      <c r="A99" s="46">
        <v>98</v>
      </c>
      <c r="B99" s="45" t="s">
        <v>240</v>
      </c>
      <c r="C99" s="19" t="s">
        <v>245</v>
      </c>
      <c r="D99" s="45" t="str">
        <f t="shared" si="1"/>
        <v>Monteregie Est      Garagona</v>
      </c>
      <c r="E99" s="20">
        <v>594.906368455907</v>
      </c>
      <c r="F99" s="20">
        <v>681.54641534047664</v>
      </c>
      <c r="G99" s="20">
        <v>638.39279439893926</v>
      </c>
      <c r="H99" s="20">
        <v>751.03117332576255</v>
      </c>
      <c r="I99" s="20">
        <v>487.01000268701944</v>
      </c>
      <c r="J99" s="20">
        <v>1053.2400061205385</v>
      </c>
      <c r="K99" s="20">
        <v>358.50400143448474</v>
      </c>
      <c r="L99" s="20">
        <v>778.26600287880808</v>
      </c>
    </row>
    <row r="100" spans="1:12" ht="9.9499999999999993" customHeight="1" x14ac:dyDescent="0.35">
      <c r="A100" s="46">
        <v>99</v>
      </c>
      <c r="B100" s="45" t="s">
        <v>240</v>
      </c>
      <c r="C100" s="19" t="s">
        <v>246</v>
      </c>
      <c r="D100" s="45" t="str">
        <f t="shared" si="1"/>
        <v>Monteregie Est      Granby</v>
      </c>
      <c r="E100" s="20">
        <v>603.57934612154497</v>
      </c>
      <c r="F100" s="20">
        <v>686.17707061406827</v>
      </c>
      <c r="G100" s="20">
        <v>647.34057896438185</v>
      </c>
      <c r="H100" s="20">
        <v>751.69665685142729</v>
      </c>
      <c r="I100" s="20">
        <v>474.51000204382547</v>
      </c>
      <c r="J100" s="20">
        <v>1025.2500019687427</v>
      </c>
      <c r="K100" s="20">
        <v>364.00800039293227</v>
      </c>
      <c r="L100" s="20">
        <v>781.24600104041701</v>
      </c>
    </row>
    <row r="101" spans="1:12" ht="9.9499999999999993" customHeight="1" x14ac:dyDescent="0.35">
      <c r="A101" s="46">
        <v>100</v>
      </c>
      <c r="B101" s="45" t="s">
        <v>240</v>
      </c>
      <c r="C101" s="19" t="s">
        <v>247</v>
      </c>
      <c r="D101" s="45" t="str">
        <f t="shared" si="1"/>
        <v>Monteregie Est      Rougemont</v>
      </c>
      <c r="E101" s="20">
        <v>602.04896041294</v>
      </c>
      <c r="F101" s="20">
        <v>682.07940477183786</v>
      </c>
      <c r="G101" s="20">
        <v>648.41565657380852</v>
      </c>
      <c r="H101" s="20">
        <v>747.61790923118031</v>
      </c>
      <c r="I101" s="20">
        <v>455.64999736161531</v>
      </c>
      <c r="J101" s="20">
        <v>993.93999586136431</v>
      </c>
      <c r="K101" s="20">
        <v>343.05399736316753</v>
      </c>
      <c r="L101" s="20">
        <v>746.72199241744215</v>
      </c>
    </row>
    <row r="102" spans="1:12" ht="9.9499999999999993" customHeight="1" x14ac:dyDescent="0.35">
      <c r="A102" s="46">
        <v>101</v>
      </c>
      <c r="B102" s="45" t="s">
        <v>240</v>
      </c>
      <c r="C102" s="19" t="s">
        <v>248</v>
      </c>
      <c r="D102" s="45" t="str">
        <f t="shared" si="1"/>
        <v>Monteregie Est      Saint-Bernard-de-Michaudville</v>
      </c>
      <c r="E102" s="20">
        <v>609.17434294580198</v>
      </c>
      <c r="F102" s="20">
        <v>682.00557107099553</v>
      </c>
      <c r="G102" s="20">
        <v>656.61697692748658</v>
      </c>
      <c r="H102" s="20">
        <v>747.57356268400224</v>
      </c>
      <c r="I102" s="20">
        <v>420.27000267844403</v>
      </c>
      <c r="J102" s="20">
        <v>940.78000087902137</v>
      </c>
      <c r="K102" s="20">
        <v>318.38599807575491</v>
      </c>
      <c r="L102" s="20">
        <v>683.01999645253034</v>
      </c>
    </row>
    <row r="103" spans="1:12" ht="9.9499999999999993" customHeight="1" x14ac:dyDescent="0.35">
      <c r="A103" s="46">
        <v>102</v>
      </c>
      <c r="B103" s="45" t="s">
        <v>240</v>
      </c>
      <c r="C103" s="19" t="s">
        <v>249</v>
      </c>
      <c r="D103" s="45" t="str">
        <f t="shared" si="1"/>
        <v>Monteregie Est      Saint-Bruno-de-Montarville</v>
      </c>
      <c r="E103" s="20">
        <v>610.08917017257704</v>
      </c>
      <c r="F103" s="20">
        <v>689.45229087186954</v>
      </c>
      <c r="G103" s="20">
        <v>658.31542120784832</v>
      </c>
      <c r="H103" s="20">
        <v>757.43498922914239</v>
      </c>
      <c r="I103" s="20">
        <v>437.88000288404839</v>
      </c>
      <c r="J103" s="20">
        <v>962.82000182472927</v>
      </c>
      <c r="K103" s="20">
        <v>314.09799971690489</v>
      </c>
      <c r="L103" s="20">
        <v>683.51799953350519</v>
      </c>
    </row>
    <row r="104" spans="1:12" ht="9.9499999999999993" customHeight="1" x14ac:dyDescent="0.35">
      <c r="A104" s="46">
        <v>103</v>
      </c>
      <c r="B104" s="45" t="s">
        <v>240</v>
      </c>
      <c r="C104" s="19" t="s">
        <v>250</v>
      </c>
      <c r="D104" s="45" t="str">
        <f t="shared" si="1"/>
        <v>Monteregie Est      Saint-David</v>
      </c>
      <c r="E104" s="20">
        <v>603.70355193462694</v>
      </c>
      <c r="F104" s="20">
        <v>675.32682244549494</v>
      </c>
      <c r="G104" s="20">
        <v>650.62247668138025</v>
      </c>
      <c r="H104" s="20">
        <v>738.67402390335485</v>
      </c>
      <c r="I104" s="20">
        <v>419.68999649689039</v>
      </c>
      <c r="J104" s="20">
        <v>930.52999937681238</v>
      </c>
      <c r="K104" s="20">
        <v>321.80800087327941</v>
      </c>
      <c r="L104" s="20">
        <v>685.44000349502267</v>
      </c>
    </row>
    <row r="105" spans="1:12" ht="9.9499999999999993" customHeight="1" x14ac:dyDescent="0.35">
      <c r="A105" s="46">
        <v>104</v>
      </c>
      <c r="B105" s="45" t="s">
        <v>240</v>
      </c>
      <c r="C105" s="19" t="s">
        <v>251</v>
      </c>
      <c r="D105" s="45" t="str">
        <f t="shared" si="1"/>
        <v>Monteregie Est      Sainte-Cecile-de-Milton</v>
      </c>
      <c r="E105" s="20">
        <v>600.04898669397198</v>
      </c>
      <c r="F105" s="20">
        <v>681.40489010406122</v>
      </c>
      <c r="G105" s="20">
        <v>644.23384207993172</v>
      </c>
      <c r="H105" s="20">
        <v>746.52407406929512</v>
      </c>
      <c r="I105" s="20">
        <v>472.64999709223019</v>
      </c>
      <c r="J105" s="20">
        <v>1022.9700009906077</v>
      </c>
      <c r="K105" s="20">
        <v>367.70000260803477</v>
      </c>
      <c r="L105" s="20">
        <v>779.77200800720254</v>
      </c>
    </row>
    <row r="106" spans="1:12" ht="9.9499999999999993" customHeight="1" x14ac:dyDescent="0.35">
      <c r="A106" s="46">
        <v>105</v>
      </c>
      <c r="B106" s="45" t="s">
        <v>240</v>
      </c>
      <c r="C106" s="19" t="s">
        <v>252</v>
      </c>
      <c r="D106" s="45" t="str">
        <f t="shared" si="1"/>
        <v>Monteregie Est      Saint-Hilaire</v>
      </c>
      <c r="E106" s="20">
        <v>607.82968099487198</v>
      </c>
      <c r="F106" s="20">
        <v>687.53064341575043</v>
      </c>
      <c r="G106" s="20">
        <v>656.23273048061446</v>
      </c>
      <c r="H106" s="20">
        <v>755.25315127710189</v>
      </c>
      <c r="I106" s="20">
        <v>438.630000996636</v>
      </c>
      <c r="J106" s="20">
        <v>963.16000405495231</v>
      </c>
      <c r="K106" s="20">
        <v>324.39000257116248</v>
      </c>
      <c r="L106" s="20">
        <v>700.95000483241097</v>
      </c>
    </row>
    <row r="107" spans="1:12" ht="9.9499999999999993" customHeight="1" x14ac:dyDescent="0.35">
      <c r="A107" s="46">
        <v>106</v>
      </c>
      <c r="B107" s="45" t="s">
        <v>240</v>
      </c>
      <c r="C107" s="19" t="s">
        <v>253</v>
      </c>
      <c r="D107" s="45" t="str">
        <f t="shared" si="1"/>
        <v>Monteregie Est      Saint-Hubert</v>
      </c>
      <c r="E107" s="20">
        <v>612.02708055389405</v>
      </c>
      <c r="F107" s="20">
        <v>691.39900819061074</v>
      </c>
      <c r="G107" s="20">
        <v>659.74961480518493</v>
      </c>
      <c r="H107" s="20">
        <v>759.53304140842943</v>
      </c>
      <c r="I107" s="20">
        <v>434.73000234807824</v>
      </c>
      <c r="J107" s="20">
        <v>963.65000494115463</v>
      </c>
      <c r="K107" s="20">
        <v>310.59800017959759</v>
      </c>
      <c r="L107" s="20">
        <v>677.98399876148267</v>
      </c>
    </row>
    <row r="108" spans="1:12" ht="9.9499999999999993" customHeight="1" x14ac:dyDescent="0.35">
      <c r="A108" s="46">
        <v>107</v>
      </c>
      <c r="B108" s="45" t="s">
        <v>240</v>
      </c>
      <c r="C108" s="19" t="s">
        <v>254</v>
      </c>
      <c r="D108" s="45" t="str">
        <f t="shared" si="1"/>
        <v>Monteregie Est      Saint-Liboire</v>
      </c>
      <c r="E108" s="20">
        <v>602.24865691881701</v>
      </c>
      <c r="F108" s="20">
        <v>681.56727283448299</v>
      </c>
      <c r="G108" s="20">
        <v>648.34223338075992</v>
      </c>
      <c r="H108" s="20">
        <v>746.14695618673204</v>
      </c>
      <c r="I108" s="20">
        <v>450.97000174937398</v>
      </c>
      <c r="J108" s="20">
        <v>987.89000244069007</v>
      </c>
      <c r="K108" s="20">
        <v>343.52999898655963</v>
      </c>
      <c r="L108" s="20">
        <v>732.76399928210537</v>
      </c>
    </row>
    <row r="109" spans="1:12" ht="9.9499999999999993" customHeight="1" x14ac:dyDescent="0.35">
      <c r="A109" s="46">
        <v>108</v>
      </c>
      <c r="B109" s="45" t="s">
        <v>240</v>
      </c>
      <c r="C109" s="19" t="s">
        <v>255</v>
      </c>
      <c r="D109" s="45" t="str">
        <f t="shared" si="1"/>
        <v>Monteregie Est      Saint-Paul-d'Abbotsford</v>
      </c>
      <c r="E109" s="20">
        <v>601.39909205623496</v>
      </c>
      <c r="F109" s="20">
        <v>682.09590958411763</v>
      </c>
      <c r="G109" s="20">
        <v>646.0901187407685</v>
      </c>
      <c r="H109" s="20">
        <v>746.69039747490331</v>
      </c>
      <c r="I109" s="20">
        <v>463.33999487032969</v>
      </c>
      <c r="J109" s="20">
        <v>1013.7499962354907</v>
      </c>
      <c r="K109" s="20">
        <v>358.00800117489388</v>
      </c>
      <c r="L109" s="20">
        <v>769.86200224840957</v>
      </c>
    </row>
    <row r="110" spans="1:12" ht="9.9499999999999993" customHeight="1" x14ac:dyDescent="0.35">
      <c r="A110" s="46">
        <v>109</v>
      </c>
      <c r="B110" s="45" t="s">
        <v>256</v>
      </c>
      <c r="C110" s="19" t="s">
        <v>257</v>
      </c>
      <c r="D110" s="45" t="str">
        <f t="shared" si="1"/>
        <v>Monteregie Ouest      Franklin</v>
      </c>
      <c r="E110" s="20">
        <v>599.301878113626</v>
      </c>
      <c r="F110" s="20">
        <v>683.09928300485126</v>
      </c>
      <c r="G110" s="20">
        <v>644.18304523233439</v>
      </c>
      <c r="H110" s="20">
        <v>752.65605108884643</v>
      </c>
      <c r="I110" s="20">
        <v>433.10000164565253</v>
      </c>
      <c r="J110" s="20">
        <v>938.34000043279889</v>
      </c>
      <c r="K110" s="20">
        <v>310.01999789892551</v>
      </c>
      <c r="L110" s="20">
        <v>683.25600010357391</v>
      </c>
    </row>
    <row r="111" spans="1:12" ht="9.9499999999999993" customHeight="1" x14ac:dyDescent="0.35">
      <c r="A111" s="46">
        <v>110</v>
      </c>
      <c r="B111" s="45" t="s">
        <v>256</v>
      </c>
      <c r="C111" s="19" t="s">
        <v>258</v>
      </c>
      <c r="D111" s="45" t="str">
        <f t="shared" si="1"/>
        <v>Monteregie Ouest      Hemmingford</v>
      </c>
      <c r="E111" s="20">
        <v>607.99462839208195</v>
      </c>
      <c r="F111" s="20">
        <v>695.54500504706346</v>
      </c>
      <c r="G111" s="20">
        <v>652.00456721897956</v>
      </c>
      <c r="H111" s="20">
        <v>762.67789763552116</v>
      </c>
      <c r="I111" s="20">
        <v>437.7999975855343</v>
      </c>
      <c r="J111" s="20">
        <v>950.75999538457791</v>
      </c>
      <c r="K111" s="20">
        <v>306.94399687592488</v>
      </c>
      <c r="L111" s="20">
        <v>672.18799933452783</v>
      </c>
    </row>
    <row r="112" spans="1:12" ht="9.9499999999999993" customHeight="1" x14ac:dyDescent="0.35">
      <c r="A112" s="46">
        <v>111</v>
      </c>
      <c r="B112" s="45" t="s">
        <v>256</v>
      </c>
      <c r="C112" s="19" t="s">
        <v>259</v>
      </c>
      <c r="D112" s="45" t="str">
        <f t="shared" si="1"/>
        <v>Monteregie Ouest      Henryville</v>
      </c>
      <c r="E112" s="20">
        <v>610.89103690773004</v>
      </c>
      <c r="F112" s="20">
        <v>698.99429013475071</v>
      </c>
      <c r="G112" s="20">
        <v>653.96908396269453</v>
      </c>
      <c r="H112" s="20">
        <v>763.64861150491652</v>
      </c>
      <c r="I112" s="20">
        <v>454.30000238557</v>
      </c>
      <c r="J112" s="20">
        <v>980.45999943751519</v>
      </c>
      <c r="K112" s="20">
        <v>321.86000100220542</v>
      </c>
      <c r="L112" s="20">
        <v>711.82400361285522</v>
      </c>
    </row>
    <row r="113" spans="1:12" ht="9.9499999999999993" customHeight="1" x14ac:dyDescent="0.35">
      <c r="A113" s="46">
        <v>112</v>
      </c>
      <c r="B113" s="45" t="s">
        <v>256</v>
      </c>
      <c r="C113" s="19" t="s">
        <v>260</v>
      </c>
      <c r="D113" s="45" t="str">
        <f t="shared" si="1"/>
        <v>Monteregie Ouest      L'Acadie</v>
      </c>
      <c r="E113" s="20">
        <v>611.43868047525996</v>
      </c>
      <c r="F113" s="20">
        <v>694.67387294421712</v>
      </c>
      <c r="G113" s="20">
        <v>656.71879454767577</v>
      </c>
      <c r="H113" s="20">
        <v>761.14729309748827</v>
      </c>
      <c r="I113" s="20">
        <v>434.84999419670174</v>
      </c>
      <c r="J113" s="20">
        <v>956.45999448533928</v>
      </c>
      <c r="K113" s="20">
        <v>313.1780015716501</v>
      </c>
      <c r="L113" s="20">
        <v>691.99800034024463</v>
      </c>
    </row>
    <row r="114" spans="1:12" ht="9.9499999999999993" customHeight="1" x14ac:dyDescent="0.35">
      <c r="A114" s="46">
        <v>113</v>
      </c>
      <c r="B114" s="45" t="s">
        <v>256</v>
      </c>
      <c r="C114" s="19" t="s">
        <v>261</v>
      </c>
      <c r="D114" s="45" t="str">
        <f t="shared" si="1"/>
        <v>Monteregie Ouest      Napierville</v>
      </c>
      <c r="E114" s="20">
        <v>610.99458163123995</v>
      </c>
      <c r="F114" s="20">
        <v>699.15546768498791</v>
      </c>
      <c r="G114" s="20">
        <v>654.84284890645756</v>
      </c>
      <c r="H114" s="20">
        <v>764.22942336603091</v>
      </c>
      <c r="I114" s="20">
        <v>441.74000305792953</v>
      </c>
      <c r="J114" s="20">
        <v>966.49000075230902</v>
      </c>
      <c r="K114" s="20">
        <v>311.30199874678493</v>
      </c>
      <c r="L114" s="20">
        <v>689.37399612437673</v>
      </c>
    </row>
    <row r="115" spans="1:12" ht="9.9499999999999993" customHeight="1" x14ac:dyDescent="0.35">
      <c r="A115" s="46">
        <v>114</v>
      </c>
      <c r="B115" s="45" t="s">
        <v>256</v>
      </c>
      <c r="C115" s="19" t="s">
        <v>262</v>
      </c>
      <c r="D115" s="45" t="str">
        <f t="shared" si="1"/>
        <v>Monteregie Ouest      Ormstown F</v>
      </c>
      <c r="E115" s="20">
        <v>615.34082605403103</v>
      </c>
      <c r="F115" s="20">
        <v>703.9016726476633</v>
      </c>
      <c r="G115" s="20">
        <v>660.74913191657697</v>
      </c>
      <c r="H115" s="20">
        <v>774.59517400559355</v>
      </c>
      <c r="I115" s="20">
        <v>402.40000081648725</v>
      </c>
      <c r="J115" s="20">
        <v>900.74000100030332</v>
      </c>
      <c r="K115" s="20">
        <v>302.64400085274224</v>
      </c>
      <c r="L115" s="20">
        <v>665.25599962842477</v>
      </c>
    </row>
    <row r="116" spans="1:12" ht="9.9499999999999993" customHeight="1" x14ac:dyDescent="0.35">
      <c r="A116" s="46">
        <v>115</v>
      </c>
      <c r="B116" s="45" t="s">
        <v>256</v>
      </c>
      <c r="C116" s="19" t="s">
        <v>263</v>
      </c>
      <c r="D116" s="45" t="str">
        <f t="shared" si="1"/>
        <v>Monteregie Ouest      Saint-Anicet</v>
      </c>
      <c r="E116" s="20">
        <v>616.44413522256502</v>
      </c>
      <c r="F116" s="20">
        <v>706.3690135544424</v>
      </c>
      <c r="G116" s="20">
        <v>664.37286004730026</v>
      </c>
      <c r="H116" s="20">
        <v>779.38755784539183</v>
      </c>
      <c r="I116" s="20">
        <v>398.25000166747463</v>
      </c>
      <c r="J116" s="20">
        <v>899.3200035514742</v>
      </c>
      <c r="K116" s="20">
        <v>312.97999757167389</v>
      </c>
      <c r="L116" s="20">
        <v>669.22399597271522</v>
      </c>
    </row>
    <row r="117" spans="1:12" ht="9.9499999999999993" customHeight="1" x14ac:dyDescent="0.35">
      <c r="A117" s="46">
        <v>116</v>
      </c>
      <c r="B117" s="45" t="s">
        <v>256</v>
      </c>
      <c r="C117" s="19" t="s">
        <v>264</v>
      </c>
      <c r="D117" s="45" t="str">
        <f t="shared" si="1"/>
        <v>Monteregie Ouest      Sainte-Clotilde</v>
      </c>
      <c r="E117" s="20">
        <v>613.34271275365404</v>
      </c>
      <c r="F117" s="20">
        <v>698.24713055284769</v>
      </c>
      <c r="G117" s="20">
        <v>657.37224538550106</v>
      </c>
      <c r="H117" s="20">
        <v>765.808160817925</v>
      </c>
      <c r="I117" s="20">
        <v>426.61999725169142</v>
      </c>
      <c r="J117" s="20">
        <v>933.64999741752342</v>
      </c>
      <c r="K117" s="20">
        <v>298.01800104294642</v>
      </c>
      <c r="L117" s="20">
        <v>660.24600077598666</v>
      </c>
    </row>
    <row r="118" spans="1:12" ht="9.9499999999999993" customHeight="1" x14ac:dyDescent="0.35">
      <c r="A118" s="46">
        <v>117</v>
      </c>
      <c r="B118" s="45" t="s">
        <v>256</v>
      </c>
      <c r="C118" s="19" t="s">
        <v>265</v>
      </c>
      <c r="D118" s="45" t="str">
        <f t="shared" si="1"/>
        <v>Monteregie Ouest      Saint-Gregoire</v>
      </c>
      <c r="E118" s="20">
        <v>608.21003420300804</v>
      </c>
      <c r="F118" s="20">
        <v>690.59913314581866</v>
      </c>
      <c r="G118" s="20">
        <v>653.99587478954209</v>
      </c>
      <c r="H118" s="20">
        <v>756.44463708725448</v>
      </c>
      <c r="I118" s="20">
        <v>448.78999902066414</v>
      </c>
      <c r="J118" s="20">
        <v>975.42999787547092</v>
      </c>
      <c r="K118" s="20">
        <v>332.9519999376497</v>
      </c>
      <c r="L118" s="20">
        <v>729.91399737726147</v>
      </c>
    </row>
    <row r="119" spans="1:12" ht="9.9499999999999993" customHeight="1" x14ac:dyDescent="0.35">
      <c r="A119" s="46">
        <v>118</v>
      </c>
      <c r="B119" s="45" t="s">
        <v>256</v>
      </c>
      <c r="C119" s="19" t="s">
        <v>266</v>
      </c>
      <c r="D119" s="45" t="str">
        <f t="shared" si="1"/>
        <v>Monteregie Ouest      Saint-Polycarpe F</v>
      </c>
      <c r="E119" s="20">
        <v>617.25520842706203</v>
      </c>
      <c r="F119" s="20">
        <v>701.71844410138988</v>
      </c>
      <c r="G119" s="20">
        <v>665.67249363403937</v>
      </c>
      <c r="H119" s="20">
        <v>775.1553875714585</v>
      </c>
      <c r="I119" s="20">
        <v>415.21000724533212</v>
      </c>
      <c r="J119" s="20">
        <v>928.62000613968075</v>
      </c>
      <c r="K119" s="20">
        <v>313.33800384309109</v>
      </c>
      <c r="L119" s="20">
        <v>668.52200464214457</v>
      </c>
    </row>
    <row r="120" spans="1:12" ht="9.9499999999999993" customHeight="1" x14ac:dyDescent="0.35">
      <c r="A120" s="46">
        <v>119</v>
      </c>
      <c r="B120" s="45" t="s">
        <v>256</v>
      </c>
      <c r="C120" s="19" t="s">
        <v>267</v>
      </c>
      <c r="D120" s="45" t="str">
        <f t="shared" si="1"/>
        <v>Monteregie Ouest      Saint-Remi</v>
      </c>
      <c r="E120" s="20">
        <v>612.41862389509299</v>
      </c>
      <c r="F120" s="20">
        <v>695.35006433088063</v>
      </c>
      <c r="G120" s="20">
        <v>656.82748362575103</v>
      </c>
      <c r="H120" s="20">
        <v>762.13315971833629</v>
      </c>
      <c r="I120" s="20">
        <v>427.38000463359623</v>
      </c>
      <c r="J120" s="20">
        <v>940.09000247242432</v>
      </c>
      <c r="K120" s="20">
        <v>301.69000035690232</v>
      </c>
      <c r="L120" s="20">
        <v>667.66399838743325</v>
      </c>
    </row>
    <row r="121" spans="1:12" ht="9.9499999999999993" customHeight="1" x14ac:dyDescent="0.35">
      <c r="A121" s="46">
        <v>120</v>
      </c>
      <c r="B121" s="45" t="s">
        <v>268</v>
      </c>
      <c r="C121" s="19" t="s">
        <v>269</v>
      </c>
      <c r="D121" s="45" t="str">
        <f t="shared" si="1"/>
        <v>Montreal      Sainte-Anne-de-Bellevue</v>
      </c>
      <c r="E121" s="20">
        <v>617.85997043035502</v>
      </c>
      <c r="F121" s="20">
        <v>699.55812369564069</v>
      </c>
      <c r="G121" s="20">
        <v>663.60336209161812</v>
      </c>
      <c r="H121" s="20">
        <v>768.78797184277209</v>
      </c>
      <c r="I121" s="20">
        <v>411.79000186384627</v>
      </c>
      <c r="J121" s="20">
        <v>934.51999916087448</v>
      </c>
      <c r="K121" s="20">
        <v>309.92199726198999</v>
      </c>
      <c r="L121" s="20">
        <v>667.6879971814916</v>
      </c>
    </row>
    <row r="122" spans="1:12" ht="9.9499999999999993" customHeight="1" x14ac:dyDescent="0.35">
      <c r="A122" s="46">
        <v>121</v>
      </c>
      <c r="B122" s="45" t="s">
        <v>270</v>
      </c>
      <c r="C122" s="19" t="s">
        <v>271</v>
      </c>
      <c r="D122" s="45" t="str">
        <f t="shared" si="1"/>
        <v>Outaouais      Bristol</v>
      </c>
      <c r="E122" s="20">
        <v>652.29847085577103</v>
      </c>
      <c r="F122" s="20">
        <v>747.80571919259887</v>
      </c>
      <c r="G122" s="20">
        <v>707.04847835030989</v>
      </c>
      <c r="H122" s="20">
        <v>825.16036910211415</v>
      </c>
      <c r="I122" s="20">
        <v>375.42000057874225</v>
      </c>
      <c r="J122" s="20">
        <v>797.75999924804592</v>
      </c>
      <c r="K122" s="20">
        <v>274.59800304044603</v>
      </c>
      <c r="L122" s="20">
        <v>576.29800151930749</v>
      </c>
    </row>
    <row r="123" spans="1:12" ht="9.9499999999999993" customHeight="1" x14ac:dyDescent="0.35">
      <c r="A123" s="46">
        <v>122</v>
      </c>
      <c r="B123" s="45" t="s">
        <v>270</v>
      </c>
      <c r="C123" s="19" t="s">
        <v>272</v>
      </c>
      <c r="D123" s="45" t="str">
        <f t="shared" si="1"/>
        <v>Outaouais      Clarendon</v>
      </c>
      <c r="E123" s="20">
        <v>647.75607462274502</v>
      </c>
      <c r="F123" s="20">
        <v>741.26819587551711</v>
      </c>
      <c r="G123" s="20">
        <v>701.74787431178913</v>
      </c>
      <c r="H123" s="20">
        <v>818.62164229229461</v>
      </c>
      <c r="I123" s="20">
        <v>384.84999821484951</v>
      </c>
      <c r="J123" s="20">
        <v>806.96999890351401</v>
      </c>
      <c r="K123" s="20">
        <v>278.82799905040861</v>
      </c>
      <c r="L123" s="20">
        <v>581.67399505040009</v>
      </c>
    </row>
    <row r="124" spans="1:12" ht="9.9499999999999993" customHeight="1" x14ac:dyDescent="0.35">
      <c r="A124" s="46">
        <v>123</v>
      </c>
      <c r="B124" s="45" t="s">
        <v>270</v>
      </c>
      <c r="C124" s="19" t="s">
        <v>273</v>
      </c>
      <c r="D124" s="45" t="str">
        <f t="shared" si="1"/>
        <v>Outaouais      Gatineau A</v>
      </c>
      <c r="E124" s="20">
        <v>634.31074281925805</v>
      </c>
      <c r="F124" s="20">
        <v>723.87913314805314</v>
      </c>
      <c r="G124" s="20">
        <v>685.07791007765559</v>
      </c>
      <c r="H124" s="20">
        <v>797.84665271708036</v>
      </c>
      <c r="I124" s="20">
        <v>406.13000062876347</v>
      </c>
      <c r="J124" s="20">
        <v>882.7399990124826</v>
      </c>
      <c r="K124" s="20">
        <v>287.53000289085293</v>
      </c>
      <c r="L124" s="20">
        <v>625.01000579089964</v>
      </c>
    </row>
    <row r="125" spans="1:12" ht="9.9499999999999993" customHeight="1" x14ac:dyDescent="0.35">
      <c r="A125" s="46">
        <v>124</v>
      </c>
      <c r="B125" s="45" t="s">
        <v>270</v>
      </c>
      <c r="C125" s="19" t="s">
        <v>274</v>
      </c>
      <c r="D125" s="45" t="str">
        <f t="shared" si="1"/>
        <v>Outaouais      La Peche</v>
      </c>
      <c r="E125" s="20">
        <v>628.61022609664406</v>
      </c>
      <c r="F125" s="20">
        <v>716.08876325202732</v>
      </c>
      <c r="G125" s="20">
        <v>686.49400688650883</v>
      </c>
      <c r="H125" s="20">
        <v>795.54523202520602</v>
      </c>
      <c r="I125" s="20">
        <v>415.87999954863312</v>
      </c>
      <c r="J125" s="20">
        <v>869.53000117718989</v>
      </c>
      <c r="K125" s="20">
        <v>279.8659991778548</v>
      </c>
      <c r="L125" s="20">
        <v>602.51599991053752</v>
      </c>
    </row>
    <row r="126" spans="1:12" ht="9.9499999999999993" customHeight="1" x14ac:dyDescent="0.35">
      <c r="A126" s="46">
        <v>125</v>
      </c>
      <c r="B126" s="45" t="s">
        <v>270</v>
      </c>
      <c r="C126" s="19" t="s">
        <v>275</v>
      </c>
      <c r="D126" s="45" t="str">
        <f t="shared" si="1"/>
        <v>Outaouais      Lac-Sainte-Marie</v>
      </c>
      <c r="E126" s="20">
        <v>630.20065616333</v>
      </c>
      <c r="F126" s="20">
        <v>716.10208343477359</v>
      </c>
      <c r="G126" s="20">
        <v>682.76889458657013</v>
      </c>
      <c r="H126" s="20">
        <v>792.27051940887566</v>
      </c>
      <c r="I126" s="20">
        <v>410.34999457915518</v>
      </c>
      <c r="J126" s="20">
        <v>855.0099958883942</v>
      </c>
      <c r="K126" s="20">
        <v>275.7479998438792</v>
      </c>
      <c r="L126" s="20">
        <v>598.78600107953332</v>
      </c>
    </row>
    <row r="127" spans="1:12" ht="9.9499999999999993" customHeight="1" x14ac:dyDescent="0.35">
      <c r="A127" s="46">
        <v>126</v>
      </c>
      <c r="B127" s="45" t="s">
        <v>270</v>
      </c>
      <c r="C127" s="19" t="s">
        <v>276</v>
      </c>
      <c r="D127" s="45" t="str">
        <f t="shared" si="1"/>
        <v>Outaouais      Litchfield</v>
      </c>
      <c r="E127" s="20">
        <v>652.22386787097196</v>
      </c>
      <c r="F127" s="20">
        <v>745.75130776792048</v>
      </c>
      <c r="G127" s="20">
        <v>704.09714321507784</v>
      </c>
      <c r="H127" s="20">
        <v>821.06257603167558</v>
      </c>
      <c r="I127" s="20">
        <v>388.11000167261221</v>
      </c>
      <c r="J127" s="20">
        <v>796.3300015617275</v>
      </c>
      <c r="K127" s="20">
        <v>272.98800016091235</v>
      </c>
      <c r="L127" s="20">
        <v>572.00199978869875</v>
      </c>
    </row>
    <row r="128" spans="1:12" ht="9.9499999999999993" customHeight="1" x14ac:dyDescent="0.35">
      <c r="A128" s="46">
        <v>127</v>
      </c>
      <c r="B128" s="45" t="s">
        <v>270</v>
      </c>
      <c r="C128" s="19" t="s">
        <v>277</v>
      </c>
      <c r="D128" s="45" t="str">
        <f t="shared" si="1"/>
        <v>Outaouais      Masson</v>
      </c>
      <c r="E128" s="20">
        <v>635.11944476117196</v>
      </c>
      <c r="F128" s="20">
        <v>724.38555347096428</v>
      </c>
      <c r="G128" s="20">
        <v>682.91596748597192</v>
      </c>
      <c r="H128" s="20">
        <v>796.76883203126363</v>
      </c>
      <c r="I128" s="20">
        <v>406.47999794455222</v>
      </c>
      <c r="J128" s="20">
        <v>886.30000093144133</v>
      </c>
      <c r="K128" s="20">
        <v>292.48800347966579</v>
      </c>
      <c r="L128" s="20">
        <v>634.36200011594281</v>
      </c>
    </row>
    <row r="129" spans="1:12" ht="9.9499999999999993" customHeight="1" x14ac:dyDescent="0.35">
      <c r="A129" s="46">
        <v>128</v>
      </c>
      <c r="B129" s="45" t="s">
        <v>270</v>
      </c>
      <c r="C129" s="19" t="s">
        <v>278</v>
      </c>
      <c r="D129" s="45" t="str">
        <f t="shared" si="1"/>
        <v>Outaouais      Pontiac</v>
      </c>
      <c r="E129" s="20">
        <v>646.79149857553205</v>
      </c>
      <c r="F129" s="20">
        <v>740.06021722519506</v>
      </c>
      <c r="G129" s="20">
        <v>702.38959660263743</v>
      </c>
      <c r="H129" s="20">
        <v>818.17269037312997</v>
      </c>
      <c r="I129" s="20">
        <v>390.44000150533947</v>
      </c>
      <c r="J129" s="20">
        <v>834.21000309608587</v>
      </c>
      <c r="K129" s="20">
        <v>274.97999886094453</v>
      </c>
      <c r="L129" s="20">
        <v>589.34799659767975</v>
      </c>
    </row>
    <row r="130" spans="1:12" ht="9.9499999999999993" customHeight="1" x14ac:dyDescent="0.35">
      <c r="A130" s="46">
        <v>129</v>
      </c>
      <c r="B130" s="45" t="s">
        <v>270</v>
      </c>
      <c r="C130" s="19" t="s">
        <v>279</v>
      </c>
      <c r="D130" s="45" t="str">
        <f t="shared" si="1"/>
        <v>Outaouais      Saint-Andre-Avellin</v>
      </c>
      <c r="E130" s="20">
        <v>620.98896926773295</v>
      </c>
      <c r="F130" s="20">
        <v>704.08583566327945</v>
      </c>
      <c r="G130" s="20">
        <v>671.31530109983032</v>
      </c>
      <c r="H130" s="20">
        <v>778.0480816971866</v>
      </c>
      <c r="I130" s="20">
        <v>462.89999722939672</v>
      </c>
      <c r="J130" s="20">
        <v>980.07999746550786</v>
      </c>
      <c r="K130" s="20">
        <v>319.02200200987835</v>
      </c>
      <c r="L130" s="20">
        <v>694.4260016683977</v>
      </c>
    </row>
    <row r="131" spans="1:12" ht="9.9499999999999993" customHeight="1" x14ac:dyDescent="0.35">
      <c r="A131" s="46">
        <v>130</v>
      </c>
      <c r="B131" s="45" t="s">
        <v>270</v>
      </c>
      <c r="C131" s="19" t="s">
        <v>280</v>
      </c>
      <c r="D131" s="45" t="str">
        <f t="shared" ref="D131:D145" si="2">_xlfn.CONCAT(B131,"      ",C131)</f>
        <v>Outaouais      Val-des-Monts</v>
      </c>
      <c r="E131" s="20">
        <v>622.04172443293999</v>
      </c>
      <c r="F131" s="20">
        <v>705.53638564961909</v>
      </c>
      <c r="G131" s="20">
        <v>675.32615586764928</v>
      </c>
      <c r="H131" s="20">
        <v>781.61242929502862</v>
      </c>
      <c r="I131" s="20">
        <v>424.28000478903391</v>
      </c>
      <c r="J131" s="20">
        <v>898.42000298895027</v>
      </c>
      <c r="K131" s="20">
        <v>284.51599956548279</v>
      </c>
      <c r="L131" s="20">
        <v>619.97799843222253</v>
      </c>
    </row>
    <row r="132" spans="1:12" ht="9.9499999999999993" customHeight="1" x14ac:dyDescent="0.35">
      <c r="A132" s="46">
        <v>131</v>
      </c>
      <c r="B132" s="45" t="s">
        <v>281</v>
      </c>
      <c r="C132" s="19" t="s">
        <v>282</v>
      </c>
      <c r="D132" s="45" t="str">
        <f t="shared" si="2"/>
        <v>Saguenay-Lac-Saint-Jean      Chambord</v>
      </c>
      <c r="E132" s="20">
        <v>563.97835827603501</v>
      </c>
      <c r="F132" s="20">
        <v>617.10190462457774</v>
      </c>
      <c r="G132" s="20">
        <v>614.48642779193744</v>
      </c>
      <c r="H132" s="20">
        <v>685.65325159803967</v>
      </c>
      <c r="I132" s="20">
        <v>401.17000244317717</v>
      </c>
      <c r="J132" s="20">
        <v>777.73000214074216</v>
      </c>
      <c r="K132" s="20">
        <v>283.50400070084993</v>
      </c>
      <c r="L132" s="20">
        <v>561.1579989998786</v>
      </c>
    </row>
    <row r="133" spans="1:12" ht="9.9499999999999993" customHeight="1" x14ac:dyDescent="0.35">
      <c r="A133" s="46">
        <v>132</v>
      </c>
      <c r="B133" s="45" t="s">
        <v>281</v>
      </c>
      <c r="C133" s="19" t="s">
        <v>283</v>
      </c>
      <c r="D133" s="45" t="str">
        <f t="shared" si="2"/>
        <v>Saguenay-Lac-Saint-Jean      Hebertville</v>
      </c>
      <c r="E133" s="20">
        <v>561.85396677224298</v>
      </c>
      <c r="F133" s="20">
        <v>615.24306356827083</v>
      </c>
      <c r="G133" s="20">
        <v>609.38723693017346</v>
      </c>
      <c r="H133" s="20">
        <v>678.85298974214675</v>
      </c>
      <c r="I133" s="20">
        <v>408.66999983518309</v>
      </c>
      <c r="J133" s="20">
        <v>789.86999719090761</v>
      </c>
      <c r="K133" s="20">
        <v>292.48199949754019</v>
      </c>
      <c r="L133" s="20">
        <v>577.02000035263995</v>
      </c>
    </row>
    <row r="134" spans="1:12" ht="9.9499999999999993" customHeight="1" x14ac:dyDescent="0.35">
      <c r="A134" s="46">
        <v>133</v>
      </c>
      <c r="B134" s="45" t="s">
        <v>281</v>
      </c>
      <c r="C134" s="19" t="s">
        <v>284</v>
      </c>
      <c r="D134" s="45" t="str">
        <f t="shared" si="2"/>
        <v>Saguenay-Lac-Saint-Jean      Jonquiere</v>
      </c>
      <c r="E134" s="20">
        <v>559.28733282900396</v>
      </c>
      <c r="F134" s="20">
        <v>610.13831582465446</v>
      </c>
      <c r="G134" s="20">
        <v>604.79963046289674</v>
      </c>
      <c r="H134" s="20">
        <v>672.42079763461663</v>
      </c>
      <c r="I134" s="20">
        <v>409.53000354129449</v>
      </c>
      <c r="J134" s="20">
        <v>804.14000488672116</v>
      </c>
      <c r="K134" s="20">
        <v>294.21399948994781</v>
      </c>
      <c r="L134" s="20">
        <v>586.2680019812243</v>
      </c>
    </row>
    <row r="135" spans="1:12" ht="9.9499999999999993" customHeight="1" x14ac:dyDescent="0.35">
      <c r="A135" s="46">
        <v>134</v>
      </c>
      <c r="B135" s="45" t="s">
        <v>281</v>
      </c>
      <c r="C135" s="19" t="s">
        <v>285</v>
      </c>
      <c r="D135" s="45" t="str">
        <f t="shared" si="2"/>
        <v>Saguenay-Lac-Saint-Jean      La Baie</v>
      </c>
      <c r="E135" s="20">
        <v>544.74967134783901</v>
      </c>
      <c r="F135" s="20">
        <v>591.87196177172154</v>
      </c>
      <c r="G135" s="20">
        <v>593.024198508209</v>
      </c>
      <c r="H135" s="20">
        <v>658.20672786170542</v>
      </c>
      <c r="I135" s="20">
        <v>417.57999969850039</v>
      </c>
      <c r="J135" s="20">
        <v>828.77999451957271</v>
      </c>
      <c r="K135" s="20">
        <v>297.11200068319141</v>
      </c>
      <c r="L135" s="20">
        <v>606.41400116073726</v>
      </c>
    </row>
    <row r="136" spans="1:12" ht="9.9499999999999993" customHeight="1" x14ac:dyDescent="0.35">
      <c r="A136" s="46">
        <v>135</v>
      </c>
      <c r="B136" s="45" t="s">
        <v>281</v>
      </c>
      <c r="C136" s="19" t="s">
        <v>286</v>
      </c>
      <c r="D136" s="45" t="str">
        <f t="shared" si="2"/>
        <v>Saguenay-Lac-Saint-Jean      Laterriere</v>
      </c>
      <c r="E136" s="20">
        <v>545.52328149735399</v>
      </c>
      <c r="F136" s="20">
        <v>593.68366959682908</v>
      </c>
      <c r="G136" s="20">
        <v>592.43530235434775</v>
      </c>
      <c r="H136" s="20">
        <v>657.29451810459545</v>
      </c>
      <c r="I136" s="20">
        <v>423.11000138724836</v>
      </c>
      <c r="J136" s="20">
        <v>835.95000206441796</v>
      </c>
      <c r="K136" s="20">
        <v>304.53399994257757</v>
      </c>
      <c r="L136" s="20">
        <v>616.08399905686338</v>
      </c>
    </row>
    <row r="137" spans="1:12" ht="9.9499999999999993" customHeight="1" x14ac:dyDescent="0.35">
      <c r="A137" s="46">
        <v>136</v>
      </c>
      <c r="B137" s="45" t="s">
        <v>281</v>
      </c>
      <c r="C137" s="19" t="s">
        <v>287</v>
      </c>
      <c r="D137" s="45" t="str">
        <f t="shared" si="2"/>
        <v>Saguenay-Lac-Saint-Jean      Normandin</v>
      </c>
      <c r="E137" s="20">
        <v>570.64825752504396</v>
      </c>
      <c r="F137" s="20">
        <v>623.98651528256551</v>
      </c>
      <c r="G137" s="20">
        <v>620.27197297249938</v>
      </c>
      <c r="H137" s="20">
        <v>692.65361290199883</v>
      </c>
      <c r="I137" s="20">
        <v>381.17000064594299</v>
      </c>
      <c r="J137" s="20">
        <v>729.64000069259737</v>
      </c>
      <c r="K137" s="20">
        <v>254.33599857282371</v>
      </c>
      <c r="L137" s="20">
        <v>487.46399855055586</v>
      </c>
    </row>
    <row r="138" spans="1:12" ht="9.9499999999999993" customHeight="1" x14ac:dyDescent="0.35">
      <c r="A138" s="46">
        <v>137</v>
      </c>
      <c r="B138" s="45" t="s">
        <v>281</v>
      </c>
      <c r="C138" s="19" t="s">
        <v>288</v>
      </c>
      <c r="D138" s="45" t="str">
        <f t="shared" si="2"/>
        <v>Saguenay-Lac-Saint-Jean      Roberval</v>
      </c>
      <c r="E138" s="20">
        <v>562.12778907302697</v>
      </c>
      <c r="F138" s="20">
        <v>614.28671645419934</v>
      </c>
      <c r="G138" s="20">
        <v>612.86118211477697</v>
      </c>
      <c r="H138" s="20">
        <v>683.11221812866029</v>
      </c>
      <c r="I138" s="20">
        <v>404.6999965037682</v>
      </c>
      <c r="J138" s="20">
        <v>774.83999520663838</v>
      </c>
      <c r="K138" s="20">
        <v>279.55199962194433</v>
      </c>
      <c r="L138" s="20">
        <v>548.13199803389523</v>
      </c>
    </row>
    <row r="139" spans="1:12" ht="9.9499999999999993" customHeight="1" x14ac:dyDescent="0.35">
      <c r="A139" s="46">
        <v>138</v>
      </c>
      <c r="B139" s="45" t="s">
        <v>281</v>
      </c>
      <c r="C139" s="19" t="s">
        <v>289</v>
      </c>
      <c r="D139" s="45" t="str">
        <f t="shared" si="2"/>
        <v>Saguenay-Lac-Saint-Jean      Saguenay</v>
      </c>
      <c r="E139" s="20">
        <v>555.05625279164701</v>
      </c>
      <c r="F139" s="20">
        <v>605.44716302580173</v>
      </c>
      <c r="G139" s="20">
        <v>601.28473006358558</v>
      </c>
      <c r="H139" s="20">
        <v>667.71024042157626</v>
      </c>
      <c r="I139" s="20">
        <v>418.26000235159853</v>
      </c>
      <c r="J139" s="20">
        <v>818.54000304301678</v>
      </c>
      <c r="K139" s="20">
        <v>300.82199861193635</v>
      </c>
      <c r="L139" s="20">
        <v>601.41599925853302</v>
      </c>
    </row>
    <row r="140" spans="1:12" ht="9.9499999999999993" customHeight="1" x14ac:dyDescent="0.35">
      <c r="A140" s="46">
        <v>139</v>
      </c>
      <c r="B140" s="45" t="s">
        <v>281</v>
      </c>
      <c r="C140" s="19" t="s">
        <v>290</v>
      </c>
      <c r="D140" s="45" t="str">
        <f t="shared" si="2"/>
        <v>Saguenay-Lac-Saint-Jean      Saint-Augustin (Dalmas)</v>
      </c>
      <c r="E140" s="20">
        <v>566.89992975184305</v>
      </c>
      <c r="F140" s="20">
        <v>620.89056565785381</v>
      </c>
      <c r="G140" s="20">
        <v>613.15671496463665</v>
      </c>
      <c r="H140" s="20">
        <v>681.41821067439014</v>
      </c>
      <c r="I140" s="20">
        <v>395.38999992000731</v>
      </c>
      <c r="J140" s="20">
        <v>752.78999851725473</v>
      </c>
      <c r="K140" s="20">
        <v>265.14399794483296</v>
      </c>
      <c r="L140" s="20">
        <v>522.76399929498382</v>
      </c>
    </row>
    <row r="141" spans="1:12" ht="9.9499999999999993" customHeight="1" x14ac:dyDescent="0.35">
      <c r="A141" s="46">
        <v>140</v>
      </c>
      <c r="B141" s="45" t="s">
        <v>281</v>
      </c>
      <c r="C141" s="19" t="s">
        <v>291</v>
      </c>
      <c r="D141" s="45" t="str">
        <f t="shared" si="2"/>
        <v>Saguenay-Lac-Saint-Jean      Saint-Charles-de-Bourget</v>
      </c>
      <c r="E141" s="20">
        <v>560.431911912994</v>
      </c>
      <c r="F141" s="20">
        <v>612.66508381092513</v>
      </c>
      <c r="G141" s="20">
        <v>608.15854811911652</v>
      </c>
      <c r="H141" s="20">
        <v>676.8846893449761</v>
      </c>
      <c r="I141" s="20">
        <v>416.86000120316714</v>
      </c>
      <c r="J141" s="20">
        <v>801.90999947262685</v>
      </c>
      <c r="K141" s="20">
        <v>301.96400304412202</v>
      </c>
      <c r="L141" s="20">
        <v>590.50200238256309</v>
      </c>
    </row>
    <row r="142" spans="1:12" ht="9.9499999999999993" customHeight="1" x14ac:dyDescent="0.35">
      <c r="A142" s="46">
        <v>141</v>
      </c>
      <c r="B142" s="45" t="s">
        <v>281</v>
      </c>
      <c r="C142" s="19" t="s">
        <v>292</v>
      </c>
      <c r="D142" s="45" t="str">
        <f t="shared" si="2"/>
        <v>Saguenay-Lac-Saint-Jean      Saint-Coeur-de-Marie</v>
      </c>
      <c r="E142" s="20">
        <v>562.68669042843396</v>
      </c>
      <c r="F142" s="20">
        <v>616.19006697041641</v>
      </c>
      <c r="G142" s="20">
        <v>609.17913879663752</v>
      </c>
      <c r="H142" s="20">
        <v>677.33679510950697</v>
      </c>
      <c r="I142" s="20">
        <v>401.49000253841211</v>
      </c>
      <c r="J142" s="20">
        <v>760.93000281834918</v>
      </c>
      <c r="K142" s="20">
        <v>277.02199754319707</v>
      </c>
      <c r="L142" s="20">
        <v>548.84199704611035</v>
      </c>
    </row>
    <row r="143" spans="1:12" ht="9.9499999999999993" customHeight="1" x14ac:dyDescent="0.35">
      <c r="A143" s="46">
        <v>142</v>
      </c>
      <c r="B143" s="45" t="s">
        <v>281</v>
      </c>
      <c r="C143" s="19" t="s">
        <v>293</v>
      </c>
      <c r="D143" s="45" t="str">
        <f t="shared" si="2"/>
        <v>Saguenay-Lac-Saint-Jean      Saint-Eugene-d'Argentenay</v>
      </c>
      <c r="E143" s="20">
        <v>568.972709233199</v>
      </c>
      <c r="F143" s="20">
        <v>621.92322305435368</v>
      </c>
      <c r="G143" s="20">
        <v>614.16679241294389</v>
      </c>
      <c r="H143" s="20">
        <v>684.57628243025806</v>
      </c>
      <c r="I143" s="20">
        <v>378.70999501974416</v>
      </c>
      <c r="J143" s="20">
        <v>725.41999497971074</v>
      </c>
      <c r="K143" s="20">
        <v>245.7139980025384</v>
      </c>
      <c r="L143" s="20">
        <v>480.0679992269574</v>
      </c>
    </row>
    <row r="144" spans="1:12" ht="9.9499999999999993" customHeight="1" x14ac:dyDescent="0.35">
      <c r="A144" s="46">
        <v>143</v>
      </c>
      <c r="B144" s="45" t="s">
        <v>281</v>
      </c>
      <c r="C144" s="19" t="s">
        <v>294</v>
      </c>
      <c r="D144" s="45" t="str">
        <f t="shared" si="2"/>
        <v>Saguenay-Lac-Saint-Jean      Saint-Gedeon de Grandmont</v>
      </c>
      <c r="E144" s="20">
        <v>563.39707470605003</v>
      </c>
      <c r="F144" s="20">
        <v>617.6708821676682</v>
      </c>
      <c r="G144" s="20">
        <v>611.12646311456137</v>
      </c>
      <c r="H144" s="20">
        <v>680.4838859765739</v>
      </c>
      <c r="I144" s="20">
        <v>405.05999648812559</v>
      </c>
      <c r="J144" s="20">
        <v>774.57999385478547</v>
      </c>
      <c r="K144" s="20">
        <v>289.97799967270089</v>
      </c>
      <c r="L144" s="20">
        <v>567.81600136615407</v>
      </c>
    </row>
    <row r="145" spans="1:12" ht="9.9499999999999993" customHeight="1" x14ac:dyDescent="0.35">
      <c r="A145" s="46">
        <v>144</v>
      </c>
      <c r="B145" s="45" t="s">
        <v>281</v>
      </c>
      <c r="C145" s="19" t="s">
        <v>295</v>
      </c>
      <c r="D145" s="45" t="str">
        <f t="shared" si="2"/>
        <v>Saguenay-Lac-Saint-Jean      Saint-Prime</v>
      </c>
      <c r="E145" s="20">
        <v>570.59466811407901</v>
      </c>
      <c r="F145" s="20">
        <v>624.23720019073539</v>
      </c>
      <c r="G145" s="20">
        <v>621.29064435456951</v>
      </c>
      <c r="H145" s="20">
        <v>691.90190459366636</v>
      </c>
      <c r="I145" s="20">
        <v>388.46999936831685</v>
      </c>
      <c r="J145" s="20">
        <v>751.27999836622575</v>
      </c>
      <c r="K145" s="20">
        <v>268.82799827260891</v>
      </c>
      <c r="L145" s="20">
        <v>521.16199776646636</v>
      </c>
    </row>
    <row r="147" spans="1:12" ht="14.25" x14ac:dyDescent="0.45">
      <c r="E147"/>
    </row>
  </sheetData>
  <sheetProtection algorithmName="SHA-512" hashValue="uTF4/8A0j8kfysTF4aieTE92inVpXpRnFQQkkBpQCtCM3QA7HWa/OcOvkFcYKSRK0jPIu4/l+1PefgrYhyRukw==" saltValue="712ZCOM6rploYd/BnL0LR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37AD-F6BF-4B92-A2EC-593EE89D741E}">
  <sheetPr codeName="Feuil3"/>
  <dimension ref="A1:H83"/>
  <sheetViews>
    <sheetView zoomScale="90" zoomScaleNormal="90" workbookViewId="0">
      <selection activeCell="E21" sqref="E21"/>
    </sheetView>
  </sheetViews>
  <sheetFormatPr baseColWidth="10" defaultColWidth="11.3984375" defaultRowHeight="14.25" x14ac:dyDescent="0.45"/>
  <cols>
    <col min="2" max="2" width="56.86328125" customWidth="1"/>
    <col min="3" max="3" width="23.265625" customWidth="1"/>
  </cols>
  <sheetData>
    <row r="1" spans="1:3" x14ac:dyDescent="0.45">
      <c r="A1" s="12" t="s">
        <v>296</v>
      </c>
    </row>
    <row r="2" spans="1:3" x14ac:dyDescent="0.45">
      <c r="A2" s="4" t="s">
        <v>15</v>
      </c>
      <c r="B2" s="4"/>
      <c r="C2" s="4" t="s">
        <v>297</v>
      </c>
    </row>
    <row r="3" spans="1:3" x14ac:dyDescent="0.45">
      <c r="A3" s="4">
        <v>1</v>
      </c>
      <c r="B3" s="82" t="s">
        <v>298</v>
      </c>
      <c r="C3" s="82">
        <v>0</v>
      </c>
    </row>
    <row r="4" spans="1:3" x14ac:dyDescent="0.45">
      <c r="A4" s="4">
        <v>2</v>
      </c>
      <c r="B4" s="4" t="s">
        <v>299</v>
      </c>
      <c r="C4" s="4">
        <v>580</v>
      </c>
    </row>
    <row r="5" spans="1:3" x14ac:dyDescent="0.45">
      <c r="A5" s="4">
        <v>3</v>
      </c>
      <c r="B5" s="4" t="s">
        <v>300</v>
      </c>
      <c r="C5" s="4">
        <v>400</v>
      </c>
    </row>
    <row r="6" spans="1:3" x14ac:dyDescent="0.45">
      <c r="A6" s="4">
        <v>4</v>
      </c>
      <c r="B6" s="4" t="s">
        <v>301</v>
      </c>
      <c r="C6" s="4">
        <v>3510</v>
      </c>
    </row>
    <row r="7" spans="1:3" x14ac:dyDescent="0.45">
      <c r="A7" s="4">
        <v>5</v>
      </c>
      <c r="B7" s="4" t="s">
        <v>302</v>
      </c>
      <c r="C7" s="4">
        <v>1200</v>
      </c>
    </row>
    <row r="8" spans="1:3" x14ac:dyDescent="0.45">
      <c r="A8" s="4">
        <v>6</v>
      </c>
      <c r="B8" s="4" t="s">
        <v>303</v>
      </c>
      <c r="C8" s="4">
        <v>1360</v>
      </c>
    </row>
    <row r="9" spans="1:3" x14ac:dyDescent="0.45">
      <c r="A9" s="4">
        <v>7</v>
      </c>
      <c r="B9" s="4" t="s">
        <v>304</v>
      </c>
      <c r="C9" s="4">
        <v>680</v>
      </c>
    </row>
    <row r="10" spans="1:3" x14ac:dyDescent="0.45">
      <c r="A10" s="4">
        <v>8</v>
      </c>
      <c r="B10" s="4" t="s">
        <v>305</v>
      </c>
      <c r="C10" s="4">
        <v>680</v>
      </c>
    </row>
    <row r="11" spans="1:3" x14ac:dyDescent="0.45">
      <c r="A11" s="4">
        <v>9</v>
      </c>
      <c r="B11" s="4" t="s">
        <v>306</v>
      </c>
      <c r="C11" s="4">
        <v>1000</v>
      </c>
    </row>
    <row r="12" spans="1:3" x14ac:dyDescent="0.45">
      <c r="A12" s="4">
        <v>10</v>
      </c>
      <c r="B12" s="4" t="s">
        <v>307</v>
      </c>
      <c r="C12" s="4">
        <v>400</v>
      </c>
    </row>
    <row r="13" spans="1:3" x14ac:dyDescent="0.45">
      <c r="A13" s="4">
        <v>11</v>
      </c>
      <c r="B13" s="4" t="s">
        <v>308</v>
      </c>
      <c r="C13" s="4">
        <v>320</v>
      </c>
    </row>
    <row r="14" spans="1:3" x14ac:dyDescent="0.45">
      <c r="A14" s="4">
        <v>12</v>
      </c>
      <c r="B14" s="4" t="s">
        <v>309</v>
      </c>
      <c r="C14" s="4">
        <v>240</v>
      </c>
    </row>
    <row r="15" spans="1:3" x14ac:dyDescent="0.45">
      <c r="A15" s="4">
        <v>13</v>
      </c>
      <c r="B15" s="4" t="s">
        <v>310</v>
      </c>
      <c r="C15" s="4">
        <v>500</v>
      </c>
    </row>
    <row r="16" spans="1:3" x14ac:dyDescent="0.45">
      <c r="A16" s="4">
        <v>14</v>
      </c>
      <c r="B16" s="4" t="s">
        <v>311</v>
      </c>
      <c r="C16" s="4">
        <v>310</v>
      </c>
    </row>
    <row r="17" spans="1:8" x14ac:dyDescent="0.45">
      <c r="A17" s="4">
        <v>15</v>
      </c>
      <c r="B17" s="4" t="s">
        <v>312</v>
      </c>
      <c r="C17" s="4">
        <v>680</v>
      </c>
    </row>
    <row r="18" spans="1:8" x14ac:dyDescent="0.45">
      <c r="A18" s="4">
        <v>16</v>
      </c>
      <c r="B18" s="4" t="s">
        <v>313</v>
      </c>
      <c r="C18" s="4">
        <v>540</v>
      </c>
    </row>
    <row r="19" spans="1:8" x14ac:dyDescent="0.45">
      <c r="A19" s="4">
        <v>17</v>
      </c>
      <c r="B19" s="4" t="s">
        <v>314</v>
      </c>
      <c r="C19" s="4">
        <v>1360</v>
      </c>
    </row>
    <row r="20" spans="1:8" x14ac:dyDescent="0.45">
      <c r="A20" s="4">
        <v>18</v>
      </c>
      <c r="B20" s="4" t="s">
        <v>315</v>
      </c>
      <c r="C20" s="4">
        <v>420</v>
      </c>
    </row>
    <row r="21" spans="1:8" x14ac:dyDescent="0.45">
      <c r="A21" s="4">
        <v>19</v>
      </c>
      <c r="B21" s="4" t="s">
        <v>316</v>
      </c>
      <c r="C21" s="4">
        <v>510</v>
      </c>
    </row>
    <row r="22" spans="1:8" x14ac:dyDescent="0.45">
      <c r="A22" s="4">
        <v>20</v>
      </c>
      <c r="B22" s="4" t="s">
        <v>317</v>
      </c>
      <c r="C22" s="4">
        <v>680</v>
      </c>
    </row>
    <row r="23" spans="1:8" x14ac:dyDescent="0.45">
      <c r="A23" s="4">
        <v>21</v>
      </c>
      <c r="B23" s="4" t="s">
        <v>318</v>
      </c>
      <c r="C23" s="4">
        <v>440</v>
      </c>
    </row>
    <row r="24" spans="1:8" x14ac:dyDescent="0.45">
      <c r="A24" s="4">
        <v>22</v>
      </c>
      <c r="B24" s="4" t="s">
        <v>319</v>
      </c>
      <c r="C24" s="4">
        <v>800</v>
      </c>
    </row>
    <row r="25" spans="1:8" x14ac:dyDescent="0.45">
      <c r="A25" s="4">
        <v>23</v>
      </c>
      <c r="B25" s="4" t="s">
        <v>320</v>
      </c>
      <c r="C25" s="4">
        <v>500</v>
      </c>
    </row>
    <row r="26" spans="1:8" x14ac:dyDescent="0.45">
      <c r="A26" s="4">
        <v>24</v>
      </c>
      <c r="B26" s="4" t="s">
        <v>321</v>
      </c>
      <c r="C26" s="4">
        <v>2000</v>
      </c>
    </row>
    <row r="27" spans="1:8" x14ac:dyDescent="0.45">
      <c r="A27" s="4">
        <v>25</v>
      </c>
      <c r="B27" s="4" t="s">
        <v>322</v>
      </c>
      <c r="C27" s="4">
        <v>510</v>
      </c>
    </row>
    <row r="28" spans="1:8" x14ac:dyDescent="0.45">
      <c r="A28" s="4">
        <v>26</v>
      </c>
      <c r="B28" s="4" t="s">
        <v>323</v>
      </c>
      <c r="C28" s="4">
        <v>510</v>
      </c>
    </row>
    <row r="29" spans="1:8" x14ac:dyDescent="0.45">
      <c r="A29" s="4">
        <v>27</v>
      </c>
      <c r="B29" s="4" t="s">
        <v>324</v>
      </c>
      <c r="C29" s="4">
        <v>510</v>
      </c>
    </row>
    <row r="30" spans="1:8" x14ac:dyDescent="0.45">
      <c r="A30" s="4">
        <v>28</v>
      </c>
      <c r="B30" s="4" t="s">
        <v>325</v>
      </c>
      <c r="C30" s="4">
        <v>680</v>
      </c>
    </row>
    <row r="31" spans="1:8" x14ac:dyDescent="0.45">
      <c r="A31" s="4">
        <v>29</v>
      </c>
      <c r="B31" s="4" t="s">
        <v>326</v>
      </c>
      <c r="C31" s="4">
        <v>460</v>
      </c>
      <c r="G31" t="s">
        <v>46</v>
      </c>
    </row>
    <row r="32" spans="1:8" x14ac:dyDescent="0.45">
      <c r="A32" s="4">
        <v>30</v>
      </c>
      <c r="B32" s="4" t="s">
        <v>327</v>
      </c>
      <c r="C32" s="4">
        <v>800</v>
      </c>
      <c r="H32" t="s">
        <v>46</v>
      </c>
    </row>
    <row r="33" spans="1:3" x14ac:dyDescent="0.45">
      <c r="A33" s="4">
        <v>31</v>
      </c>
      <c r="B33" s="4" t="s">
        <v>328</v>
      </c>
      <c r="C33" s="4">
        <v>850</v>
      </c>
    </row>
    <row r="34" spans="1:3" x14ac:dyDescent="0.45">
      <c r="A34" s="4">
        <v>32</v>
      </c>
      <c r="B34" s="4" t="s">
        <v>329</v>
      </c>
      <c r="C34" s="4">
        <v>1600</v>
      </c>
    </row>
    <row r="35" spans="1:3" x14ac:dyDescent="0.45">
      <c r="A35" s="4">
        <v>33</v>
      </c>
      <c r="B35" s="4" t="s">
        <v>330</v>
      </c>
      <c r="C35" s="4">
        <v>200</v>
      </c>
    </row>
    <row r="36" spans="1:3" x14ac:dyDescent="0.45">
      <c r="A36" s="4">
        <v>34</v>
      </c>
      <c r="B36" s="4" t="s">
        <v>331</v>
      </c>
      <c r="C36" s="4">
        <v>600</v>
      </c>
    </row>
    <row r="37" spans="1:3" x14ac:dyDescent="0.45">
      <c r="A37" s="4">
        <v>35</v>
      </c>
      <c r="B37" s="4" t="s">
        <v>332</v>
      </c>
      <c r="C37" s="4">
        <v>200</v>
      </c>
    </row>
    <row r="38" spans="1:3" x14ac:dyDescent="0.45">
      <c r="A38" s="4">
        <v>36</v>
      </c>
      <c r="B38" s="4" t="s">
        <v>333</v>
      </c>
      <c r="C38" s="4">
        <v>570</v>
      </c>
    </row>
    <row r="39" spans="1:3" x14ac:dyDescent="0.45">
      <c r="A39" s="4">
        <v>37</v>
      </c>
      <c r="B39" s="4" t="s">
        <v>334</v>
      </c>
      <c r="C39" s="4">
        <v>2000</v>
      </c>
    </row>
    <row r="40" spans="1:3" x14ac:dyDescent="0.45">
      <c r="A40" s="4">
        <v>38</v>
      </c>
      <c r="B40" s="4" t="s">
        <v>335</v>
      </c>
      <c r="C40" s="4">
        <v>230</v>
      </c>
    </row>
    <row r="41" spans="1:3" x14ac:dyDescent="0.45">
      <c r="A41" s="4">
        <v>39</v>
      </c>
      <c r="B41" s="4" t="s">
        <v>336</v>
      </c>
      <c r="C41" s="4">
        <v>340</v>
      </c>
    </row>
    <row r="42" spans="1:3" x14ac:dyDescent="0.45">
      <c r="A42" s="4">
        <v>40</v>
      </c>
      <c r="B42" s="4" t="s">
        <v>337</v>
      </c>
      <c r="C42" s="4">
        <v>330</v>
      </c>
    </row>
    <row r="43" spans="1:3" x14ac:dyDescent="0.45">
      <c r="A43" s="4">
        <v>41</v>
      </c>
      <c r="B43" s="4" t="s">
        <v>338</v>
      </c>
      <c r="C43" s="4">
        <v>610</v>
      </c>
    </row>
    <row r="44" spans="1:3" x14ac:dyDescent="0.45">
      <c r="A44" s="4">
        <v>42</v>
      </c>
      <c r="B44" s="4" t="s">
        <v>339</v>
      </c>
      <c r="C44" s="4">
        <v>600</v>
      </c>
    </row>
    <row r="45" spans="1:3" x14ac:dyDescent="0.45">
      <c r="A45" s="4">
        <v>43</v>
      </c>
      <c r="B45" s="4" t="s">
        <v>340</v>
      </c>
      <c r="C45" s="4">
        <v>540</v>
      </c>
    </row>
    <row r="46" spans="1:3" x14ac:dyDescent="0.45">
      <c r="A46" s="4">
        <v>44</v>
      </c>
      <c r="B46" s="4" t="s">
        <v>341</v>
      </c>
      <c r="C46" s="4">
        <v>500</v>
      </c>
    </row>
    <row r="47" spans="1:3" x14ac:dyDescent="0.45">
      <c r="A47" s="4">
        <v>45</v>
      </c>
      <c r="B47" s="4" t="s">
        <v>342</v>
      </c>
      <c r="C47" s="4">
        <v>610</v>
      </c>
    </row>
    <row r="48" spans="1:3" x14ac:dyDescent="0.45">
      <c r="A48" s="4">
        <v>46</v>
      </c>
      <c r="B48" s="4" t="s">
        <v>343</v>
      </c>
      <c r="C48" s="4">
        <v>330</v>
      </c>
    </row>
    <row r="49" spans="1:3" x14ac:dyDescent="0.45">
      <c r="A49" s="4">
        <v>47</v>
      </c>
      <c r="B49" s="4" t="s">
        <v>344</v>
      </c>
      <c r="C49" s="4">
        <v>510</v>
      </c>
    </row>
    <row r="50" spans="1:3" x14ac:dyDescent="0.45">
      <c r="A50" s="4">
        <v>48</v>
      </c>
      <c r="B50" s="4" t="s">
        <v>345</v>
      </c>
      <c r="C50" s="4">
        <v>2400</v>
      </c>
    </row>
    <row r="51" spans="1:3" x14ac:dyDescent="0.45">
      <c r="A51" s="4">
        <v>49</v>
      </c>
      <c r="B51" s="4" t="s">
        <v>346</v>
      </c>
      <c r="C51" s="4">
        <v>500</v>
      </c>
    </row>
    <row r="52" spans="1:3" x14ac:dyDescent="0.45">
      <c r="A52" s="4">
        <v>50</v>
      </c>
      <c r="B52" s="4" t="s">
        <v>347</v>
      </c>
      <c r="C52" s="4">
        <v>1100</v>
      </c>
    </row>
    <row r="53" spans="1:3" x14ac:dyDescent="0.45">
      <c r="A53" s="4">
        <v>51</v>
      </c>
      <c r="B53" s="4" t="s">
        <v>348</v>
      </c>
      <c r="C53" s="4">
        <v>1360</v>
      </c>
    </row>
    <row r="54" spans="1:3" x14ac:dyDescent="0.45">
      <c r="A54" s="4">
        <v>52</v>
      </c>
      <c r="B54" s="4" t="s">
        <v>349</v>
      </c>
      <c r="C54" s="4">
        <v>1270</v>
      </c>
    </row>
    <row r="55" spans="1:3" x14ac:dyDescent="0.45">
      <c r="A55" s="4">
        <v>53</v>
      </c>
      <c r="B55" s="4" t="s">
        <v>350</v>
      </c>
      <c r="C55" s="4">
        <v>3000</v>
      </c>
    </row>
    <row r="56" spans="1:3" x14ac:dyDescent="0.45">
      <c r="A56" s="4">
        <v>54</v>
      </c>
      <c r="B56" s="4" t="s">
        <v>351</v>
      </c>
      <c r="C56" s="4">
        <v>250</v>
      </c>
    </row>
    <row r="57" spans="1:3" x14ac:dyDescent="0.45">
      <c r="A57" s="4">
        <v>55</v>
      </c>
      <c r="B57" s="4" t="s">
        <v>352</v>
      </c>
      <c r="C57" s="4">
        <v>1100</v>
      </c>
    </row>
    <row r="58" spans="1:3" x14ac:dyDescent="0.45">
      <c r="A58" s="4">
        <v>56</v>
      </c>
      <c r="B58" s="4" t="s">
        <v>353</v>
      </c>
      <c r="C58" s="4">
        <v>1360</v>
      </c>
    </row>
    <row r="59" spans="1:3" x14ac:dyDescent="0.45">
      <c r="A59" s="4">
        <v>57</v>
      </c>
      <c r="B59" s="4" t="s">
        <v>354</v>
      </c>
      <c r="C59" s="4">
        <v>1360</v>
      </c>
    </row>
    <row r="60" spans="1:3" x14ac:dyDescent="0.45">
      <c r="A60" s="4">
        <v>58</v>
      </c>
      <c r="B60" s="4" t="s">
        <v>355</v>
      </c>
      <c r="C60" s="4">
        <v>3000</v>
      </c>
    </row>
    <row r="61" spans="1:3" x14ac:dyDescent="0.45">
      <c r="A61" s="4">
        <v>59</v>
      </c>
      <c r="B61" s="4" t="s">
        <v>356</v>
      </c>
      <c r="C61" s="4">
        <v>425</v>
      </c>
    </row>
    <row r="62" spans="1:3" x14ac:dyDescent="0.45">
      <c r="A62" s="4">
        <v>60</v>
      </c>
      <c r="B62" s="4" t="s">
        <v>357</v>
      </c>
      <c r="C62" s="4">
        <v>510</v>
      </c>
    </row>
    <row r="63" spans="1:3" x14ac:dyDescent="0.45">
      <c r="A63" s="4">
        <v>61</v>
      </c>
      <c r="B63" s="4" t="s">
        <v>358</v>
      </c>
      <c r="C63" s="4">
        <v>1000</v>
      </c>
    </row>
    <row r="64" spans="1:3" ht="28.5" x14ac:dyDescent="0.45">
      <c r="A64" s="4">
        <v>62</v>
      </c>
      <c r="B64" s="69" t="s">
        <v>359</v>
      </c>
      <c r="C64" s="4">
        <v>9088</v>
      </c>
    </row>
    <row r="65" spans="1:3" ht="28.5" x14ac:dyDescent="0.45">
      <c r="A65" s="4">
        <v>63</v>
      </c>
      <c r="B65" s="69" t="s">
        <v>360</v>
      </c>
      <c r="C65" s="4">
        <v>6835</v>
      </c>
    </row>
    <row r="66" spans="1:3" ht="28.5" x14ac:dyDescent="0.45">
      <c r="A66" s="4">
        <v>64</v>
      </c>
      <c r="B66" s="69" t="s">
        <v>361</v>
      </c>
      <c r="C66" s="4">
        <v>7040</v>
      </c>
    </row>
    <row r="67" spans="1:3" x14ac:dyDescent="0.45">
      <c r="A67" s="4">
        <v>65</v>
      </c>
      <c r="B67" s="73" t="s">
        <v>362</v>
      </c>
      <c r="C67" s="73">
        <v>500</v>
      </c>
    </row>
    <row r="68" spans="1:3" x14ac:dyDescent="0.45">
      <c r="A68" s="4">
        <v>66</v>
      </c>
      <c r="B68" s="73" t="s">
        <v>362</v>
      </c>
      <c r="C68" s="73">
        <v>250</v>
      </c>
    </row>
    <row r="69" spans="1:3" x14ac:dyDescent="0.45">
      <c r="A69" s="4">
        <v>67</v>
      </c>
      <c r="B69" s="73" t="s">
        <v>362</v>
      </c>
      <c r="C69" s="73">
        <v>0</v>
      </c>
    </row>
    <row r="70" spans="1:3" x14ac:dyDescent="0.45">
      <c r="A70" s="4">
        <v>68</v>
      </c>
      <c r="B70" s="73" t="s">
        <v>362</v>
      </c>
      <c r="C70" s="73">
        <v>0</v>
      </c>
    </row>
    <row r="72" spans="1:3" x14ac:dyDescent="0.45">
      <c r="A72" s="70" t="s">
        <v>23</v>
      </c>
      <c r="B72" s="4"/>
      <c r="C72" s="4" t="s">
        <v>297</v>
      </c>
    </row>
    <row r="73" spans="1:3" x14ac:dyDescent="0.45">
      <c r="A73" s="4">
        <v>1</v>
      </c>
      <c r="B73" s="82" t="s">
        <v>298</v>
      </c>
      <c r="C73" s="82">
        <v>0</v>
      </c>
    </row>
    <row r="74" spans="1:3" x14ac:dyDescent="0.45">
      <c r="A74" s="4">
        <v>2</v>
      </c>
      <c r="B74" s="4" t="s">
        <v>363</v>
      </c>
      <c r="C74" s="4">
        <v>800</v>
      </c>
    </row>
    <row r="75" spans="1:3" x14ac:dyDescent="0.45">
      <c r="A75" s="4">
        <v>3</v>
      </c>
      <c r="B75" s="4" t="s">
        <v>364</v>
      </c>
      <c r="C75" s="4">
        <v>960</v>
      </c>
    </row>
    <row r="76" spans="1:3" x14ac:dyDescent="0.45">
      <c r="A76" s="4">
        <v>4</v>
      </c>
      <c r="B76" s="4" t="s">
        <v>365</v>
      </c>
      <c r="C76" s="4">
        <v>9600</v>
      </c>
    </row>
    <row r="77" spans="1:3" x14ac:dyDescent="0.45">
      <c r="A77" s="4">
        <v>5</v>
      </c>
      <c r="B77" s="4" t="s">
        <v>366</v>
      </c>
      <c r="C77" s="4">
        <v>960</v>
      </c>
    </row>
    <row r="78" spans="1:3" x14ac:dyDescent="0.45">
      <c r="A78" s="4">
        <v>6</v>
      </c>
      <c r="B78" s="4" t="s">
        <v>367</v>
      </c>
      <c r="C78" s="4">
        <v>960</v>
      </c>
    </row>
    <row r="79" spans="1:3" x14ac:dyDescent="0.45">
      <c r="A79" s="4">
        <v>7</v>
      </c>
      <c r="B79" s="4" t="s">
        <v>368</v>
      </c>
      <c r="C79" s="4">
        <v>960</v>
      </c>
    </row>
    <row r="80" spans="1:3" x14ac:dyDescent="0.45">
      <c r="A80" s="4">
        <v>8</v>
      </c>
      <c r="B80" s="4" t="s">
        <v>369</v>
      </c>
      <c r="C80" s="4">
        <v>960</v>
      </c>
    </row>
    <row r="81" spans="1:3" x14ac:dyDescent="0.45">
      <c r="A81" s="4">
        <v>9</v>
      </c>
      <c r="B81" s="4" t="s">
        <v>370</v>
      </c>
      <c r="C81" s="4">
        <v>960</v>
      </c>
    </row>
    <row r="82" spans="1:3" x14ac:dyDescent="0.45">
      <c r="A82" s="4">
        <v>10</v>
      </c>
      <c r="B82" s="4" t="s">
        <v>371</v>
      </c>
      <c r="C82" s="4">
        <v>960</v>
      </c>
    </row>
    <row r="83" spans="1:3" x14ac:dyDescent="0.45">
      <c r="A83" s="4">
        <v>11</v>
      </c>
      <c r="B83" s="73" t="s">
        <v>362</v>
      </c>
      <c r="C83" s="73">
        <v>600</v>
      </c>
    </row>
  </sheetData>
  <sheetProtection algorithmName="SHA-512" hashValue="5ljiTUO80DLJR0DRRK2tOWz7XfElsKjsekHsvX447Fmfmq7PlDlBrhjhT2pIfiW/qWQ5Dwm8OtO4iToeaHlUTg==" saltValue="BrfH6HzPKvqXrVeLNBMBk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626F-33B3-48FA-BCD9-9061C74EF50F}">
  <sheetPr codeName="Feuil4"/>
  <dimension ref="B2:K66"/>
  <sheetViews>
    <sheetView workbookViewId="0">
      <selection activeCell="E1" sqref="E1"/>
    </sheetView>
  </sheetViews>
  <sheetFormatPr baseColWidth="10" defaultColWidth="11.3984375" defaultRowHeight="14.25" x14ac:dyDescent="0.45"/>
  <cols>
    <col min="3" max="3" width="16.86328125" customWidth="1"/>
    <col min="5" max="5" width="21.3984375" customWidth="1"/>
  </cols>
  <sheetData>
    <row r="2" spans="2:11" ht="18.399999999999999" x14ac:dyDescent="0.45">
      <c r="B2" s="3" t="s">
        <v>41</v>
      </c>
    </row>
    <row r="3" spans="2:11" x14ac:dyDescent="0.45">
      <c r="B3" t="s">
        <v>372</v>
      </c>
    </row>
    <row r="4" spans="2:11" x14ac:dyDescent="0.45">
      <c r="B4" t="s">
        <v>373</v>
      </c>
      <c r="D4" s="56">
        <v>1</v>
      </c>
      <c r="E4" s="56" t="s">
        <v>374</v>
      </c>
      <c r="F4" s="56">
        <v>1</v>
      </c>
      <c r="I4" s="56">
        <v>1</v>
      </c>
      <c r="J4" s="56" t="s">
        <v>375</v>
      </c>
      <c r="K4" s="56" t="s">
        <v>376</v>
      </c>
    </row>
    <row r="5" spans="2:11" x14ac:dyDescent="0.45">
      <c r="D5" s="56">
        <v>2</v>
      </c>
      <c r="E5" s="56" t="s">
        <v>377</v>
      </c>
      <c r="F5" s="56">
        <v>2</v>
      </c>
      <c r="I5" s="56">
        <v>2</v>
      </c>
      <c r="J5" s="56" t="s">
        <v>378</v>
      </c>
      <c r="K5" s="56" t="s">
        <v>379</v>
      </c>
    </row>
    <row r="6" spans="2:11" x14ac:dyDescent="0.45">
      <c r="D6" s="56">
        <v>3</v>
      </c>
      <c r="E6" s="56" t="s">
        <v>380</v>
      </c>
      <c r="F6" s="56">
        <v>2.2999999999999998</v>
      </c>
    </row>
    <row r="7" spans="2:11" x14ac:dyDescent="0.45">
      <c r="D7" s="56">
        <v>4</v>
      </c>
      <c r="E7" s="56" t="s">
        <v>381</v>
      </c>
      <c r="F7" s="56"/>
    </row>
    <row r="9" spans="2:11" ht="18.399999999999999" x14ac:dyDescent="0.45">
      <c r="B9" s="3" t="s">
        <v>57</v>
      </c>
    </row>
    <row r="10" spans="2:11" x14ac:dyDescent="0.45">
      <c r="D10" s="56"/>
      <c r="E10" s="56"/>
      <c r="F10" s="4" t="s">
        <v>61</v>
      </c>
    </row>
    <row r="11" spans="2:11" x14ac:dyDescent="0.45">
      <c r="D11" s="56">
        <v>1</v>
      </c>
      <c r="E11" s="56" t="s">
        <v>382</v>
      </c>
      <c r="F11" s="4">
        <v>1</v>
      </c>
    </row>
    <row r="12" spans="2:11" x14ac:dyDescent="0.45">
      <c r="D12" s="56">
        <v>2</v>
      </c>
      <c r="E12" s="68" t="s">
        <v>383</v>
      </c>
      <c r="F12" s="4">
        <v>0</v>
      </c>
    </row>
    <row r="13" spans="2:11" x14ac:dyDescent="0.45">
      <c r="D13" s="56">
        <v>3</v>
      </c>
      <c r="E13" s="68" t="s">
        <v>384</v>
      </c>
      <c r="F13" s="4">
        <v>1</v>
      </c>
    </row>
    <row r="14" spans="2:11" x14ac:dyDescent="0.45">
      <c r="D14" s="56">
        <v>4</v>
      </c>
      <c r="E14" s="56" t="s">
        <v>385</v>
      </c>
      <c r="F14" s="4">
        <v>0</v>
      </c>
    </row>
    <row r="15" spans="2:11" x14ac:dyDescent="0.45">
      <c r="D15" s="56">
        <v>5</v>
      </c>
      <c r="E15" s="56" t="s">
        <v>386</v>
      </c>
      <c r="F15" s="4">
        <v>0</v>
      </c>
    </row>
    <row r="18" spans="2:6" ht="18.399999999999999" x14ac:dyDescent="0.45">
      <c r="B18" s="3" t="s">
        <v>64</v>
      </c>
      <c r="D18" s="56"/>
      <c r="E18" s="56" t="s">
        <v>387</v>
      </c>
      <c r="F18" s="56" t="s">
        <v>388</v>
      </c>
    </row>
    <row r="19" spans="2:6" x14ac:dyDescent="0.45">
      <c r="D19" s="56">
        <v>1</v>
      </c>
      <c r="E19" s="56" t="s">
        <v>389</v>
      </c>
      <c r="F19" s="56">
        <v>0.08</v>
      </c>
    </row>
    <row r="20" spans="2:6" x14ac:dyDescent="0.45">
      <c r="D20" s="56">
        <v>2</v>
      </c>
      <c r="E20" s="56" t="s">
        <v>390</v>
      </c>
      <c r="F20" s="56">
        <v>0.02</v>
      </c>
    </row>
    <row r="21" spans="2:6" x14ac:dyDescent="0.45">
      <c r="D21" s="56">
        <v>3</v>
      </c>
      <c r="E21" s="56" t="s">
        <v>391</v>
      </c>
      <c r="F21" s="56">
        <v>0.16</v>
      </c>
    </row>
    <row r="23" spans="2:6" ht="18.399999999999999" x14ac:dyDescent="0.45">
      <c r="B23" s="3" t="s">
        <v>80</v>
      </c>
      <c r="D23" s="56"/>
      <c r="E23" s="56" t="s">
        <v>387</v>
      </c>
      <c r="F23" s="56" t="s">
        <v>392</v>
      </c>
    </row>
    <row r="24" spans="2:6" x14ac:dyDescent="0.45">
      <c r="D24" s="56">
        <v>1</v>
      </c>
      <c r="E24" s="56" t="s">
        <v>393</v>
      </c>
      <c r="F24" s="56">
        <v>0.25</v>
      </c>
    </row>
    <row r="25" spans="2:6" x14ac:dyDescent="0.45">
      <c r="D25" s="56">
        <v>2</v>
      </c>
      <c r="E25" s="56" t="s">
        <v>394</v>
      </c>
      <c r="F25" s="56">
        <v>0.35</v>
      </c>
    </row>
    <row r="28" spans="2:6" ht="18.399999999999999" x14ac:dyDescent="0.45">
      <c r="B28" s="3" t="s">
        <v>100</v>
      </c>
      <c r="D28" t="s">
        <v>395</v>
      </c>
      <c r="E28" t="s">
        <v>396</v>
      </c>
    </row>
    <row r="29" spans="2:6" ht="18.399999999999999" x14ac:dyDescent="0.45">
      <c r="B29" s="3"/>
      <c r="D29" s="56"/>
      <c r="E29" s="56"/>
      <c r="F29" s="56" t="s">
        <v>104</v>
      </c>
    </row>
    <row r="30" spans="2:6" x14ac:dyDescent="0.45">
      <c r="D30" s="56">
        <v>1</v>
      </c>
      <c r="E30" s="56" t="s">
        <v>397</v>
      </c>
      <c r="F30" s="56">
        <v>1.5</v>
      </c>
    </row>
    <row r="31" spans="2:6" x14ac:dyDescent="0.45">
      <c r="D31" s="56">
        <v>2</v>
      </c>
      <c r="E31" s="56" t="s">
        <v>398</v>
      </c>
      <c r="F31" s="56">
        <v>2</v>
      </c>
    </row>
    <row r="32" spans="2:6" x14ac:dyDescent="0.45">
      <c r="D32" s="56">
        <v>3</v>
      </c>
      <c r="E32" s="56" t="s">
        <v>399</v>
      </c>
      <c r="F32" s="56">
        <v>3</v>
      </c>
    </row>
    <row r="33" spans="4:6" x14ac:dyDescent="0.45">
      <c r="D33" s="56">
        <v>4</v>
      </c>
      <c r="E33" s="56" t="s">
        <v>400</v>
      </c>
      <c r="F33" s="56">
        <v>3</v>
      </c>
    </row>
    <row r="34" spans="4:6" x14ac:dyDescent="0.45">
      <c r="D34" s="56">
        <v>5</v>
      </c>
      <c r="E34" s="56" t="s">
        <v>401</v>
      </c>
      <c r="F34" s="56">
        <v>4</v>
      </c>
    </row>
    <row r="35" spans="4:6" x14ac:dyDescent="0.45">
      <c r="D35" s="56">
        <v>6</v>
      </c>
      <c r="E35" s="56" t="s">
        <v>402</v>
      </c>
      <c r="F35" s="56">
        <v>5</v>
      </c>
    </row>
    <row r="36" spans="4:6" x14ac:dyDescent="0.45">
      <c r="D36" s="56">
        <v>7</v>
      </c>
      <c r="E36" s="56" t="s">
        <v>403</v>
      </c>
      <c r="F36" s="56">
        <v>6</v>
      </c>
    </row>
    <row r="66" spans="5:5" x14ac:dyDescent="0.45">
      <c r="E66" s="91" t="s">
        <v>404</v>
      </c>
    </row>
  </sheetData>
  <sheetProtection algorithmName="SHA-512" hashValue="AS9tP6D+H/Qq8XY4f8w4rI9SuaBj9sc+ErhZYh84Lifs0hw/Da2HM40jpDzIHNZERN4dmSLg2TvJz3diJ5a6QQ==" saltValue="GAYqHNago4mexsWX77CRt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8CFB-18F9-44DE-8D41-AC7060E35B41}">
  <sheetPr codeName="Feuil5">
    <tabColor rgb="FFFF0000"/>
  </sheetPr>
  <dimension ref="A1:S145"/>
  <sheetViews>
    <sheetView zoomScale="80" zoomScaleNormal="80" workbookViewId="0">
      <pane xSplit="2" ySplit="1" topLeftCell="C127" activePane="bottomRight" state="frozen"/>
      <selection pane="topRight" activeCell="C1" sqref="C1"/>
      <selection pane="bottomLeft" activeCell="A2" sqref="A2"/>
      <selection pane="bottomRight" activeCell="S16" sqref="S16"/>
    </sheetView>
  </sheetViews>
  <sheetFormatPr baseColWidth="10" defaultColWidth="11.3984375" defaultRowHeight="13.15" x14ac:dyDescent="0.4"/>
  <cols>
    <col min="1" max="1" width="13.86328125" style="23" customWidth="1"/>
    <col min="2" max="2" width="19.1328125" style="23" customWidth="1"/>
    <col min="3" max="14" width="9.86328125" style="24" customWidth="1"/>
    <col min="15" max="15" width="13" style="24" customWidth="1"/>
    <col min="16" max="16" width="9.86328125" style="24" customWidth="1"/>
    <col min="17" max="16384" width="11.3984375" style="17"/>
  </cols>
  <sheetData>
    <row r="1" spans="1:19" ht="21" x14ac:dyDescent="0.4">
      <c r="A1" s="15" t="s">
        <v>127</v>
      </c>
      <c r="B1" s="15" t="s">
        <v>126</v>
      </c>
      <c r="C1" s="16" t="s">
        <v>405</v>
      </c>
      <c r="D1" s="16" t="s">
        <v>406</v>
      </c>
      <c r="E1" s="16" t="s">
        <v>407</v>
      </c>
      <c r="F1" s="16" t="s">
        <v>408</v>
      </c>
      <c r="G1" s="16" t="s">
        <v>409</v>
      </c>
      <c r="H1" s="16" t="s">
        <v>410</v>
      </c>
      <c r="I1" s="16" t="s">
        <v>411</v>
      </c>
      <c r="J1" s="16" t="s">
        <v>412</v>
      </c>
      <c r="K1" s="16" t="s">
        <v>413</v>
      </c>
      <c r="L1" s="16" t="s">
        <v>414</v>
      </c>
      <c r="M1" s="16" t="s">
        <v>415</v>
      </c>
      <c r="N1" s="16" t="s">
        <v>416</v>
      </c>
      <c r="O1" s="15" t="s">
        <v>31</v>
      </c>
      <c r="P1" s="15" t="s">
        <v>32</v>
      </c>
      <c r="S1" s="18"/>
    </row>
    <row r="2" spans="1:19" x14ac:dyDescent="0.4">
      <c r="A2" s="19" t="s">
        <v>137</v>
      </c>
      <c r="B2" s="19" t="s">
        <v>136</v>
      </c>
      <c r="C2" s="20">
        <v>0</v>
      </c>
      <c r="D2" s="20">
        <v>0</v>
      </c>
      <c r="E2" s="20">
        <v>6.8501562536617397</v>
      </c>
      <c r="F2" s="20">
        <v>43.150878361602103</v>
      </c>
      <c r="G2" s="20">
        <v>111.076733371592</v>
      </c>
      <c r="H2" s="20">
        <v>136.543492738194</v>
      </c>
      <c r="I2" s="20">
        <v>147.233041563911</v>
      </c>
      <c r="J2" s="20">
        <v>117.822496901626</v>
      </c>
      <c r="K2" s="20">
        <v>66.243466061823099</v>
      </c>
      <c r="L2" s="20">
        <v>14.359377406881899</v>
      </c>
      <c r="M2" s="20">
        <v>0</v>
      </c>
      <c r="N2" s="20">
        <v>0</v>
      </c>
      <c r="O2" s="21">
        <f t="shared" ref="O2:O65" si="0">SUM(G2:K2)</f>
        <v>578.91923063714614</v>
      </c>
      <c r="P2" s="21">
        <f t="shared" ref="P2:P65" si="1">SUM(C2:N2)</f>
        <v>643.27964265929188</v>
      </c>
      <c r="S2" s="22"/>
    </row>
    <row r="3" spans="1:19" x14ac:dyDescent="0.4">
      <c r="A3" s="19" t="s">
        <v>138</v>
      </c>
      <c r="B3" s="19" t="s">
        <v>136</v>
      </c>
      <c r="C3" s="20">
        <v>0</v>
      </c>
      <c r="D3" s="20">
        <v>0</v>
      </c>
      <c r="E3" s="20">
        <v>7.0222728367993801</v>
      </c>
      <c r="F3" s="20">
        <v>40.8278490742588</v>
      </c>
      <c r="G3" s="20">
        <v>108.760543769058</v>
      </c>
      <c r="H3" s="20">
        <v>135.15770113047401</v>
      </c>
      <c r="I3" s="20">
        <v>146.280951827754</v>
      </c>
      <c r="J3" s="20">
        <v>116.801574325134</v>
      </c>
      <c r="K3" s="20">
        <v>64.746231727825602</v>
      </c>
      <c r="L3" s="20">
        <v>13.2222386646699</v>
      </c>
      <c r="M3" s="20">
        <v>0</v>
      </c>
      <c r="N3" s="20">
        <v>0</v>
      </c>
      <c r="O3" s="21">
        <f t="shared" si="0"/>
        <v>571.74700278024557</v>
      </c>
      <c r="P3" s="21">
        <f t="shared" si="1"/>
        <v>632.81936335597379</v>
      </c>
      <c r="S3" s="22"/>
    </row>
    <row r="4" spans="1:19" x14ac:dyDescent="0.4">
      <c r="A4" s="19" t="s">
        <v>139</v>
      </c>
      <c r="B4" s="19" t="s">
        <v>136</v>
      </c>
      <c r="C4" s="20">
        <v>0</v>
      </c>
      <c r="D4" s="20">
        <v>0</v>
      </c>
      <c r="E4" s="20">
        <v>7.3259238773110802</v>
      </c>
      <c r="F4" s="20">
        <v>42.893004651501897</v>
      </c>
      <c r="G4" s="20">
        <v>110.811169847675</v>
      </c>
      <c r="H4" s="20">
        <v>135.35900818691999</v>
      </c>
      <c r="I4" s="20">
        <v>146.32295099009599</v>
      </c>
      <c r="J4" s="20">
        <v>117.36793245363501</v>
      </c>
      <c r="K4" s="20">
        <v>64.768935167779702</v>
      </c>
      <c r="L4" s="20">
        <v>13.2882076849579</v>
      </c>
      <c r="M4" s="20">
        <v>0</v>
      </c>
      <c r="N4" s="20">
        <v>0</v>
      </c>
      <c r="O4" s="21">
        <f t="shared" si="0"/>
        <v>574.62999664610561</v>
      </c>
      <c r="P4" s="21">
        <f t="shared" si="1"/>
        <v>638.13713285987649</v>
      </c>
      <c r="S4" s="22"/>
    </row>
    <row r="5" spans="1:19" x14ac:dyDescent="0.4">
      <c r="A5" s="19" t="s">
        <v>140</v>
      </c>
      <c r="B5" s="19" t="s">
        <v>136</v>
      </c>
      <c r="C5" s="20">
        <v>0</v>
      </c>
      <c r="D5" s="20">
        <v>0</v>
      </c>
      <c r="E5" s="20">
        <v>7.8591571137949696</v>
      </c>
      <c r="F5" s="20">
        <v>42.014600014104502</v>
      </c>
      <c r="G5" s="20">
        <v>110.139570755099</v>
      </c>
      <c r="H5" s="20">
        <v>136.46011313401701</v>
      </c>
      <c r="I5" s="20">
        <v>146.707647927464</v>
      </c>
      <c r="J5" s="20">
        <v>117.096069229474</v>
      </c>
      <c r="K5" s="20">
        <v>64.4512241868443</v>
      </c>
      <c r="L5" s="20">
        <v>12.8854273518863</v>
      </c>
      <c r="M5" s="20">
        <v>0</v>
      </c>
      <c r="N5" s="20">
        <v>0</v>
      </c>
      <c r="O5" s="21">
        <f t="shared" si="0"/>
        <v>574.85462523289834</v>
      </c>
      <c r="P5" s="21">
        <f t="shared" si="1"/>
        <v>637.61380971268409</v>
      </c>
      <c r="S5" s="22"/>
    </row>
    <row r="6" spans="1:19" ht="21" x14ac:dyDescent="0.4">
      <c r="A6" s="19" t="s">
        <v>141</v>
      </c>
      <c r="B6" s="19" t="s">
        <v>136</v>
      </c>
      <c r="C6" s="20">
        <v>0</v>
      </c>
      <c r="D6" s="20">
        <v>0</v>
      </c>
      <c r="E6" s="20">
        <v>7.07990689115395</v>
      </c>
      <c r="F6" s="20">
        <v>42.790369652372398</v>
      </c>
      <c r="G6" s="20">
        <v>111.398811985146</v>
      </c>
      <c r="H6" s="20">
        <v>136.912937767675</v>
      </c>
      <c r="I6" s="20">
        <v>147.867649568129</v>
      </c>
      <c r="J6" s="20">
        <v>118.320457859399</v>
      </c>
      <c r="K6" s="20">
        <v>66.640450110189505</v>
      </c>
      <c r="L6" s="20">
        <v>14.260825227062</v>
      </c>
      <c r="M6" s="20">
        <v>0</v>
      </c>
      <c r="N6" s="20">
        <v>0</v>
      </c>
      <c r="O6" s="21">
        <f t="shared" si="0"/>
        <v>581.14030729053843</v>
      </c>
      <c r="P6" s="21">
        <f t="shared" si="1"/>
        <v>645.27140906112675</v>
      </c>
      <c r="S6" s="22"/>
    </row>
    <row r="7" spans="1:19" x14ac:dyDescent="0.4">
      <c r="A7" s="19" t="s">
        <v>143</v>
      </c>
      <c r="B7" s="19" t="s">
        <v>142</v>
      </c>
      <c r="C7" s="20">
        <v>0</v>
      </c>
      <c r="D7" s="20">
        <v>0</v>
      </c>
      <c r="E7" s="20">
        <v>1.2282360914111901</v>
      </c>
      <c r="F7" s="20">
        <v>26.3685539281282</v>
      </c>
      <c r="G7" s="20">
        <v>87.696266815280396</v>
      </c>
      <c r="H7" s="20">
        <v>121.93153862535</v>
      </c>
      <c r="I7" s="20">
        <v>132.95578336256801</v>
      </c>
      <c r="J7" s="20">
        <v>109.61541152469</v>
      </c>
      <c r="K7" s="20">
        <v>60.313943138340001</v>
      </c>
      <c r="L7" s="20">
        <v>10.341558928696699</v>
      </c>
      <c r="M7" s="20">
        <v>0.17721728098457401</v>
      </c>
      <c r="N7" s="20">
        <v>0</v>
      </c>
      <c r="O7" s="21">
        <f t="shared" si="0"/>
        <v>512.51294346622842</v>
      </c>
      <c r="P7" s="21">
        <f t="shared" si="1"/>
        <v>550.62850969544911</v>
      </c>
      <c r="S7" s="22"/>
    </row>
    <row r="8" spans="1:19" x14ac:dyDescent="0.4">
      <c r="A8" s="19" t="s">
        <v>144</v>
      </c>
      <c r="B8" s="19" t="s">
        <v>142</v>
      </c>
      <c r="C8" s="20">
        <v>0</v>
      </c>
      <c r="D8" s="20">
        <v>0</v>
      </c>
      <c r="E8" s="20">
        <v>1.6579409054056999</v>
      </c>
      <c r="F8" s="20">
        <v>29.099182905612398</v>
      </c>
      <c r="G8" s="20">
        <v>90.682323351502006</v>
      </c>
      <c r="H8" s="20">
        <v>125.569455001086</v>
      </c>
      <c r="I8" s="20">
        <v>135.18472577381701</v>
      </c>
      <c r="J8" s="20">
        <v>113.042784109045</v>
      </c>
      <c r="K8" s="20">
        <v>64.649357368822905</v>
      </c>
      <c r="L8" s="20">
        <v>11.453940690245</v>
      </c>
      <c r="M8" s="20">
        <v>0.36816236045867701</v>
      </c>
      <c r="N8" s="20">
        <v>0</v>
      </c>
      <c r="O8" s="21">
        <f t="shared" si="0"/>
        <v>529.12864560427283</v>
      </c>
      <c r="P8" s="21">
        <f t="shared" si="1"/>
        <v>571.70787246599457</v>
      </c>
      <c r="S8" s="22"/>
    </row>
    <row r="9" spans="1:19" x14ac:dyDescent="0.4">
      <c r="A9" s="19" t="s">
        <v>145</v>
      </c>
      <c r="B9" s="19" t="s">
        <v>142</v>
      </c>
      <c r="C9" s="20">
        <v>0</v>
      </c>
      <c r="D9" s="20">
        <v>0</v>
      </c>
      <c r="E9" s="20">
        <v>2.0417618166704901</v>
      </c>
      <c r="F9" s="20">
        <v>17.5631076961945</v>
      </c>
      <c r="G9" s="20">
        <v>76.640091720846499</v>
      </c>
      <c r="H9" s="20">
        <v>112.00013033121201</v>
      </c>
      <c r="I9" s="20">
        <v>123.992222307761</v>
      </c>
      <c r="J9" s="20">
        <v>99.758396108831903</v>
      </c>
      <c r="K9" s="20">
        <v>47.253799732871002</v>
      </c>
      <c r="L9" s="20">
        <v>6.26936140257859</v>
      </c>
      <c r="M9" s="20">
        <v>0</v>
      </c>
      <c r="N9" s="20">
        <v>0</v>
      </c>
      <c r="O9" s="21">
        <f t="shared" si="0"/>
        <v>459.64464020152241</v>
      </c>
      <c r="P9" s="21">
        <f t="shared" si="1"/>
        <v>485.51887111696595</v>
      </c>
      <c r="S9" s="22"/>
    </row>
    <row r="10" spans="1:19" x14ac:dyDescent="0.4">
      <c r="A10" s="19" t="s">
        <v>146</v>
      </c>
      <c r="B10" s="19" t="s">
        <v>142</v>
      </c>
      <c r="C10" s="20">
        <v>0</v>
      </c>
      <c r="D10" s="20">
        <v>0</v>
      </c>
      <c r="E10" s="20">
        <v>1.2873656882261499</v>
      </c>
      <c r="F10" s="20">
        <v>19.996782400531998</v>
      </c>
      <c r="G10" s="20">
        <v>75.495602443905298</v>
      </c>
      <c r="H10" s="20">
        <v>112.913886519253</v>
      </c>
      <c r="I10" s="20">
        <v>124.7254998123</v>
      </c>
      <c r="J10" s="20">
        <v>103.059666710407</v>
      </c>
      <c r="K10" s="20">
        <v>49.103439532697301</v>
      </c>
      <c r="L10" s="20">
        <v>6.8260719999469401</v>
      </c>
      <c r="M10" s="20">
        <v>0</v>
      </c>
      <c r="N10" s="20">
        <v>0</v>
      </c>
      <c r="O10" s="21">
        <f t="shared" si="0"/>
        <v>465.29809501856255</v>
      </c>
      <c r="P10" s="21">
        <f t="shared" si="1"/>
        <v>493.40831510726758</v>
      </c>
      <c r="S10" s="22"/>
    </row>
    <row r="11" spans="1:19" x14ac:dyDescent="0.4">
      <c r="A11" s="19" t="s">
        <v>147</v>
      </c>
      <c r="B11" s="19" t="s">
        <v>142</v>
      </c>
      <c r="C11" s="20">
        <v>0</v>
      </c>
      <c r="D11" s="20">
        <v>0</v>
      </c>
      <c r="E11" s="20">
        <v>0.78572333397854099</v>
      </c>
      <c r="F11" s="20">
        <v>19.060312239226199</v>
      </c>
      <c r="G11" s="20">
        <v>73.187829235464093</v>
      </c>
      <c r="H11" s="20">
        <v>107.45021465978699</v>
      </c>
      <c r="I11" s="20">
        <v>120.520919764059</v>
      </c>
      <c r="J11" s="20">
        <v>97.196794058231106</v>
      </c>
      <c r="K11" s="20">
        <v>43.133543755134397</v>
      </c>
      <c r="L11" s="20">
        <v>5.3532483437133598</v>
      </c>
      <c r="M11" s="20">
        <v>0</v>
      </c>
      <c r="N11" s="20">
        <v>0</v>
      </c>
      <c r="O11" s="21">
        <f t="shared" si="0"/>
        <v>441.48930147267555</v>
      </c>
      <c r="P11" s="21">
        <f t="shared" si="1"/>
        <v>466.68858538959364</v>
      </c>
      <c r="S11" s="22"/>
    </row>
    <row r="12" spans="1:19" x14ac:dyDescent="0.4">
      <c r="A12" s="19" t="s">
        <v>148</v>
      </c>
      <c r="B12" s="19" t="s">
        <v>142</v>
      </c>
      <c r="C12" s="20">
        <v>0</v>
      </c>
      <c r="D12" s="20">
        <v>0</v>
      </c>
      <c r="E12" s="20">
        <v>0.641494543751844</v>
      </c>
      <c r="F12" s="20">
        <v>21.3897137992872</v>
      </c>
      <c r="G12" s="20">
        <v>79.661078415323402</v>
      </c>
      <c r="H12" s="20">
        <v>113.312131391512</v>
      </c>
      <c r="I12" s="20">
        <v>124.511178881097</v>
      </c>
      <c r="J12" s="20">
        <v>101.312456538867</v>
      </c>
      <c r="K12" s="20">
        <v>49.398552582542898</v>
      </c>
      <c r="L12" s="20">
        <v>7.2597182982764403</v>
      </c>
      <c r="M12" s="20">
        <v>0</v>
      </c>
      <c r="N12" s="20">
        <v>0</v>
      </c>
      <c r="O12" s="21">
        <f t="shared" si="0"/>
        <v>468.1953978093423</v>
      </c>
      <c r="P12" s="21">
        <f t="shared" si="1"/>
        <v>497.48632445065772</v>
      </c>
      <c r="S12" s="22"/>
    </row>
    <row r="13" spans="1:19" x14ac:dyDescent="0.4">
      <c r="A13" s="19" t="s">
        <v>149</v>
      </c>
      <c r="B13" s="19" t="s">
        <v>142</v>
      </c>
      <c r="C13" s="20">
        <v>0</v>
      </c>
      <c r="D13" s="20">
        <v>0</v>
      </c>
      <c r="E13" s="20">
        <v>0.57603299284438403</v>
      </c>
      <c r="F13" s="20">
        <v>19.1244006279621</v>
      </c>
      <c r="G13" s="20">
        <v>76.772902120628501</v>
      </c>
      <c r="H13" s="20">
        <v>110.673879389516</v>
      </c>
      <c r="I13" s="20">
        <v>122.263157933795</v>
      </c>
      <c r="J13" s="20">
        <v>98.525499336684803</v>
      </c>
      <c r="K13" s="20">
        <v>46.4352690589023</v>
      </c>
      <c r="L13" s="20">
        <v>5.4376289926097003</v>
      </c>
      <c r="M13" s="20">
        <v>0</v>
      </c>
      <c r="N13" s="20">
        <v>0</v>
      </c>
      <c r="O13" s="21">
        <f t="shared" si="0"/>
        <v>454.67070783952659</v>
      </c>
      <c r="P13" s="21">
        <f t="shared" si="1"/>
        <v>479.80877045294278</v>
      </c>
      <c r="S13" s="22"/>
    </row>
    <row r="14" spans="1:19" x14ac:dyDescent="0.4">
      <c r="A14" s="19" t="s">
        <v>150</v>
      </c>
      <c r="B14" s="19" t="s">
        <v>142</v>
      </c>
      <c r="C14" s="20">
        <v>0</v>
      </c>
      <c r="D14" s="20">
        <v>0</v>
      </c>
      <c r="E14" s="20">
        <v>0.54000178338574201</v>
      </c>
      <c r="F14" s="20">
        <v>19.0535265331971</v>
      </c>
      <c r="G14" s="20">
        <v>75.394163135150706</v>
      </c>
      <c r="H14" s="20">
        <v>108.421560126391</v>
      </c>
      <c r="I14" s="20">
        <v>119.779899718232</v>
      </c>
      <c r="J14" s="20">
        <v>97.892078071262702</v>
      </c>
      <c r="K14" s="20">
        <v>45.465580669970699</v>
      </c>
      <c r="L14" s="20">
        <v>5.0214557150446497</v>
      </c>
      <c r="M14" s="20">
        <v>0</v>
      </c>
      <c r="N14" s="20">
        <v>0</v>
      </c>
      <c r="O14" s="21">
        <f t="shared" si="0"/>
        <v>446.95328172100704</v>
      </c>
      <c r="P14" s="21">
        <f t="shared" si="1"/>
        <v>471.56826575263455</v>
      </c>
      <c r="S14" s="22"/>
    </row>
    <row r="15" spans="1:19" x14ac:dyDescent="0.4">
      <c r="A15" s="19" t="s">
        <v>151</v>
      </c>
      <c r="B15" s="19" t="s">
        <v>142</v>
      </c>
      <c r="C15" s="20">
        <v>0</v>
      </c>
      <c r="D15" s="20">
        <v>0</v>
      </c>
      <c r="E15" s="20">
        <v>0.353901324943244</v>
      </c>
      <c r="F15" s="20">
        <v>17.692803976220599</v>
      </c>
      <c r="G15" s="20">
        <v>69.653278434267406</v>
      </c>
      <c r="H15" s="20">
        <v>102.178265987023</v>
      </c>
      <c r="I15" s="20">
        <v>114.458989550615</v>
      </c>
      <c r="J15" s="20">
        <v>92.868694574110194</v>
      </c>
      <c r="K15" s="20">
        <v>40.760365207704197</v>
      </c>
      <c r="L15" s="20">
        <v>4.2558377942598797</v>
      </c>
      <c r="M15" s="20">
        <v>0</v>
      </c>
      <c r="N15" s="20">
        <v>0</v>
      </c>
      <c r="O15" s="21">
        <f t="shared" si="0"/>
        <v>419.91959375371977</v>
      </c>
      <c r="P15" s="21">
        <f t="shared" si="1"/>
        <v>442.22213684914351</v>
      </c>
      <c r="S15" s="22"/>
    </row>
    <row r="16" spans="1:19" x14ac:dyDescent="0.4">
      <c r="A16" s="19" t="s">
        <v>152</v>
      </c>
      <c r="B16" s="19" t="s">
        <v>142</v>
      </c>
      <c r="C16" s="20">
        <v>0</v>
      </c>
      <c r="D16" s="20">
        <v>0</v>
      </c>
      <c r="E16" s="20">
        <v>1.0699532352641801</v>
      </c>
      <c r="F16" s="20">
        <v>20.636377544018899</v>
      </c>
      <c r="G16" s="20">
        <v>77.487872947112905</v>
      </c>
      <c r="H16" s="20">
        <v>111.707567154638</v>
      </c>
      <c r="I16" s="20">
        <v>122.167573810183</v>
      </c>
      <c r="J16" s="20">
        <v>99.157878685439698</v>
      </c>
      <c r="K16" s="20">
        <v>47.000152482289501</v>
      </c>
      <c r="L16" s="20">
        <v>6.8368339005836001</v>
      </c>
      <c r="M16" s="20">
        <v>0</v>
      </c>
      <c r="N16" s="20">
        <v>0</v>
      </c>
      <c r="O16" s="21">
        <f t="shared" si="0"/>
        <v>457.52104507966305</v>
      </c>
      <c r="P16" s="21">
        <f t="shared" si="1"/>
        <v>486.06420975952977</v>
      </c>
      <c r="S16" s="22"/>
    </row>
    <row r="17" spans="1:19" ht="37.5" customHeight="1" x14ac:dyDescent="0.4">
      <c r="A17" s="19" t="s">
        <v>153</v>
      </c>
      <c r="B17" s="19" t="s">
        <v>142</v>
      </c>
      <c r="C17" s="20">
        <v>0</v>
      </c>
      <c r="D17" s="20">
        <v>0</v>
      </c>
      <c r="E17" s="20">
        <v>1.06094966394834</v>
      </c>
      <c r="F17" s="20">
        <v>22.369779447741699</v>
      </c>
      <c r="G17" s="20">
        <v>82.487004750788998</v>
      </c>
      <c r="H17" s="20">
        <v>115.94463919882</v>
      </c>
      <c r="I17" s="20">
        <v>128.17074151586399</v>
      </c>
      <c r="J17" s="20">
        <v>104.24539067252201</v>
      </c>
      <c r="K17" s="20">
        <v>54.414050315272803</v>
      </c>
      <c r="L17" s="20">
        <v>9.0479373315872795</v>
      </c>
      <c r="M17" s="20">
        <v>2.93878237632119E-2</v>
      </c>
      <c r="N17" s="20">
        <v>0</v>
      </c>
      <c r="O17" s="21">
        <f t="shared" si="0"/>
        <v>485.26182645326776</v>
      </c>
      <c r="P17" s="21">
        <f t="shared" si="1"/>
        <v>517.76988072030827</v>
      </c>
      <c r="S17" s="22"/>
    </row>
    <row r="18" spans="1:19" x14ac:dyDescent="0.4">
      <c r="A18" s="19" t="s">
        <v>154</v>
      </c>
      <c r="B18" s="19" t="s">
        <v>142</v>
      </c>
      <c r="C18" s="20">
        <v>0</v>
      </c>
      <c r="D18" s="20">
        <v>0</v>
      </c>
      <c r="E18" s="20">
        <v>1.55250438776022</v>
      </c>
      <c r="F18" s="20">
        <v>18.392741318068602</v>
      </c>
      <c r="G18" s="20">
        <v>77.893562092092793</v>
      </c>
      <c r="H18" s="20">
        <v>112.921592920476</v>
      </c>
      <c r="I18" s="20">
        <v>124.78047911508899</v>
      </c>
      <c r="J18" s="20">
        <v>101.216473108496</v>
      </c>
      <c r="K18" s="20">
        <v>47.648890707753999</v>
      </c>
      <c r="L18" s="20">
        <v>6.8807411404326002</v>
      </c>
      <c r="M18" s="20">
        <v>0</v>
      </c>
      <c r="N18" s="20">
        <v>0</v>
      </c>
      <c r="O18" s="21">
        <f t="shared" si="0"/>
        <v>464.46099794390778</v>
      </c>
      <c r="P18" s="21">
        <f t="shared" si="1"/>
        <v>491.28698479016919</v>
      </c>
      <c r="S18" s="22"/>
    </row>
    <row r="19" spans="1:19" x14ac:dyDescent="0.4">
      <c r="A19" s="19" t="s">
        <v>156</v>
      </c>
      <c r="B19" s="19" t="s">
        <v>155</v>
      </c>
      <c r="C19" s="20">
        <v>0</v>
      </c>
      <c r="D19" s="20">
        <v>0</v>
      </c>
      <c r="E19" s="20">
        <v>1.8209563735873</v>
      </c>
      <c r="F19" s="20">
        <v>27.417317894996099</v>
      </c>
      <c r="G19" s="20">
        <v>88.340059213769393</v>
      </c>
      <c r="H19" s="20">
        <v>123.67265378062901</v>
      </c>
      <c r="I19" s="20">
        <v>132.401689049618</v>
      </c>
      <c r="J19" s="20">
        <v>109.287579201548</v>
      </c>
      <c r="K19" s="20">
        <v>60.782994333170699</v>
      </c>
      <c r="L19" s="20">
        <v>10.1737403627557</v>
      </c>
      <c r="M19" s="20">
        <v>0.24776838141268201</v>
      </c>
      <c r="N19" s="20">
        <v>0</v>
      </c>
      <c r="O19" s="21">
        <f t="shared" si="0"/>
        <v>514.48497557873509</v>
      </c>
      <c r="P19" s="21">
        <f t="shared" si="1"/>
        <v>554.14475859148683</v>
      </c>
      <c r="S19" s="22"/>
    </row>
    <row r="20" spans="1:19" x14ac:dyDescent="0.4">
      <c r="A20" s="19" t="s">
        <v>157</v>
      </c>
      <c r="B20" s="19" t="s">
        <v>155</v>
      </c>
      <c r="C20" s="20">
        <v>0</v>
      </c>
      <c r="D20" s="20">
        <v>0</v>
      </c>
      <c r="E20" s="20">
        <v>3.7227635788578</v>
      </c>
      <c r="F20" s="20">
        <v>36.506052097089899</v>
      </c>
      <c r="G20" s="20">
        <v>99.628895565536993</v>
      </c>
      <c r="H20" s="20">
        <v>134.143412712318</v>
      </c>
      <c r="I20" s="20">
        <v>142.03500713000199</v>
      </c>
      <c r="J20" s="20">
        <v>121.62781966903999</v>
      </c>
      <c r="K20" s="20">
        <v>68.800998409256707</v>
      </c>
      <c r="L20" s="20">
        <v>13.4034784624175</v>
      </c>
      <c r="M20" s="20">
        <v>0.675168772900268</v>
      </c>
      <c r="N20" s="20">
        <v>0</v>
      </c>
      <c r="O20" s="21">
        <f t="shared" si="0"/>
        <v>566.23613348615368</v>
      </c>
      <c r="P20" s="21">
        <f t="shared" si="1"/>
        <v>620.54359639741926</v>
      </c>
      <c r="S20" s="22"/>
    </row>
    <row r="21" spans="1:19" x14ac:dyDescent="0.4">
      <c r="A21" s="19" t="s">
        <v>158</v>
      </c>
      <c r="B21" s="19" t="s">
        <v>155</v>
      </c>
      <c r="C21" s="20">
        <v>0</v>
      </c>
      <c r="D21" s="20">
        <v>0</v>
      </c>
      <c r="E21" s="20">
        <v>3.49494033614249</v>
      </c>
      <c r="F21" s="20">
        <v>22.9348774897833</v>
      </c>
      <c r="G21" s="20">
        <v>80.082100583583099</v>
      </c>
      <c r="H21" s="20">
        <v>114.742279879994</v>
      </c>
      <c r="I21" s="20">
        <v>122.90916102497</v>
      </c>
      <c r="J21" s="20">
        <v>100.022224910726</v>
      </c>
      <c r="K21" s="20">
        <v>51.568431380796497</v>
      </c>
      <c r="L21" s="20">
        <v>8.33559625746169</v>
      </c>
      <c r="M21" s="20">
        <v>0.14989660665259999</v>
      </c>
      <c r="N21" s="20">
        <v>0</v>
      </c>
      <c r="O21" s="21">
        <f t="shared" si="0"/>
        <v>469.32419778006954</v>
      </c>
      <c r="P21" s="21">
        <f t="shared" si="1"/>
        <v>504.23950847010963</v>
      </c>
      <c r="S21" s="22"/>
    </row>
    <row r="22" spans="1:19" x14ac:dyDescent="0.4">
      <c r="A22" s="19" t="s">
        <v>159</v>
      </c>
      <c r="B22" s="19" t="s">
        <v>155</v>
      </c>
      <c r="C22" s="20">
        <v>0</v>
      </c>
      <c r="D22" s="20">
        <v>3.8830861848484298E-2</v>
      </c>
      <c r="E22" s="20">
        <v>5.0565083573831497</v>
      </c>
      <c r="F22" s="20">
        <v>41.385214738610003</v>
      </c>
      <c r="G22" s="20">
        <v>110.18139877935801</v>
      </c>
      <c r="H22" s="20">
        <v>138.37936672982201</v>
      </c>
      <c r="I22" s="20">
        <v>145.71255932592101</v>
      </c>
      <c r="J22" s="20">
        <v>124.926235211372</v>
      </c>
      <c r="K22" s="20">
        <v>72.312382573710096</v>
      </c>
      <c r="L22" s="20">
        <v>15.444389382992901</v>
      </c>
      <c r="M22" s="20">
        <v>0.78511021646794599</v>
      </c>
      <c r="N22" s="20">
        <v>0</v>
      </c>
      <c r="O22" s="21">
        <f t="shared" si="0"/>
        <v>591.51194262018316</v>
      </c>
      <c r="P22" s="21">
        <f t="shared" si="1"/>
        <v>654.22199617748561</v>
      </c>
      <c r="S22" s="22"/>
    </row>
    <row r="23" spans="1:19" x14ac:dyDescent="0.4">
      <c r="A23" s="19" t="s">
        <v>160</v>
      </c>
      <c r="B23" s="19" t="s">
        <v>155</v>
      </c>
      <c r="C23" s="20">
        <v>0</v>
      </c>
      <c r="D23" s="20">
        <v>0</v>
      </c>
      <c r="E23" s="20">
        <v>4.1575137864856497</v>
      </c>
      <c r="F23" s="20">
        <v>38.976442282948</v>
      </c>
      <c r="G23" s="20">
        <v>104.091797954982</v>
      </c>
      <c r="H23" s="20">
        <v>135.910936057736</v>
      </c>
      <c r="I23" s="20">
        <v>144.00831297996399</v>
      </c>
      <c r="J23" s="20">
        <v>123.99987533017701</v>
      </c>
      <c r="K23" s="20">
        <v>70.857708654574793</v>
      </c>
      <c r="L23" s="20">
        <v>14.4237712883338</v>
      </c>
      <c r="M23" s="20">
        <v>0.915591677144587</v>
      </c>
      <c r="N23" s="20">
        <v>0</v>
      </c>
      <c r="O23" s="21">
        <f t="shared" si="0"/>
        <v>578.86863097743378</v>
      </c>
      <c r="P23" s="21">
        <f t="shared" si="1"/>
        <v>637.34195001234582</v>
      </c>
      <c r="S23" s="22"/>
    </row>
    <row r="24" spans="1:19" x14ac:dyDescent="0.4">
      <c r="A24" s="19" t="s">
        <v>161</v>
      </c>
      <c r="B24" s="19" t="s">
        <v>155</v>
      </c>
      <c r="C24" s="20">
        <v>0</v>
      </c>
      <c r="D24" s="20">
        <v>0</v>
      </c>
      <c r="E24" s="20">
        <v>1.43386633779926</v>
      </c>
      <c r="F24" s="20">
        <v>24.262991156469202</v>
      </c>
      <c r="G24" s="20">
        <v>83.026462221586499</v>
      </c>
      <c r="H24" s="20">
        <v>117.58765166426799</v>
      </c>
      <c r="I24" s="20">
        <v>128.094436632618</v>
      </c>
      <c r="J24" s="20">
        <v>103.40752170866099</v>
      </c>
      <c r="K24" s="20">
        <v>54.4064089206868</v>
      </c>
      <c r="L24" s="20">
        <v>8.7449265810953491</v>
      </c>
      <c r="M24" s="20">
        <v>0</v>
      </c>
      <c r="N24" s="20">
        <v>0</v>
      </c>
      <c r="O24" s="21">
        <f t="shared" si="0"/>
        <v>486.52248114782026</v>
      </c>
      <c r="P24" s="21">
        <f t="shared" si="1"/>
        <v>520.96426522318404</v>
      </c>
      <c r="S24" s="22"/>
    </row>
    <row r="25" spans="1:19" x14ac:dyDescent="0.4">
      <c r="A25" s="19" t="s">
        <v>162</v>
      </c>
      <c r="B25" s="19" t="s">
        <v>155</v>
      </c>
      <c r="C25" s="20">
        <v>0</v>
      </c>
      <c r="D25" s="20">
        <v>0</v>
      </c>
      <c r="E25" s="20">
        <v>2.9399282787415699</v>
      </c>
      <c r="F25" s="20">
        <v>33.855176037607897</v>
      </c>
      <c r="G25" s="20">
        <v>98.124332707879603</v>
      </c>
      <c r="H25" s="20">
        <v>132.159984847652</v>
      </c>
      <c r="I25" s="20">
        <v>142.166331268623</v>
      </c>
      <c r="J25" s="20">
        <v>121.044841315364</v>
      </c>
      <c r="K25" s="20">
        <v>67.895445461048993</v>
      </c>
      <c r="L25" s="20">
        <v>12.976961259720101</v>
      </c>
      <c r="M25" s="20">
        <v>0.57635344997670901</v>
      </c>
      <c r="N25" s="20">
        <v>0</v>
      </c>
      <c r="O25" s="21">
        <f t="shared" si="0"/>
        <v>561.39093560056756</v>
      </c>
      <c r="P25" s="21">
        <f t="shared" si="1"/>
        <v>611.73935462661404</v>
      </c>
      <c r="S25" s="22"/>
    </row>
    <row r="26" spans="1:19" x14ac:dyDescent="0.4">
      <c r="A26" s="19" t="s">
        <v>163</v>
      </c>
      <c r="B26" s="19" t="s">
        <v>155</v>
      </c>
      <c r="C26" s="20">
        <v>0</v>
      </c>
      <c r="D26" s="20">
        <v>0</v>
      </c>
      <c r="E26" s="20">
        <v>1.76385488244912</v>
      </c>
      <c r="F26" s="20">
        <v>23.2030161330349</v>
      </c>
      <c r="G26" s="20">
        <v>80.792465705093406</v>
      </c>
      <c r="H26" s="20">
        <v>117.231202093685</v>
      </c>
      <c r="I26" s="20">
        <v>125.382328426112</v>
      </c>
      <c r="J26" s="20">
        <v>100.121161201315</v>
      </c>
      <c r="K26" s="20">
        <v>52.603867951386299</v>
      </c>
      <c r="L26" s="20">
        <v>8.0903389764564899</v>
      </c>
      <c r="M26" s="20">
        <v>0</v>
      </c>
      <c r="N26" s="20">
        <v>0</v>
      </c>
      <c r="O26" s="21">
        <f t="shared" si="0"/>
        <v>476.13102537759164</v>
      </c>
      <c r="P26" s="21">
        <f t="shared" si="1"/>
        <v>509.18823536953226</v>
      </c>
      <c r="S26" s="22"/>
    </row>
    <row r="27" spans="1:19" ht="21" x14ac:dyDescent="0.4">
      <c r="A27" s="19" t="s">
        <v>164</v>
      </c>
      <c r="B27" s="19" t="s">
        <v>155</v>
      </c>
      <c r="C27" s="20">
        <v>0</v>
      </c>
      <c r="D27" s="20">
        <v>2.3174366585522198E-2</v>
      </c>
      <c r="E27" s="20">
        <v>5.3130969350937303</v>
      </c>
      <c r="F27" s="20">
        <v>39.003400267258101</v>
      </c>
      <c r="G27" s="20">
        <v>106.51530415339499</v>
      </c>
      <c r="H27" s="20">
        <v>136.553250499141</v>
      </c>
      <c r="I27" s="20">
        <v>144.10968087038901</v>
      </c>
      <c r="J27" s="20">
        <v>121.049640548022</v>
      </c>
      <c r="K27" s="20">
        <v>68.940653755996905</v>
      </c>
      <c r="L27" s="20">
        <v>14.3114495476506</v>
      </c>
      <c r="M27" s="20">
        <v>0.53171506768311605</v>
      </c>
      <c r="N27" s="20">
        <v>0</v>
      </c>
      <c r="O27" s="21">
        <f t="shared" si="0"/>
        <v>577.16852982694388</v>
      </c>
      <c r="P27" s="21">
        <f t="shared" si="1"/>
        <v>636.35136601121485</v>
      </c>
      <c r="S27" s="22"/>
    </row>
    <row r="28" spans="1:19" x14ac:dyDescent="0.4">
      <c r="A28" s="19" t="s">
        <v>166</v>
      </c>
      <c r="B28" s="19" t="s">
        <v>165</v>
      </c>
      <c r="C28" s="20">
        <v>0</v>
      </c>
      <c r="D28" s="20">
        <v>0.33600262137608999</v>
      </c>
      <c r="E28" s="20">
        <v>6.8959612906671302</v>
      </c>
      <c r="F28" s="20">
        <v>44.679421208791702</v>
      </c>
      <c r="G28" s="20">
        <v>108.136651907654</v>
      </c>
      <c r="H28" s="20">
        <v>134.85145468205801</v>
      </c>
      <c r="I28" s="20">
        <v>144.26840698743601</v>
      </c>
      <c r="J28" s="20">
        <v>123.68851495062999</v>
      </c>
      <c r="K28" s="20">
        <v>76.461329293837096</v>
      </c>
      <c r="L28" s="20">
        <v>21.129005283174202</v>
      </c>
      <c r="M28" s="20">
        <v>2.0603167763982202</v>
      </c>
      <c r="N28" s="20">
        <v>0</v>
      </c>
      <c r="O28" s="21">
        <f t="shared" si="0"/>
        <v>587.40635782161507</v>
      </c>
      <c r="P28" s="21">
        <f t="shared" si="1"/>
        <v>662.5070650020225</v>
      </c>
      <c r="S28" s="22"/>
    </row>
    <row r="29" spans="1:19" x14ac:dyDescent="0.4">
      <c r="A29" s="19" t="s">
        <v>167</v>
      </c>
      <c r="B29" s="19" t="s">
        <v>165</v>
      </c>
      <c r="C29" s="20">
        <v>0</v>
      </c>
      <c r="D29" s="20">
        <v>0.235412393240785</v>
      </c>
      <c r="E29" s="20">
        <v>6.17070714529416</v>
      </c>
      <c r="F29" s="20">
        <v>42.516922493352602</v>
      </c>
      <c r="G29" s="20">
        <v>105.179670547466</v>
      </c>
      <c r="H29" s="20">
        <v>135.50699779442101</v>
      </c>
      <c r="I29" s="20">
        <v>143.33284084801599</v>
      </c>
      <c r="J29" s="20">
        <v>123.08748592647299</v>
      </c>
      <c r="K29" s="20">
        <v>73.986489776615301</v>
      </c>
      <c r="L29" s="20">
        <v>18.6000405704978</v>
      </c>
      <c r="M29" s="20">
        <v>1.53776554205647</v>
      </c>
      <c r="N29" s="20">
        <v>0</v>
      </c>
      <c r="O29" s="21">
        <f t="shared" si="0"/>
        <v>581.09348489299134</v>
      </c>
      <c r="P29" s="21">
        <f t="shared" si="1"/>
        <v>650.15433303743305</v>
      </c>
      <c r="S29" s="22"/>
    </row>
    <row r="30" spans="1:19" x14ac:dyDescent="0.4">
      <c r="A30" s="19" t="s">
        <v>168</v>
      </c>
      <c r="B30" s="19" t="s">
        <v>165</v>
      </c>
      <c r="C30" s="20">
        <v>0</v>
      </c>
      <c r="D30" s="20">
        <v>0</v>
      </c>
      <c r="E30" s="20">
        <v>3.99669315784692</v>
      </c>
      <c r="F30" s="20">
        <v>43.251954946169697</v>
      </c>
      <c r="G30" s="20">
        <v>109.993156632408</v>
      </c>
      <c r="H30" s="20">
        <v>137.64058119688099</v>
      </c>
      <c r="I30" s="20">
        <v>144.24577389557101</v>
      </c>
      <c r="J30" s="20">
        <v>126.805942936161</v>
      </c>
      <c r="K30" s="20">
        <v>77.666366193068299</v>
      </c>
      <c r="L30" s="20">
        <v>18.894324230815201</v>
      </c>
      <c r="M30" s="20">
        <v>1.2656641609880599</v>
      </c>
      <c r="N30" s="20">
        <v>0</v>
      </c>
      <c r="O30" s="21">
        <f t="shared" si="0"/>
        <v>596.35182085408928</v>
      </c>
      <c r="P30" s="21">
        <f t="shared" si="1"/>
        <v>663.76045734990919</v>
      </c>
      <c r="S30" s="22"/>
    </row>
    <row r="31" spans="1:19" x14ac:dyDescent="0.4">
      <c r="A31" s="19" t="s">
        <v>169</v>
      </c>
      <c r="B31" s="19" t="s">
        <v>165</v>
      </c>
      <c r="C31" s="20">
        <v>0</v>
      </c>
      <c r="D31" s="20">
        <v>3.75222764929595E-2</v>
      </c>
      <c r="E31" s="20">
        <v>5.2745001944062304</v>
      </c>
      <c r="F31" s="20">
        <v>43.561462849685903</v>
      </c>
      <c r="G31" s="20">
        <v>107.14065910195799</v>
      </c>
      <c r="H31" s="20">
        <v>135.834894901648</v>
      </c>
      <c r="I31" s="20">
        <v>143.79679877158</v>
      </c>
      <c r="J31" s="20">
        <v>124.813722647308</v>
      </c>
      <c r="K31" s="20">
        <v>75.1811363379678</v>
      </c>
      <c r="L31" s="20">
        <v>18.3701344058648</v>
      </c>
      <c r="M31" s="20">
        <v>1.45589266133696</v>
      </c>
      <c r="N31" s="20">
        <v>0</v>
      </c>
      <c r="O31" s="21">
        <f t="shared" si="0"/>
        <v>586.76721176046181</v>
      </c>
      <c r="P31" s="21">
        <f t="shared" si="1"/>
        <v>655.46672414824855</v>
      </c>
      <c r="S31" s="22"/>
    </row>
    <row r="32" spans="1:19" x14ac:dyDescent="0.4">
      <c r="A32" s="19" t="s">
        <v>170</v>
      </c>
      <c r="B32" s="19" t="s">
        <v>165</v>
      </c>
      <c r="C32" s="20">
        <v>0</v>
      </c>
      <c r="D32" s="20">
        <v>0</v>
      </c>
      <c r="E32" s="20">
        <v>3.8493347472743902</v>
      </c>
      <c r="F32" s="20">
        <v>42.241438385011001</v>
      </c>
      <c r="G32" s="20">
        <v>110.865845226544</v>
      </c>
      <c r="H32" s="20">
        <v>137.80730454828301</v>
      </c>
      <c r="I32" s="20">
        <v>144.46737327702499</v>
      </c>
      <c r="J32" s="20">
        <v>126.91698044048</v>
      </c>
      <c r="K32" s="20">
        <v>77.100122292755898</v>
      </c>
      <c r="L32" s="20">
        <v>17.847042588769298</v>
      </c>
      <c r="M32" s="20">
        <v>1.0870079997437401</v>
      </c>
      <c r="N32" s="20">
        <v>0</v>
      </c>
      <c r="O32" s="21">
        <f t="shared" si="0"/>
        <v>597.15762578508793</v>
      </c>
      <c r="P32" s="21">
        <f t="shared" si="1"/>
        <v>662.18244950588632</v>
      </c>
      <c r="S32" s="22"/>
    </row>
    <row r="33" spans="1:19" x14ac:dyDescent="0.4">
      <c r="A33" s="19" t="s">
        <v>171</v>
      </c>
      <c r="B33" s="19" t="s">
        <v>165</v>
      </c>
      <c r="C33" s="20">
        <v>0</v>
      </c>
      <c r="D33" s="20">
        <v>0.30082570815979198</v>
      </c>
      <c r="E33" s="20">
        <v>6.4073262084925702</v>
      </c>
      <c r="F33" s="20">
        <v>43.7768336404731</v>
      </c>
      <c r="G33" s="20">
        <v>106.928521008476</v>
      </c>
      <c r="H33" s="20">
        <v>133.961426446052</v>
      </c>
      <c r="I33" s="20">
        <v>143.52261524632101</v>
      </c>
      <c r="J33" s="20">
        <v>123.158502758243</v>
      </c>
      <c r="K33" s="20">
        <v>75.465276143324701</v>
      </c>
      <c r="L33" s="20">
        <v>20.3063610187546</v>
      </c>
      <c r="M33" s="20">
        <v>1.70673282798865</v>
      </c>
      <c r="N33" s="20">
        <v>0</v>
      </c>
      <c r="O33" s="21">
        <f t="shared" si="0"/>
        <v>583.03634160241666</v>
      </c>
      <c r="P33" s="21">
        <f t="shared" si="1"/>
        <v>655.53442100628536</v>
      </c>
      <c r="S33" s="22"/>
    </row>
    <row r="34" spans="1:19" x14ac:dyDescent="0.4">
      <c r="A34" s="19" t="s">
        <v>172</v>
      </c>
      <c r="B34" s="19" t="s">
        <v>165</v>
      </c>
      <c r="C34" s="20">
        <v>0</v>
      </c>
      <c r="D34" s="20">
        <v>0</v>
      </c>
      <c r="E34" s="20">
        <v>4.4961654248908403</v>
      </c>
      <c r="F34" s="20">
        <v>42.606289905852599</v>
      </c>
      <c r="G34" s="20">
        <v>108.887440769452</v>
      </c>
      <c r="H34" s="20">
        <v>136.50734983694801</v>
      </c>
      <c r="I34" s="20">
        <v>143.97597635777501</v>
      </c>
      <c r="J34" s="20">
        <v>126.394720766408</v>
      </c>
      <c r="K34" s="20">
        <v>76.461175971268503</v>
      </c>
      <c r="L34" s="20">
        <v>18.584550638574001</v>
      </c>
      <c r="M34" s="20">
        <v>1.39772045618731</v>
      </c>
      <c r="N34" s="20">
        <v>0</v>
      </c>
      <c r="O34" s="21">
        <f t="shared" si="0"/>
        <v>592.22666370185152</v>
      </c>
      <c r="P34" s="21">
        <f t="shared" si="1"/>
        <v>659.31139012735639</v>
      </c>
      <c r="S34" s="22"/>
    </row>
    <row r="35" spans="1:19" ht="21" x14ac:dyDescent="0.4">
      <c r="A35" s="19" t="s">
        <v>173</v>
      </c>
      <c r="B35" s="19" t="s">
        <v>165</v>
      </c>
      <c r="C35" s="20">
        <v>0</v>
      </c>
      <c r="D35" s="20">
        <v>4.4207085857275903E-2</v>
      </c>
      <c r="E35" s="20">
        <v>4.7391003519376502</v>
      </c>
      <c r="F35" s="20">
        <v>43.543747470123201</v>
      </c>
      <c r="G35" s="20">
        <v>111.19331939454101</v>
      </c>
      <c r="H35" s="20">
        <v>138.38916077010299</v>
      </c>
      <c r="I35" s="20">
        <v>145.57450769305601</v>
      </c>
      <c r="J35" s="20">
        <v>126.334318755157</v>
      </c>
      <c r="K35" s="20">
        <v>75.2093535830371</v>
      </c>
      <c r="L35" s="20">
        <v>17.717764610547601</v>
      </c>
      <c r="M35" s="20">
        <v>1.2130454704267899</v>
      </c>
      <c r="N35" s="20">
        <v>0</v>
      </c>
      <c r="O35" s="21">
        <f t="shared" si="0"/>
        <v>596.7006601958941</v>
      </c>
      <c r="P35" s="21">
        <f t="shared" si="1"/>
        <v>663.95852518478671</v>
      </c>
      <c r="S35" s="22"/>
    </row>
    <row r="36" spans="1:19" ht="21" x14ac:dyDescent="0.4">
      <c r="A36" s="19" t="s">
        <v>174</v>
      </c>
      <c r="B36" s="19" t="s">
        <v>165</v>
      </c>
      <c r="C36" s="20">
        <v>0</v>
      </c>
      <c r="D36" s="20">
        <v>0.31220413314214901</v>
      </c>
      <c r="E36" s="20">
        <v>5.9856171930692001</v>
      </c>
      <c r="F36" s="20">
        <v>44.793025623437401</v>
      </c>
      <c r="G36" s="20">
        <v>109.40601664596799</v>
      </c>
      <c r="H36" s="20">
        <v>136.157380623688</v>
      </c>
      <c r="I36" s="20">
        <v>144.769958258754</v>
      </c>
      <c r="J36" s="20">
        <v>125.61104563008099</v>
      </c>
      <c r="K36" s="20">
        <v>77.815759291819603</v>
      </c>
      <c r="L36" s="20">
        <v>20.985742320356099</v>
      </c>
      <c r="M36" s="20">
        <v>1.5673610954528201</v>
      </c>
      <c r="N36" s="20">
        <v>0</v>
      </c>
      <c r="O36" s="21">
        <f t="shared" si="0"/>
        <v>593.76016045031065</v>
      </c>
      <c r="P36" s="21">
        <f t="shared" si="1"/>
        <v>667.40411081576826</v>
      </c>
      <c r="S36" s="22"/>
    </row>
    <row r="37" spans="1:19" x14ac:dyDescent="0.4">
      <c r="A37" s="19" t="s">
        <v>175</v>
      </c>
      <c r="B37" s="19" t="s">
        <v>165</v>
      </c>
      <c r="C37" s="20">
        <v>0</v>
      </c>
      <c r="D37" s="20">
        <v>0.50674313393498205</v>
      </c>
      <c r="E37" s="20">
        <v>7.7012881981522998</v>
      </c>
      <c r="F37" s="20">
        <v>46.304233575560602</v>
      </c>
      <c r="G37" s="20">
        <v>108.66421869546301</v>
      </c>
      <c r="H37" s="20">
        <v>134.85003468809401</v>
      </c>
      <c r="I37" s="20">
        <v>145.45105757383001</v>
      </c>
      <c r="J37" s="20">
        <v>124.858979127298</v>
      </c>
      <c r="K37" s="20">
        <v>78.049821397136498</v>
      </c>
      <c r="L37" s="20">
        <v>22.194647525244498</v>
      </c>
      <c r="M37" s="20">
        <v>2.1021348617235902</v>
      </c>
      <c r="N37" s="20">
        <v>0</v>
      </c>
      <c r="O37" s="21">
        <f t="shared" si="0"/>
        <v>591.8741114818215</v>
      </c>
      <c r="P37" s="21">
        <f t="shared" si="1"/>
        <v>670.68315877643738</v>
      </c>
      <c r="S37" s="22"/>
    </row>
    <row r="38" spans="1:19" ht="21" x14ac:dyDescent="0.4">
      <c r="A38" s="19" t="s">
        <v>176</v>
      </c>
      <c r="B38" s="19" t="s">
        <v>165</v>
      </c>
      <c r="C38" s="20">
        <v>0</v>
      </c>
      <c r="D38" s="20">
        <v>0.36207238546006398</v>
      </c>
      <c r="E38" s="20">
        <v>7.0307900817474298</v>
      </c>
      <c r="F38" s="20">
        <v>46.7390180321024</v>
      </c>
      <c r="G38" s="20">
        <v>110.243686394514</v>
      </c>
      <c r="H38" s="20">
        <v>137.133482401946</v>
      </c>
      <c r="I38" s="20">
        <v>145.05481779721799</v>
      </c>
      <c r="J38" s="20">
        <v>125.541164197336</v>
      </c>
      <c r="K38" s="20">
        <v>79.121228232493493</v>
      </c>
      <c r="L38" s="20">
        <v>21.538186276562001</v>
      </c>
      <c r="M38" s="20">
        <v>1.5694005735176599</v>
      </c>
      <c r="N38" s="20">
        <v>0</v>
      </c>
      <c r="O38" s="21">
        <f t="shared" si="0"/>
        <v>597.09437902350749</v>
      </c>
      <c r="P38" s="21">
        <f t="shared" si="1"/>
        <v>674.33384637289714</v>
      </c>
      <c r="S38" s="22"/>
    </row>
    <row r="39" spans="1:19" ht="21" x14ac:dyDescent="0.4">
      <c r="A39" s="19" t="s">
        <v>177</v>
      </c>
      <c r="B39" s="19" t="s">
        <v>165</v>
      </c>
      <c r="C39" s="20">
        <v>0</v>
      </c>
      <c r="D39" s="20">
        <v>6.5834655864418806E-2</v>
      </c>
      <c r="E39" s="20">
        <v>5.5111705498237296</v>
      </c>
      <c r="F39" s="20">
        <v>43.893072353208098</v>
      </c>
      <c r="G39" s="20">
        <v>107.33447727519901</v>
      </c>
      <c r="H39" s="20">
        <v>135.782656359317</v>
      </c>
      <c r="I39" s="20">
        <v>144.333995644884</v>
      </c>
      <c r="J39" s="20">
        <v>125.17799684558599</v>
      </c>
      <c r="K39" s="20">
        <v>76.033258025406596</v>
      </c>
      <c r="L39" s="20">
        <v>20.011168018460399</v>
      </c>
      <c r="M39" s="20">
        <v>1.53459239985907</v>
      </c>
      <c r="N39" s="20">
        <v>0</v>
      </c>
      <c r="O39" s="21">
        <f t="shared" si="0"/>
        <v>588.66238415039254</v>
      </c>
      <c r="P39" s="21">
        <f t="shared" si="1"/>
        <v>659.67822212760825</v>
      </c>
      <c r="S39" s="22"/>
    </row>
    <row r="40" spans="1:19" x14ac:dyDescent="0.4">
      <c r="A40" s="19" t="s">
        <v>178</v>
      </c>
      <c r="B40" s="19" t="s">
        <v>165</v>
      </c>
      <c r="C40" s="20">
        <v>0</v>
      </c>
      <c r="D40" s="20">
        <v>0.33600262137608999</v>
      </c>
      <c r="E40" s="20">
        <v>6.8959612906671302</v>
      </c>
      <c r="F40" s="20">
        <v>44.679421208791702</v>
      </c>
      <c r="G40" s="20">
        <v>108.136651907654</v>
      </c>
      <c r="H40" s="20">
        <v>134.85145468205801</v>
      </c>
      <c r="I40" s="20">
        <v>144.26840698743601</v>
      </c>
      <c r="J40" s="20">
        <v>123.68851495062999</v>
      </c>
      <c r="K40" s="20">
        <v>76.461329293837096</v>
      </c>
      <c r="L40" s="20">
        <v>21.129005283174202</v>
      </c>
      <c r="M40" s="20">
        <v>2.0603167763982202</v>
      </c>
      <c r="N40" s="20">
        <v>0</v>
      </c>
      <c r="O40" s="21">
        <f t="shared" si="0"/>
        <v>587.40635782161507</v>
      </c>
      <c r="P40" s="21">
        <f t="shared" si="1"/>
        <v>662.5070650020225</v>
      </c>
      <c r="S40" s="22"/>
    </row>
    <row r="41" spans="1:19" x14ac:dyDescent="0.4">
      <c r="A41" s="19" t="s">
        <v>180</v>
      </c>
      <c r="B41" s="19" t="s">
        <v>179</v>
      </c>
      <c r="C41" s="20">
        <v>0</v>
      </c>
      <c r="D41" s="20">
        <v>0.69657549621472903</v>
      </c>
      <c r="E41" s="20">
        <v>8.7228424948936407</v>
      </c>
      <c r="F41" s="20">
        <v>42.705177727849097</v>
      </c>
      <c r="G41" s="20">
        <v>106.951040285367</v>
      </c>
      <c r="H41" s="20">
        <v>134.448815832158</v>
      </c>
      <c r="I41" s="20">
        <v>142.76000509961099</v>
      </c>
      <c r="J41" s="20">
        <v>123.326416942937</v>
      </c>
      <c r="K41" s="20">
        <v>76.0492133997504</v>
      </c>
      <c r="L41" s="20">
        <v>20.769287281672799</v>
      </c>
      <c r="M41" s="20">
        <v>2.0235647204773799</v>
      </c>
      <c r="N41" s="20">
        <v>0</v>
      </c>
      <c r="O41" s="21">
        <f t="shared" si="0"/>
        <v>583.53549155982341</v>
      </c>
      <c r="P41" s="21">
        <f t="shared" si="1"/>
        <v>658.45293928093099</v>
      </c>
      <c r="S41" s="22"/>
    </row>
    <row r="42" spans="1:19" x14ac:dyDescent="0.4">
      <c r="A42" s="19" t="s">
        <v>181</v>
      </c>
      <c r="B42" s="19" t="s">
        <v>179</v>
      </c>
      <c r="C42" s="20">
        <v>0</v>
      </c>
      <c r="D42" s="20">
        <v>0.18430565213480599</v>
      </c>
      <c r="E42" s="20">
        <v>5.67446478614887</v>
      </c>
      <c r="F42" s="20">
        <v>42.438903234068498</v>
      </c>
      <c r="G42" s="20">
        <v>105.563226106119</v>
      </c>
      <c r="H42" s="20">
        <v>136.20809561698201</v>
      </c>
      <c r="I42" s="20">
        <v>144.07333487267101</v>
      </c>
      <c r="J42" s="20">
        <v>123.686745738037</v>
      </c>
      <c r="K42" s="20">
        <v>73.319351863195905</v>
      </c>
      <c r="L42" s="20">
        <v>18.245810177106399</v>
      </c>
      <c r="M42" s="20">
        <v>1.3633534754604599</v>
      </c>
      <c r="N42" s="20">
        <v>0</v>
      </c>
      <c r="O42" s="21">
        <f t="shared" si="0"/>
        <v>582.8507541970049</v>
      </c>
      <c r="P42" s="21">
        <f t="shared" si="1"/>
        <v>650.75759152192393</v>
      </c>
      <c r="S42" s="22"/>
    </row>
    <row r="43" spans="1:19" x14ac:dyDescent="0.4">
      <c r="A43" s="19" t="s">
        <v>182</v>
      </c>
      <c r="B43" s="19" t="s">
        <v>179</v>
      </c>
      <c r="C43" s="20">
        <v>0</v>
      </c>
      <c r="D43" s="20">
        <v>0.69778022360658198</v>
      </c>
      <c r="E43" s="20">
        <v>8.02684627701049</v>
      </c>
      <c r="F43" s="20">
        <v>38.370301355179301</v>
      </c>
      <c r="G43" s="20">
        <v>100.01812335330899</v>
      </c>
      <c r="H43" s="20">
        <v>129.17674471915001</v>
      </c>
      <c r="I43" s="20">
        <v>136.26119091923701</v>
      </c>
      <c r="J43" s="20">
        <v>115.558933912618</v>
      </c>
      <c r="K43" s="20">
        <v>68.712802796101698</v>
      </c>
      <c r="L43" s="20">
        <v>17.911177418451299</v>
      </c>
      <c r="M43" s="20">
        <v>1.37039850473838</v>
      </c>
      <c r="N43" s="20">
        <v>0</v>
      </c>
      <c r="O43" s="21">
        <f t="shared" si="0"/>
        <v>549.72779570041575</v>
      </c>
      <c r="P43" s="21">
        <f t="shared" si="1"/>
        <v>616.1042994794019</v>
      </c>
      <c r="S43" s="22"/>
    </row>
    <row r="44" spans="1:19" x14ac:dyDescent="0.4">
      <c r="A44" s="19" t="s">
        <v>183</v>
      </c>
      <c r="B44" s="19" t="s">
        <v>179</v>
      </c>
      <c r="C44" s="20">
        <v>0</v>
      </c>
      <c r="D44" s="20">
        <v>0.11984298563001</v>
      </c>
      <c r="E44" s="20">
        <v>4.7721648329262099</v>
      </c>
      <c r="F44" s="20">
        <v>36.3723808623946</v>
      </c>
      <c r="G44" s="20">
        <v>100.248840704624</v>
      </c>
      <c r="H44" s="20">
        <v>133.791906187047</v>
      </c>
      <c r="I44" s="20">
        <v>141.78309888814701</v>
      </c>
      <c r="J44" s="20">
        <v>121.155402552604</v>
      </c>
      <c r="K44" s="20">
        <v>69.839120656906502</v>
      </c>
      <c r="L44" s="20">
        <v>15.6834540837703</v>
      </c>
      <c r="M44" s="20">
        <v>0.89025645822831201</v>
      </c>
      <c r="N44" s="20">
        <v>0</v>
      </c>
      <c r="O44" s="21">
        <f t="shared" si="0"/>
        <v>566.81836898932852</v>
      </c>
      <c r="P44" s="21">
        <f t="shared" si="1"/>
        <v>624.65646821227801</v>
      </c>
      <c r="S44" s="22"/>
    </row>
    <row r="45" spans="1:19" x14ac:dyDescent="0.4">
      <c r="A45" s="19" t="s">
        <v>184</v>
      </c>
      <c r="B45" s="19" t="s">
        <v>179</v>
      </c>
      <c r="C45" s="20">
        <v>0</v>
      </c>
      <c r="D45" s="20">
        <v>0</v>
      </c>
      <c r="E45" s="20">
        <v>4.0644090902055598</v>
      </c>
      <c r="F45" s="20">
        <v>30.4394814128494</v>
      </c>
      <c r="G45" s="20">
        <v>91.372928156362704</v>
      </c>
      <c r="H45" s="20">
        <v>125.482339597332</v>
      </c>
      <c r="I45" s="20">
        <v>133.77994456322401</v>
      </c>
      <c r="J45" s="20">
        <v>113.57340903387001</v>
      </c>
      <c r="K45" s="20">
        <v>62.5990893723243</v>
      </c>
      <c r="L45" s="20">
        <v>13.6177283425063</v>
      </c>
      <c r="M45" s="20">
        <v>0.66090762772887401</v>
      </c>
      <c r="N45" s="20">
        <v>0</v>
      </c>
      <c r="O45" s="21">
        <f t="shared" si="0"/>
        <v>526.80771072311302</v>
      </c>
      <c r="P45" s="21">
        <f t="shared" si="1"/>
        <v>575.59023719640322</v>
      </c>
      <c r="S45" s="22"/>
    </row>
    <row r="46" spans="1:19" x14ac:dyDescent="0.4">
      <c r="A46" s="19" t="s">
        <v>185</v>
      </c>
      <c r="B46" s="19" t="s">
        <v>179</v>
      </c>
      <c r="C46" s="20">
        <v>0</v>
      </c>
      <c r="D46" s="20">
        <v>5.2728586000095702E-2</v>
      </c>
      <c r="E46" s="20">
        <v>4.39270200530044</v>
      </c>
      <c r="F46" s="20">
        <v>40.792911297926899</v>
      </c>
      <c r="G46" s="20">
        <v>107.138071505036</v>
      </c>
      <c r="H46" s="20">
        <v>137.05430788430201</v>
      </c>
      <c r="I46" s="20">
        <v>145.24592873738999</v>
      </c>
      <c r="J46" s="20">
        <v>125.059079543113</v>
      </c>
      <c r="K46" s="20">
        <v>72.630056131144102</v>
      </c>
      <c r="L46" s="20">
        <v>15.2033227014138</v>
      </c>
      <c r="M46" s="20">
        <v>1.1204775291950699</v>
      </c>
      <c r="N46" s="20">
        <v>0</v>
      </c>
      <c r="O46" s="21">
        <f t="shared" si="0"/>
        <v>587.12744380098502</v>
      </c>
      <c r="P46" s="21">
        <f t="shared" si="1"/>
        <v>648.6895859208214</v>
      </c>
      <c r="S46" s="22"/>
    </row>
    <row r="47" spans="1:19" x14ac:dyDescent="0.4">
      <c r="A47" s="19" t="s">
        <v>186</v>
      </c>
      <c r="B47" s="19" t="s">
        <v>179</v>
      </c>
      <c r="C47" s="20">
        <v>0</v>
      </c>
      <c r="D47" s="20">
        <v>0.37560210040248798</v>
      </c>
      <c r="E47" s="20">
        <v>6.14195603962159</v>
      </c>
      <c r="F47" s="20">
        <v>40.038054040193003</v>
      </c>
      <c r="G47" s="20">
        <v>104.099718403879</v>
      </c>
      <c r="H47" s="20">
        <v>135.73115259044999</v>
      </c>
      <c r="I47" s="20">
        <v>142.96154670281001</v>
      </c>
      <c r="J47" s="20">
        <v>122.02277112675399</v>
      </c>
      <c r="K47" s="20">
        <v>71.769670427944902</v>
      </c>
      <c r="L47" s="20">
        <v>18.4067542003732</v>
      </c>
      <c r="M47" s="20">
        <v>1.3620861586422199</v>
      </c>
      <c r="N47" s="20">
        <v>0</v>
      </c>
      <c r="O47" s="21">
        <f t="shared" si="0"/>
        <v>576.58485925183788</v>
      </c>
      <c r="P47" s="21">
        <f t="shared" si="1"/>
        <v>642.90931179107054</v>
      </c>
      <c r="S47" s="22"/>
    </row>
    <row r="48" spans="1:19" ht="21" x14ac:dyDescent="0.4">
      <c r="A48" s="19" t="s">
        <v>187</v>
      </c>
      <c r="B48" s="19" t="s">
        <v>179</v>
      </c>
      <c r="C48" s="20">
        <v>0</v>
      </c>
      <c r="D48" s="20">
        <v>6.0691984791064101E-2</v>
      </c>
      <c r="E48" s="20">
        <v>4.6471097183701398</v>
      </c>
      <c r="F48" s="20">
        <v>37.084985057840399</v>
      </c>
      <c r="G48" s="20">
        <v>101.386784378494</v>
      </c>
      <c r="H48" s="20">
        <v>134.81772604559799</v>
      </c>
      <c r="I48" s="20">
        <v>143.080266992318</v>
      </c>
      <c r="J48" s="20">
        <v>122.676370093345</v>
      </c>
      <c r="K48" s="20">
        <v>70.694044317184805</v>
      </c>
      <c r="L48" s="20">
        <v>15.7740426286159</v>
      </c>
      <c r="M48" s="20">
        <v>1.07271027750321</v>
      </c>
      <c r="N48" s="20">
        <v>0</v>
      </c>
      <c r="O48" s="21">
        <f t="shared" si="0"/>
        <v>572.65519182693981</v>
      </c>
      <c r="P48" s="21">
        <f t="shared" si="1"/>
        <v>631.29473149406056</v>
      </c>
      <c r="S48" s="22"/>
    </row>
    <row r="49" spans="1:19" ht="21" x14ac:dyDescent="0.4">
      <c r="A49" s="19" t="s">
        <v>188</v>
      </c>
      <c r="B49" s="19" t="s">
        <v>179</v>
      </c>
      <c r="C49" s="20">
        <v>0</v>
      </c>
      <c r="D49" s="20">
        <v>0.10067791492907401</v>
      </c>
      <c r="E49" s="20">
        <v>4.8189067896699296</v>
      </c>
      <c r="F49" s="20">
        <v>42.933440731513201</v>
      </c>
      <c r="G49" s="20">
        <v>109.607129666685</v>
      </c>
      <c r="H49" s="20">
        <v>138.26139759325599</v>
      </c>
      <c r="I49" s="20">
        <v>145.43326405842299</v>
      </c>
      <c r="J49" s="20">
        <v>125.44117120439</v>
      </c>
      <c r="K49" s="20">
        <v>74.079805084500805</v>
      </c>
      <c r="L49" s="20">
        <v>17.150406607013998</v>
      </c>
      <c r="M49" s="20">
        <v>1.2621700312158699</v>
      </c>
      <c r="N49" s="20">
        <v>0</v>
      </c>
      <c r="O49" s="21">
        <f t="shared" si="0"/>
        <v>592.82276760725472</v>
      </c>
      <c r="P49" s="21">
        <f t="shared" si="1"/>
        <v>659.08836968159687</v>
      </c>
      <c r="S49" s="22"/>
    </row>
    <row r="50" spans="1:19" x14ac:dyDescent="0.4">
      <c r="A50" s="19" t="s">
        <v>189</v>
      </c>
      <c r="B50" s="19" t="s">
        <v>179</v>
      </c>
      <c r="C50" s="20">
        <v>0</v>
      </c>
      <c r="D50" s="20">
        <v>1.0823226924634599</v>
      </c>
      <c r="E50" s="20">
        <v>9.5763477701415791</v>
      </c>
      <c r="F50" s="20">
        <v>43.822965042451301</v>
      </c>
      <c r="G50" s="20">
        <v>106.585711065032</v>
      </c>
      <c r="H50" s="20">
        <v>132.88694820154501</v>
      </c>
      <c r="I50" s="20">
        <v>141.09882681931401</v>
      </c>
      <c r="J50" s="20">
        <v>122.13418946540099</v>
      </c>
      <c r="K50" s="20">
        <v>75.018966951002596</v>
      </c>
      <c r="L50" s="20">
        <v>21.022310550165599</v>
      </c>
      <c r="M50" s="20">
        <v>2.1170022627885801</v>
      </c>
      <c r="N50" s="20">
        <v>0</v>
      </c>
      <c r="O50" s="21">
        <f t="shared" si="0"/>
        <v>577.72464250229461</v>
      </c>
      <c r="P50" s="21">
        <f t="shared" si="1"/>
        <v>655.34559082030501</v>
      </c>
      <c r="S50" s="22"/>
    </row>
    <row r="51" spans="1:19" x14ac:dyDescent="0.4">
      <c r="A51" s="19" t="s">
        <v>190</v>
      </c>
      <c r="B51" s="19" t="s">
        <v>179</v>
      </c>
      <c r="C51" s="20">
        <v>0</v>
      </c>
      <c r="D51" s="20">
        <v>0.12579655783020899</v>
      </c>
      <c r="E51" s="20">
        <v>5.4406281976999002</v>
      </c>
      <c r="F51" s="20">
        <v>41.511104791595699</v>
      </c>
      <c r="G51" s="20">
        <v>105.27835774550501</v>
      </c>
      <c r="H51" s="20">
        <v>136.37591721224399</v>
      </c>
      <c r="I51" s="20">
        <v>144.353072301221</v>
      </c>
      <c r="J51" s="20">
        <v>123.457633114638</v>
      </c>
      <c r="K51" s="20">
        <v>72.1960594788912</v>
      </c>
      <c r="L51" s="20">
        <v>17.1855797143883</v>
      </c>
      <c r="M51" s="20">
        <v>1.1604809790997901</v>
      </c>
      <c r="N51" s="20">
        <v>0</v>
      </c>
      <c r="O51" s="21">
        <f t="shared" si="0"/>
        <v>581.66103985249924</v>
      </c>
      <c r="P51" s="21">
        <f t="shared" si="1"/>
        <v>647.08463009311322</v>
      </c>
      <c r="S51" s="22"/>
    </row>
    <row r="52" spans="1:19" ht="21" x14ac:dyDescent="0.4">
      <c r="A52" s="19" t="s">
        <v>191</v>
      </c>
      <c r="B52" s="19" t="s">
        <v>179</v>
      </c>
      <c r="C52" s="20">
        <v>0</v>
      </c>
      <c r="D52" s="20">
        <v>0</v>
      </c>
      <c r="E52" s="20">
        <v>3.0298020563133998</v>
      </c>
      <c r="F52" s="20">
        <v>34.065550991853499</v>
      </c>
      <c r="G52" s="20">
        <v>97.583617021081494</v>
      </c>
      <c r="H52" s="20">
        <v>131.55583536873999</v>
      </c>
      <c r="I52" s="20">
        <v>143.19078995163699</v>
      </c>
      <c r="J52" s="20">
        <v>121.47729182157499</v>
      </c>
      <c r="K52" s="20">
        <v>69.435210617582896</v>
      </c>
      <c r="L52" s="20">
        <v>13.674166622047601</v>
      </c>
      <c r="M52" s="20">
        <v>0.69194698314069503</v>
      </c>
      <c r="N52" s="20">
        <v>0</v>
      </c>
      <c r="O52" s="21">
        <f t="shared" si="0"/>
        <v>563.24274478061636</v>
      </c>
      <c r="P52" s="21">
        <f t="shared" si="1"/>
        <v>614.70421143397152</v>
      </c>
      <c r="S52" s="22"/>
    </row>
    <row r="53" spans="1:19" x14ac:dyDescent="0.4">
      <c r="A53" s="19" t="s">
        <v>192</v>
      </c>
      <c r="B53" s="19" t="s">
        <v>179</v>
      </c>
      <c r="C53" s="20">
        <v>0</v>
      </c>
      <c r="D53" s="20">
        <v>0.82783234854894205</v>
      </c>
      <c r="E53" s="20">
        <v>8.4846736319406197</v>
      </c>
      <c r="F53" s="20">
        <v>41.150567631706501</v>
      </c>
      <c r="G53" s="20">
        <v>102.152715364196</v>
      </c>
      <c r="H53" s="20">
        <v>128.74804836911599</v>
      </c>
      <c r="I53" s="20">
        <v>137.09281953133501</v>
      </c>
      <c r="J53" s="20">
        <v>116.22607831465901</v>
      </c>
      <c r="K53" s="20">
        <v>70.397521268942896</v>
      </c>
      <c r="L53" s="20">
        <v>18.394484008027899</v>
      </c>
      <c r="M53" s="20">
        <v>1.5219877210924899</v>
      </c>
      <c r="N53" s="20">
        <v>0</v>
      </c>
      <c r="O53" s="21">
        <f t="shared" si="0"/>
        <v>554.61718284824883</v>
      </c>
      <c r="P53" s="21">
        <f t="shared" si="1"/>
        <v>624.99672818956537</v>
      </c>
      <c r="S53" s="22"/>
    </row>
    <row r="54" spans="1:19" x14ac:dyDescent="0.4">
      <c r="A54" s="19" t="s">
        <v>194</v>
      </c>
      <c r="B54" s="19" t="s">
        <v>193</v>
      </c>
      <c r="C54" s="20">
        <v>0</v>
      </c>
      <c r="D54" s="20">
        <v>0</v>
      </c>
      <c r="E54" s="20">
        <v>0.31316193463487302</v>
      </c>
      <c r="F54" s="20">
        <v>12.231975768729001</v>
      </c>
      <c r="G54" s="20">
        <v>66.054807803593903</v>
      </c>
      <c r="H54" s="20">
        <v>103.44591495522999</v>
      </c>
      <c r="I54" s="20">
        <v>115.05805401328701</v>
      </c>
      <c r="J54" s="20">
        <v>89.123658505617897</v>
      </c>
      <c r="K54" s="20">
        <v>38.103646803932598</v>
      </c>
      <c r="L54" s="20">
        <v>2.5796083769328901</v>
      </c>
      <c r="M54" s="20">
        <v>0</v>
      </c>
      <c r="N54" s="20">
        <v>0</v>
      </c>
      <c r="O54" s="21">
        <f t="shared" si="0"/>
        <v>411.78608208166139</v>
      </c>
      <c r="P54" s="21">
        <f t="shared" si="1"/>
        <v>426.91082816195808</v>
      </c>
      <c r="S54" s="22"/>
    </row>
    <row r="55" spans="1:19" x14ac:dyDescent="0.4">
      <c r="A55" s="19" t="s">
        <v>195</v>
      </c>
      <c r="B55" s="19" t="s">
        <v>193</v>
      </c>
      <c r="C55" s="20">
        <v>0</v>
      </c>
      <c r="D55" s="20">
        <v>0</v>
      </c>
      <c r="E55" s="20">
        <v>0.43436635558597098</v>
      </c>
      <c r="F55" s="20">
        <v>17.3763548765141</v>
      </c>
      <c r="G55" s="20">
        <v>68.198081862468001</v>
      </c>
      <c r="H55" s="20">
        <v>104.796107415585</v>
      </c>
      <c r="I55" s="20">
        <v>113.388107200061</v>
      </c>
      <c r="J55" s="20">
        <v>91.447901031369895</v>
      </c>
      <c r="K55" s="20">
        <v>38.049216544356597</v>
      </c>
      <c r="L55" s="20">
        <v>3.6362056372426101</v>
      </c>
      <c r="M55" s="20">
        <v>0</v>
      </c>
      <c r="N55" s="20">
        <v>0</v>
      </c>
      <c r="O55" s="21">
        <f t="shared" si="0"/>
        <v>415.87941405384049</v>
      </c>
      <c r="P55" s="21">
        <f t="shared" si="1"/>
        <v>437.32634092318312</v>
      </c>
      <c r="S55" s="22"/>
    </row>
    <row r="56" spans="1:19" x14ac:dyDescent="0.4">
      <c r="A56" s="19" t="s">
        <v>196</v>
      </c>
      <c r="B56" s="19" t="s">
        <v>193</v>
      </c>
      <c r="C56" s="20">
        <v>0</v>
      </c>
      <c r="D56" s="20">
        <v>0</v>
      </c>
      <c r="E56" s="20">
        <v>0.46580171568002199</v>
      </c>
      <c r="F56" s="20">
        <v>17.187645456350001</v>
      </c>
      <c r="G56" s="20">
        <v>70.437418635835996</v>
      </c>
      <c r="H56" s="20">
        <v>106.36480115281</v>
      </c>
      <c r="I56" s="20">
        <v>115.719975971301</v>
      </c>
      <c r="J56" s="20">
        <v>92.627082420103307</v>
      </c>
      <c r="K56" s="20">
        <v>40.209046897307402</v>
      </c>
      <c r="L56" s="20">
        <v>3.9317579180770399</v>
      </c>
      <c r="M56" s="20">
        <v>0</v>
      </c>
      <c r="N56" s="20">
        <v>0</v>
      </c>
      <c r="O56" s="21">
        <f t="shared" si="0"/>
        <v>425.35832507735773</v>
      </c>
      <c r="P56" s="21">
        <f t="shared" si="1"/>
        <v>446.94353016746476</v>
      </c>
      <c r="S56" s="22"/>
    </row>
    <row r="57" spans="1:19" x14ac:dyDescent="0.4">
      <c r="A57" s="19" t="s">
        <v>198</v>
      </c>
      <c r="B57" s="19" t="s">
        <v>197</v>
      </c>
      <c r="C57" s="20">
        <v>0</v>
      </c>
      <c r="D57" s="20">
        <v>1.0761600237745701</v>
      </c>
      <c r="E57" s="20">
        <v>11.0263955412237</v>
      </c>
      <c r="F57" s="20">
        <v>48.516756283228901</v>
      </c>
      <c r="G57" s="20">
        <v>108.043833977899</v>
      </c>
      <c r="H57" s="20">
        <v>131.077140880938</v>
      </c>
      <c r="I57" s="20">
        <v>142.535062871148</v>
      </c>
      <c r="J57" s="20">
        <v>121.57885745685699</v>
      </c>
      <c r="K57" s="20">
        <v>76.204074944302704</v>
      </c>
      <c r="L57" s="20">
        <v>22.8541243885014</v>
      </c>
      <c r="M57" s="20">
        <v>2.6169219634964298</v>
      </c>
      <c r="N57" s="20">
        <v>0</v>
      </c>
      <c r="O57" s="21">
        <f t="shared" si="0"/>
        <v>579.43897013114474</v>
      </c>
      <c r="P57" s="21">
        <f t="shared" si="1"/>
        <v>665.52932833136981</v>
      </c>
      <c r="S57" s="22"/>
    </row>
    <row r="58" spans="1:19" x14ac:dyDescent="0.4">
      <c r="A58" s="19" t="s">
        <v>199</v>
      </c>
      <c r="B58" s="19" t="s">
        <v>197</v>
      </c>
      <c r="C58" s="20">
        <v>0</v>
      </c>
      <c r="D58" s="20">
        <v>1.0712894383477001</v>
      </c>
      <c r="E58" s="20">
        <v>11.359335431708701</v>
      </c>
      <c r="F58" s="20">
        <v>48.929057191371399</v>
      </c>
      <c r="G58" s="20">
        <v>108.10858317560201</v>
      </c>
      <c r="H58" s="20">
        <v>131.31841914751899</v>
      </c>
      <c r="I58" s="20">
        <v>143.34746564436</v>
      </c>
      <c r="J58" s="20">
        <v>122.365142429695</v>
      </c>
      <c r="K58" s="20">
        <v>78.3913909270738</v>
      </c>
      <c r="L58" s="20">
        <v>23.614067734411801</v>
      </c>
      <c r="M58" s="20">
        <v>3.1094628288586801</v>
      </c>
      <c r="N58" s="20">
        <v>0</v>
      </c>
      <c r="O58" s="21">
        <f t="shared" si="0"/>
        <v>583.5310013242497</v>
      </c>
      <c r="P58" s="21">
        <f t="shared" si="1"/>
        <v>671.61421394894808</v>
      </c>
      <c r="S58" s="22"/>
    </row>
    <row r="59" spans="1:19" x14ac:dyDescent="0.4">
      <c r="A59" s="19" t="s">
        <v>200</v>
      </c>
      <c r="B59" s="19" t="s">
        <v>197</v>
      </c>
      <c r="C59" s="20">
        <v>0</v>
      </c>
      <c r="D59" s="20">
        <v>0.82722893392826502</v>
      </c>
      <c r="E59" s="20">
        <v>10.161927991101001</v>
      </c>
      <c r="F59" s="20">
        <v>42.824444649423398</v>
      </c>
      <c r="G59" s="20">
        <v>100.889841190487</v>
      </c>
      <c r="H59" s="20">
        <v>127.702657170945</v>
      </c>
      <c r="I59" s="20">
        <v>136.228403038538</v>
      </c>
      <c r="J59" s="20">
        <v>115.873581608029</v>
      </c>
      <c r="K59" s="20">
        <v>70.204867248999406</v>
      </c>
      <c r="L59" s="20">
        <v>19.6526428980665</v>
      </c>
      <c r="M59" s="20">
        <v>2.23774984394458</v>
      </c>
      <c r="N59" s="20">
        <v>0</v>
      </c>
      <c r="O59" s="21">
        <f t="shared" si="0"/>
        <v>550.89935025699845</v>
      </c>
      <c r="P59" s="21">
        <f t="shared" si="1"/>
        <v>626.6033445734621</v>
      </c>
      <c r="S59" s="22"/>
    </row>
    <row r="60" spans="1:19" x14ac:dyDescent="0.4">
      <c r="A60" s="19" t="s">
        <v>201</v>
      </c>
      <c r="B60" s="19" t="s">
        <v>197</v>
      </c>
      <c r="C60" s="20">
        <v>0</v>
      </c>
      <c r="D60" s="20">
        <v>0.89208718055819902</v>
      </c>
      <c r="E60" s="20">
        <v>9.28634259300323</v>
      </c>
      <c r="F60" s="20">
        <v>49.466405788112297</v>
      </c>
      <c r="G60" s="20">
        <v>107.31217848189</v>
      </c>
      <c r="H60" s="20">
        <v>132.8625272404</v>
      </c>
      <c r="I60" s="20">
        <v>143.73526448207099</v>
      </c>
      <c r="J60" s="20">
        <v>123.587561826406</v>
      </c>
      <c r="K60" s="20">
        <v>78.526652170314605</v>
      </c>
      <c r="L60" s="20">
        <v>22.661064486626302</v>
      </c>
      <c r="M60" s="20">
        <v>2.6739916552872298</v>
      </c>
      <c r="N60" s="20">
        <v>0</v>
      </c>
      <c r="O60" s="21">
        <f t="shared" si="0"/>
        <v>586.02418420108165</v>
      </c>
      <c r="P60" s="21">
        <f t="shared" si="1"/>
        <v>671.00407590466887</v>
      </c>
      <c r="S60" s="22"/>
    </row>
    <row r="61" spans="1:19" x14ac:dyDescent="0.4">
      <c r="A61" s="19" t="s">
        <v>202</v>
      </c>
      <c r="B61" s="19" t="s">
        <v>197</v>
      </c>
      <c r="C61" s="20">
        <v>0</v>
      </c>
      <c r="D61" s="20">
        <v>0.78963316942990502</v>
      </c>
      <c r="E61" s="20">
        <v>9.2415734577154893</v>
      </c>
      <c r="F61" s="20">
        <v>47.451462410169398</v>
      </c>
      <c r="G61" s="20">
        <v>107.449455457913</v>
      </c>
      <c r="H61" s="20">
        <v>133.381099154927</v>
      </c>
      <c r="I61" s="20">
        <v>144.325937573213</v>
      </c>
      <c r="J61" s="20">
        <v>122.355462815355</v>
      </c>
      <c r="K61" s="20">
        <v>77.623676621191606</v>
      </c>
      <c r="L61" s="20">
        <v>22.064940710524301</v>
      </c>
      <c r="M61" s="20">
        <v>2.0945488042839302</v>
      </c>
      <c r="N61" s="20">
        <v>0</v>
      </c>
      <c r="O61" s="21">
        <f t="shared" si="0"/>
        <v>585.13563162259959</v>
      </c>
      <c r="P61" s="21">
        <f t="shared" si="1"/>
        <v>666.77779017472267</v>
      </c>
      <c r="S61" s="22"/>
    </row>
    <row r="62" spans="1:19" x14ac:dyDescent="0.4">
      <c r="A62" s="19" t="s">
        <v>203</v>
      </c>
      <c r="B62" s="19" t="s">
        <v>197</v>
      </c>
      <c r="C62" s="20">
        <v>0</v>
      </c>
      <c r="D62" s="20">
        <v>1.01876893410346</v>
      </c>
      <c r="E62" s="20">
        <v>11.372434017395401</v>
      </c>
      <c r="F62" s="20">
        <v>48.400852354052702</v>
      </c>
      <c r="G62" s="20">
        <v>108.27825328867399</v>
      </c>
      <c r="H62" s="20">
        <v>131.71400895267001</v>
      </c>
      <c r="I62" s="20">
        <v>143.32865377592799</v>
      </c>
      <c r="J62" s="20">
        <v>122.13769031489301</v>
      </c>
      <c r="K62" s="20">
        <v>78.233453313618</v>
      </c>
      <c r="L62" s="20">
        <v>23.571244024697499</v>
      </c>
      <c r="M62" s="20">
        <v>3.0279756185961602</v>
      </c>
      <c r="N62" s="20">
        <v>0</v>
      </c>
      <c r="O62" s="21">
        <f t="shared" si="0"/>
        <v>583.69205964578305</v>
      </c>
      <c r="P62" s="21">
        <f t="shared" si="1"/>
        <v>671.08333459462835</v>
      </c>
      <c r="S62" s="22"/>
    </row>
    <row r="63" spans="1:19" x14ac:dyDescent="0.4">
      <c r="A63" s="19" t="s">
        <v>204</v>
      </c>
      <c r="B63" s="19" t="s">
        <v>197</v>
      </c>
      <c r="C63" s="20">
        <v>0</v>
      </c>
      <c r="D63" s="20">
        <v>0.84071747323245205</v>
      </c>
      <c r="E63" s="20">
        <v>9.7645336161825291</v>
      </c>
      <c r="F63" s="20">
        <v>47.505613424061004</v>
      </c>
      <c r="G63" s="20">
        <v>109.64431557983001</v>
      </c>
      <c r="H63" s="20">
        <v>134.51724226126399</v>
      </c>
      <c r="I63" s="20">
        <v>145.799017212427</v>
      </c>
      <c r="J63" s="20">
        <v>124.680697237225</v>
      </c>
      <c r="K63" s="20">
        <v>79.126428397778795</v>
      </c>
      <c r="L63" s="20">
        <v>23.3987755282715</v>
      </c>
      <c r="M63" s="20">
        <v>2.1044247019547</v>
      </c>
      <c r="N63" s="20">
        <v>0</v>
      </c>
      <c r="O63" s="21">
        <f t="shared" si="0"/>
        <v>593.76770068852477</v>
      </c>
      <c r="P63" s="21">
        <f t="shared" si="1"/>
        <v>677.38176543222698</v>
      </c>
      <c r="S63" s="22"/>
    </row>
    <row r="64" spans="1:19" x14ac:dyDescent="0.4">
      <c r="A64" s="19" t="s">
        <v>205</v>
      </c>
      <c r="B64" s="19" t="s">
        <v>197</v>
      </c>
      <c r="C64" s="20">
        <v>0</v>
      </c>
      <c r="D64" s="20">
        <v>0.918075960637178</v>
      </c>
      <c r="E64" s="20">
        <v>10.599369038142999</v>
      </c>
      <c r="F64" s="20">
        <v>49.357066746429901</v>
      </c>
      <c r="G64" s="20">
        <v>107.38756601841899</v>
      </c>
      <c r="H64" s="20">
        <v>131.37708323819001</v>
      </c>
      <c r="I64" s="20">
        <v>143.26172726606899</v>
      </c>
      <c r="J64" s="20">
        <v>122.29470434754001</v>
      </c>
      <c r="K64" s="20">
        <v>78.0640779242066</v>
      </c>
      <c r="L64" s="20">
        <v>22.748320412844201</v>
      </c>
      <c r="M64" s="20">
        <v>3.1411098026667301</v>
      </c>
      <c r="N64" s="20">
        <v>0</v>
      </c>
      <c r="O64" s="21">
        <f t="shared" si="0"/>
        <v>582.38515879442457</v>
      </c>
      <c r="P64" s="21">
        <f t="shared" si="1"/>
        <v>669.14910075514558</v>
      </c>
      <c r="S64" s="22"/>
    </row>
    <row r="65" spans="1:19" ht="21" x14ac:dyDescent="0.4">
      <c r="A65" s="19" t="s">
        <v>206</v>
      </c>
      <c r="B65" s="19" t="s">
        <v>197</v>
      </c>
      <c r="C65" s="20">
        <v>0</v>
      </c>
      <c r="D65" s="20">
        <v>0.97318967296237202</v>
      </c>
      <c r="E65" s="20">
        <v>10.338159034251399</v>
      </c>
      <c r="F65" s="20">
        <v>47.125374515131</v>
      </c>
      <c r="G65" s="20">
        <v>106.594117255627</v>
      </c>
      <c r="H65" s="20">
        <v>130.934711259219</v>
      </c>
      <c r="I65" s="20">
        <v>142.557773275888</v>
      </c>
      <c r="J65" s="20">
        <v>121.448968261929</v>
      </c>
      <c r="K65" s="20">
        <v>75.219489180250505</v>
      </c>
      <c r="L65" s="20">
        <v>21.874037271480798</v>
      </c>
      <c r="M65" s="20">
        <v>2.4302200198997701</v>
      </c>
      <c r="N65" s="20">
        <v>0</v>
      </c>
      <c r="O65" s="21">
        <f t="shared" si="0"/>
        <v>576.75505923291348</v>
      </c>
      <c r="P65" s="21">
        <f t="shared" si="1"/>
        <v>659.49603974663898</v>
      </c>
      <c r="S65" s="22"/>
    </row>
    <row r="66" spans="1:19" x14ac:dyDescent="0.4">
      <c r="A66" s="19" t="s">
        <v>207</v>
      </c>
      <c r="B66" s="19" t="s">
        <v>197</v>
      </c>
      <c r="C66" s="20">
        <v>0</v>
      </c>
      <c r="D66" s="20">
        <v>0.64270839592947604</v>
      </c>
      <c r="E66" s="20">
        <v>9.9522163097670902</v>
      </c>
      <c r="F66" s="20">
        <v>43.937060453771998</v>
      </c>
      <c r="G66" s="20">
        <v>102.53029230747801</v>
      </c>
      <c r="H66" s="20">
        <v>125.45074419162501</v>
      </c>
      <c r="I66" s="20">
        <v>136.94589566510899</v>
      </c>
      <c r="J66" s="20">
        <v>115.160741231034</v>
      </c>
      <c r="K66" s="20">
        <v>69.967421825479505</v>
      </c>
      <c r="L66" s="20">
        <v>20.073054289312701</v>
      </c>
      <c r="M66" s="20">
        <v>2.6031547506835802</v>
      </c>
      <c r="N66" s="20">
        <v>0</v>
      </c>
      <c r="O66" s="21">
        <f t="shared" ref="O66:O129" si="2">SUM(G66:K66)</f>
        <v>550.05509522072555</v>
      </c>
      <c r="P66" s="21">
        <f t="shared" ref="P66:P129" si="3">SUM(C66:N66)</f>
        <v>627.26328942019029</v>
      </c>
      <c r="S66" s="22"/>
    </row>
    <row r="67" spans="1:19" x14ac:dyDescent="0.4">
      <c r="A67" s="19" t="s">
        <v>208</v>
      </c>
      <c r="B67" s="19" t="s">
        <v>197</v>
      </c>
      <c r="C67" s="20">
        <v>0</v>
      </c>
      <c r="D67" s="20">
        <v>1.0455839287131801</v>
      </c>
      <c r="E67" s="20">
        <v>11.2167163096161</v>
      </c>
      <c r="F67" s="20">
        <v>48.292395313372502</v>
      </c>
      <c r="G67" s="20">
        <v>108.869892963615</v>
      </c>
      <c r="H67" s="20">
        <v>131.95586957336999</v>
      </c>
      <c r="I67" s="20">
        <v>143.71794212796101</v>
      </c>
      <c r="J67" s="20">
        <v>122.039539746354</v>
      </c>
      <c r="K67" s="20">
        <v>78.164801808111804</v>
      </c>
      <c r="L67" s="20">
        <v>23.5646242852008</v>
      </c>
      <c r="M67" s="20">
        <v>2.6765659132011699</v>
      </c>
      <c r="N67" s="20">
        <v>0</v>
      </c>
      <c r="O67" s="21">
        <f t="shared" si="2"/>
        <v>584.74804621941189</v>
      </c>
      <c r="P67" s="21">
        <f t="shared" si="3"/>
        <v>671.54393196951548</v>
      </c>
      <c r="S67" s="22"/>
    </row>
    <row r="68" spans="1:19" x14ac:dyDescent="0.4">
      <c r="A68" s="19" t="s">
        <v>209</v>
      </c>
      <c r="B68" s="19" t="s">
        <v>197</v>
      </c>
      <c r="C68" s="20">
        <v>0</v>
      </c>
      <c r="D68" s="20">
        <v>0.93391655114900096</v>
      </c>
      <c r="E68" s="20">
        <v>11.119978861067001</v>
      </c>
      <c r="F68" s="20">
        <v>48.434051572298699</v>
      </c>
      <c r="G68" s="20">
        <v>107.450890496035</v>
      </c>
      <c r="H68" s="20">
        <v>130.39804686068001</v>
      </c>
      <c r="I68" s="20">
        <v>142.45594221776699</v>
      </c>
      <c r="J68" s="20">
        <v>120.705316048692</v>
      </c>
      <c r="K68" s="20">
        <v>77.280699900429795</v>
      </c>
      <c r="L68" s="20">
        <v>22.666923792933702</v>
      </c>
      <c r="M68" s="20">
        <v>3.1135577467468201</v>
      </c>
      <c r="N68" s="20">
        <v>0</v>
      </c>
      <c r="O68" s="21">
        <f t="shared" si="2"/>
        <v>578.29089552360381</v>
      </c>
      <c r="P68" s="21">
        <f t="shared" si="3"/>
        <v>664.55932404779901</v>
      </c>
      <c r="S68" s="22"/>
    </row>
    <row r="69" spans="1:19" x14ac:dyDescent="0.4">
      <c r="A69" s="19" t="s">
        <v>211</v>
      </c>
      <c r="B69" s="19" t="s">
        <v>210</v>
      </c>
      <c r="C69" s="20">
        <v>0</v>
      </c>
      <c r="D69" s="20">
        <v>0</v>
      </c>
      <c r="E69" s="20">
        <v>0.50059400912809604</v>
      </c>
      <c r="F69" s="20">
        <v>13.463580578437799</v>
      </c>
      <c r="G69" s="20">
        <v>60.976547365381897</v>
      </c>
      <c r="H69" s="20">
        <v>97.632587093769899</v>
      </c>
      <c r="I69" s="20">
        <v>108.781925403272</v>
      </c>
      <c r="J69" s="20">
        <v>87.0354400833277</v>
      </c>
      <c r="K69" s="20">
        <v>37.250974322066398</v>
      </c>
      <c r="L69" s="20">
        <v>4.92771585715683</v>
      </c>
      <c r="M69" s="20">
        <v>8.0273791453574703E-2</v>
      </c>
      <c r="N69" s="20">
        <v>0</v>
      </c>
      <c r="O69" s="21">
        <f t="shared" si="2"/>
        <v>391.6774742678179</v>
      </c>
      <c r="P69" s="21">
        <f t="shared" si="3"/>
        <v>410.64963850399414</v>
      </c>
      <c r="S69" s="22"/>
    </row>
    <row r="70" spans="1:19" x14ac:dyDescent="0.4">
      <c r="A70" s="19" t="s">
        <v>212</v>
      </c>
      <c r="B70" s="19" t="s">
        <v>210</v>
      </c>
      <c r="C70" s="20">
        <v>0</v>
      </c>
      <c r="D70" s="20">
        <v>0</v>
      </c>
      <c r="E70" s="20">
        <v>0.35172305112138302</v>
      </c>
      <c r="F70" s="20">
        <v>9.9215819593552297</v>
      </c>
      <c r="G70" s="20">
        <v>55.462136214443802</v>
      </c>
      <c r="H70" s="20">
        <v>94.315388412869495</v>
      </c>
      <c r="I70" s="20">
        <v>105.484523779171</v>
      </c>
      <c r="J70" s="20">
        <v>82.651656605811894</v>
      </c>
      <c r="K70" s="20">
        <v>34.8145794558734</v>
      </c>
      <c r="L70" s="20">
        <v>4.0523773701179397</v>
      </c>
      <c r="M70" s="20">
        <v>0</v>
      </c>
      <c r="N70" s="20">
        <v>0</v>
      </c>
      <c r="O70" s="21">
        <f t="shared" si="2"/>
        <v>372.72828446816959</v>
      </c>
      <c r="P70" s="21">
        <f t="shared" si="3"/>
        <v>387.05396684876416</v>
      </c>
      <c r="S70" s="22"/>
    </row>
    <row r="71" spans="1:19" x14ac:dyDescent="0.4">
      <c r="A71" s="19" t="s">
        <v>213</v>
      </c>
      <c r="B71" s="19" t="s">
        <v>210</v>
      </c>
      <c r="C71" s="20">
        <v>0</v>
      </c>
      <c r="D71" s="20">
        <v>0</v>
      </c>
      <c r="E71" s="20">
        <v>1.7289176752431701</v>
      </c>
      <c r="F71" s="20">
        <v>20.671290714095601</v>
      </c>
      <c r="G71" s="20">
        <v>80.172138394931594</v>
      </c>
      <c r="H71" s="20">
        <v>111.77255663975799</v>
      </c>
      <c r="I71" s="20">
        <v>126.91607806867999</v>
      </c>
      <c r="J71" s="20">
        <v>107.228238444648</v>
      </c>
      <c r="K71" s="20">
        <v>57.181604196880997</v>
      </c>
      <c r="L71" s="20">
        <v>9.1315169911208791</v>
      </c>
      <c r="M71" s="20">
        <v>2.00594321830753E-2</v>
      </c>
      <c r="N71" s="20">
        <v>0</v>
      </c>
      <c r="O71" s="21">
        <f t="shared" si="2"/>
        <v>483.27061574489858</v>
      </c>
      <c r="P71" s="21">
        <f t="shared" si="3"/>
        <v>514.8224005575413</v>
      </c>
      <c r="S71" s="22"/>
    </row>
    <row r="72" spans="1:19" x14ac:dyDescent="0.4">
      <c r="A72" s="19" t="s">
        <v>214</v>
      </c>
      <c r="B72" s="19" t="s">
        <v>210</v>
      </c>
      <c r="C72" s="20">
        <v>0</v>
      </c>
      <c r="D72" s="20">
        <v>0</v>
      </c>
      <c r="E72" s="20">
        <v>2.26054999054467</v>
      </c>
      <c r="F72" s="20">
        <v>21.8678654718553</v>
      </c>
      <c r="G72" s="20">
        <v>81.366918698525495</v>
      </c>
      <c r="H72" s="20">
        <v>115.799336506762</v>
      </c>
      <c r="I72" s="20">
        <v>129.54489249493099</v>
      </c>
      <c r="J72" s="20">
        <v>108.59623079668501</v>
      </c>
      <c r="K72" s="20">
        <v>57.498623808675603</v>
      </c>
      <c r="L72" s="20">
        <v>9.1883315574648208</v>
      </c>
      <c r="M72" s="20">
        <v>0</v>
      </c>
      <c r="N72" s="20">
        <v>0</v>
      </c>
      <c r="O72" s="21">
        <f t="shared" si="2"/>
        <v>492.80600230557911</v>
      </c>
      <c r="P72" s="21">
        <f t="shared" si="3"/>
        <v>526.12274932544392</v>
      </c>
      <c r="S72" s="22"/>
    </row>
    <row r="73" spans="1:19" x14ac:dyDescent="0.4">
      <c r="A73" s="19" t="s">
        <v>215</v>
      </c>
      <c r="B73" s="19" t="s">
        <v>210</v>
      </c>
      <c r="C73" s="20">
        <v>0</v>
      </c>
      <c r="D73" s="20">
        <v>0</v>
      </c>
      <c r="E73" s="20">
        <v>0.26791740057817398</v>
      </c>
      <c r="F73" s="20">
        <v>11.299103397956801</v>
      </c>
      <c r="G73" s="20">
        <v>61.895815827300503</v>
      </c>
      <c r="H73" s="20">
        <v>94.822134033657903</v>
      </c>
      <c r="I73" s="20">
        <v>114.304895205625</v>
      </c>
      <c r="J73" s="20">
        <v>91.476653503803007</v>
      </c>
      <c r="K73" s="20">
        <v>45.498642767247603</v>
      </c>
      <c r="L73" s="20">
        <v>5.0038316748926697</v>
      </c>
      <c r="M73" s="20">
        <v>0</v>
      </c>
      <c r="N73" s="20">
        <v>0</v>
      </c>
      <c r="O73" s="21">
        <f t="shared" si="2"/>
        <v>407.99814133763397</v>
      </c>
      <c r="P73" s="21">
        <f t="shared" si="3"/>
        <v>424.56899381106166</v>
      </c>
      <c r="S73" s="22"/>
    </row>
    <row r="74" spans="1:19" ht="21" x14ac:dyDescent="0.4">
      <c r="A74" s="19" t="s">
        <v>216</v>
      </c>
      <c r="B74" s="19" t="s">
        <v>210</v>
      </c>
      <c r="C74" s="20">
        <v>0</v>
      </c>
      <c r="D74" s="20">
        <v>0</v>
      </c>
      <c r="E74" s="20">
        <v>4.7402033199170397</v>
      </c>
      <c r="F74" s="20">
        <v>29.3636589409777</v>
      </c>
      <c r="G74" s="20">
        <v>95.056975713768097</v>
      </c>
      <c r="H74" s="20">
        <v>132.49368568681899</v>
      </c>
      <c r="I74" s="20">
        <v>140.66471745260901</v>
      </c>
      <c r="J74" s="20">
        <v>119.338304213133</v>
      </c>
      <c r="K74" s="20">
        <v>65.571212664622706</v>
      </c>
      <c r="L74" s="20">
        <v>13.2259129974854</v>
      </c>
      <c r="M74" s="20">
        <v>0.13564916750504699</v>
      </c>
      <c r="N74" s="20">
        <v>0</v>
      </c>
      <c r="O74" s="21">
        <f t="shared" si="2"/>
        <v>553.12489573095183</v>
      </c>
      <c r="P74" s="21">
        <f t="shared" si="3"/>
        <v>600.59032015683692</v>
      </c>
      <c r="S74" s="22"/>
    </row>
    <row r="75" spans="1:19" x14ac:dyDescent="0.4">
      <c r="A75" s="19" t="s">
        <v>217</v>
      </c>
      <c r="B75" s="19" t="s">
        <v>210</v>
      </c>
      <c r="C75" s="20">
        <v>0</v>
      </c>
      <c r="D75" s="20">
        <v>0</v>
      </c>
      <c r="E75" s="20">
        <v>1.3358040097922199</v>
      </c>
      <c r="F75" s="20">
        <v>17.528509720956201</v>
      </c>
      <c r="G75" s="20">
        <v>74.641119434993598</v>
      </c>
      <c r="H75" s="20">
        <v>106.328669288708</v>
      </c>
      <c r="I75" s="20">
        <v>122.087466236644</v>
      </c>
      <c r="J75" s="20">
        <v>102.303581008712</v>
      </c>
      <c r="K75" s="20">
        <v>53.192129272286003</v>
      </c>
      <c r="L75" s="20">
        <v>7.7787083025557298</v>
      </c>
      <c r="M75" s="20">
        <v>0</v>
      </c>
      <c r="N75" s="20">
        <v>0</v>
      </c>
      <c r="O75" s="21">
        <f t="shared" si="2"/>
        <v>458.5529652413436</v>
      </c>
      <c r="P75" s="21">
        <f t="shared" si="3"/>
        <v>485.19598727464779</v>
      </c>
      <c r="S75" s="22"/>
    </row>
    <row r="76" spans="1:19" x14ac:dyDescent="0.4">
      <c r="A76" s="19" t="s">
        <v>219</v>
      </c>
      <c r="B76" s="19" t="s">
        <v>218</v>
      </c>
      <c r="C76" s="20">
        <v>0</v>
      </c>
      <c r="D76" s="20">
        <v>0</v>
      </c>
      <c r="E76" s="20">
        <v>5.2558303445150898</v>
      </c>
      <c r="F76" s="20">
        <v>45.657003029831401</v>
      </c>
      <c r="G76" s="20">
        <v>113.346905554504</v>
      </c>
      <c r="H76" s="20">
        <v>141.494975430197</v>
      </c>
      <c r="I76" s="20">
        <v>148.29277202881701</v>
      </c>
      <c r="J76" s="20">
        <v>127.767807162163</v>
      </c>
      <c r="K76" s="20">
        <v>80.895117066422699</v>
      </c>
      <c r="L76" s="20">
        <v>19.279068912661799</v>
      </c>
      <c r="M76" s="20">
        <v>1.1242625785842699</v>
      </c>
      <c r="N76" s="20">
        <v>0</v>
      </c>
      <c r="O76" s="21">
        <f t="shared" si="2"/>
        <v>611.79757724210367</v>
      </c>
      <c r="P76" s="21">
        <f t="shared" si="3"/>
        <v>683.11374210769634</v>
      </c>
      <c r="S76" s="22"/>
    </row>
    <row r="77" spans="1:19" x14ac:dyDescent="0.4">
      <c r="A77" s="19" t="s">
        <v>220</v>
      </c>
      <c r="B77" s="19" t="s">
        <v>218</v>
      </c>
      <c r="C77" s="20">
        <v>0</v>
      </c>
      <c r="D77" s="20">
        <v>0</v>
      </c>
      <c r="E77" s="20">
        <v>5.8110308929833598</v>
      </c>
      <c r="F77" s="20">
        <v>47.586526324840598</v>
      </c>
      <c r="G77" s="20">
        <v>112.727454073461</v>
      </c>
      <c r="H77" s="20">
        <v>139.398880465605</v>
      </c>
      <c r="I77" s="20">
        <v>150.97388228393601</v>
      </c>
      <c r="J77" s="20">
        <v>127.91062719668</v>
      </c>
      <c r="K77" s="20">
        <v>82.534922275677005</v>
      </c>
      <c r="L77" s="20">
        <v>20.083796021743701</v>
      </c>
      <c r="M77" s="20">
        <v>1.33137608315908</v>
      </c>
      <c r="N77" s="20">
        <v>0</v>
      </c>
      <c r="O77" s="21">
        <f t="shared" si="2"/>
        <v>613.54576629535904</v>
      </c>
      <c r="P77" s="21">
        <f t="shared" si="3"/>
        <v>688.35849561808573</v>
      </c>
      <c r="S77" s="22"/>
    </row>
    <row r="78" spans="1:19" x14ac:dyDescent="0.4">
      <c r="A78" s="19" t="s">
        <v>221</v>
      </c>
      <c r="B78" s="19" t="s">
        <v>218</v>
      </c>
      <c r="C78" s="20">
        <v>0</v>
      </c>
      <c r="D78" s="20">
        <v>3.6529504927376499E-2</v>
      </c>
      <c r="E78" s="20">
        <v>6.3297414239040002</v>
      </c>
      <c r="F78" s="20">
        <v>46.4954647260939</v>
      </c>
      <c r="G78" s="20">
        <v>113.628146237677</v>
      </c>
      <c r="H78" s="20">
        <v>141.06669031012299</v>
      </c>
      <c r="I78" s="20">
        <v>148.25071334965699</v>
      </c>
      <c r="J78" s="20">
        <v>126.82898372302699</v>
      </c>
      <c r="K78" s="20">
        <v>77.327987954376994</v>
      </c>
      <c r="L78" s="20">
        <v>18.4990841920152</v>
      </c>
      <c r="M78" s="20">
        <v>0.74409841495063</v>
      </c>
      <c r="N78" s="20">
        <v>0</v>
      </c>
      <c r="O78" s="21">
        <f t="shared" si="2"/>
        <v>607.10252157486104</v>
      </c>
      <c r="P78" s="21">
        <f t="shared" si="3"/>
        <v>679.20743983675209</v>
      </c>
      <c r="S78" s="22"/>
    </row>
    <row r="79" spans="1:19" x14ac:dyDescent="0.4">
      <c r="A79" s="19" t="s">
        <v>222</v>
      </c>
      <c r="B79" s="19" t="s">
        <v>218</v>
      </c>
      <c r="C79" s="20">
        <v>0</v>
      </c>
      <c r="D79" s="20">
        <v>0</v>
      </c>
      <c r="E79" s="20">
        <v>5.8209550731354396</v>
      </c>
      <c r="F79" s="20">
        <v>47.940971891375099</v>
      </c>
      <c r="G79" s="20">
        <v>114.262490848019</v>
      </c>
      <c r="H79" s="20">
        <v>140.981725586762</v>
      </c>
      <c r="I79" s="20">
        <v>149.880692796039</v>
      </c>
      <c r="J79" s="20">
        <v>127.774117519958</v>
      </c>
      <c r="K79" s="20">
        <v>80.965199540309001</v>
      </c>
      <c r="L79" s="20">
        <v>19.513963508392202</v>
      </c>
      <c r="M79" s="20">
        <v>1.0972281796021299</v>
      </c>
      <c r="N79" s="20">
        <v>0</v>
      </c>
      <c r="O79" s="21">
        <f t="shared" si="2"/>
        <v>613.86422629108688</v>
      </c>
      <c r="P79" s="21">
        <f t="shared" si="3"/>
        <v>688.23734494359178</v>
      </c>
      <c r="S79" s="22"/>
    </row>
    <row r="80" spans="1:19" x14ac:dyDescent="0.4">
      <c r="A80" s="19" t="s">
        <v>224</v>
      </c>
      <c r="B80" s="19" t="s">
        <v>223</v>
      </c>
      <c r="C80" s="20">
        <v>0</v>
      </c>
      <c r="D80" s="20">
        <v>0.35260533477406802</v>
      </c>
      <c r="E80" s="20">
        <v>7.9509507349590702</v>
      </c>
      <c r="F80" s="20">
        <v>48.767159002676998</v>
      </c>
      <c r="G80" s="20">
        <v>115.368808382886</v>
      </c>
      <c r="H80" s="20">
        <v>140.354599905839</v>
      </c>
      <c r="I80" s="20">
        <v>151.520843339252</v>
      </c>
      <c r="J80" s="20">
        <v>128.15664035571299</v>
      </c>
      <c r="K80" s="20">
        <v>77.501462748698302</v>
      </c>
      <c r="L80" s="20">
        <v>19.999495430831399</v>
      </c>
      <c r="M80" s="20">
        <v>0.91199689585166899</v>
      </c>
      <c r="N80" s="20">
        <v>0</v>
      </c>
      <c r="O80" s="21">
        <f t="shared" si="2"/>
        <v>612.90235473238829</v>
      </c>
      <c r="P80" s="21">
        <f t="shared" si="3"/>
        <v>690.8845621314814</v>
      </c>
      <c r="S80" s="22"/>
    </row>
    <row r="81" spans="1:19" x14ac:dyDescent="0.4">
      <c r="A81" s="19" t="s">
        <v>225</v>
      </c>
      <c r="B81" s="19" t="s">
        <v>223</v>
      </c>
      <c r="C81" s="20">
        <v>0</v>
      </c>
      <c r="D81" s="20">
        <v>9.7313142925819496E-2</v>
      </c>
      <c r="E81" s="20">
        <v>7.0746821463259097</v>
      </c>
      <c r="F81" s="20">
        <v>49.547671627195101</v>
      </c>
      <c r="G81" s="20">
        <v>111.551437440123</v>
      </c>
      <c r="H81" s="20">
        <v>139.37840489374599</v>
      </c>
      <c r="I81" s="20">
        <v>150.212658128893</v>
      </c>
      <c r="J81" s="20">
        <v>127.58302964822499</v>
      </c>
      <c r="K81" s="20">
        <v>78.4279059045558</v>
      </c>
      <c r="L81" s="20">
        <v>20.444941213737501</v>
      </c>
      <c r="M81" s="20">
        <v>1.19125600714165</v>
      </c>
      <c r="N81" s="20">
        <v>0</v>
      </c>
      <c r="O81" s="21">
        <f t="shared" si="2"/>
        <v>607.15343601554275</v>
      </c>
      <c r="P81" s="21">
        <f t="shared" si="3"/>
        <v>685.50930015286872</v>
      </c>
      <c r="S81" s="22"/>
    </row>
    <row r="82" spans="1:19" x14ac:dyDescent="0.4">
      <c r="A82" s="19" t="s">
        <v>226</v>
      </c>
      <c r="B82" s="19" t="s">
        <v>223</v>
      </c>
      <c r="C82" s="20">
        <v>0</v>
      </c>
      <c r="D82" s="20">
        <v>0</v>
      </c>
      <c r="E82" s="20">
        <v>6.6247529653566302</v>
      </c>
      <c r="F82" s="20">
        <v>48.827382904936897</v>
      </c>
      <c r="G82" s="20">
        <v>113.18517151778801</v>
      </c>
      <c r="H82" s="20">
        <v>140.566206214282</v>
      </c>
      <c r="I82" s="20">
        <v>149.800668900049</v>
      </c>
      <c r="J82" s="20">
        <v>127.631231497022</v>
      </c>
      <c r="K82" s="20">
        <v>82.307126141272093</v>
      </c>
      <c r="L82" s="20">
        <v>20.681278323584799</v>
      </c>
      <c r="M82" s="20">
        <v>1.39268644317493</v>
      </c>
      <c r="N82" s="20">
        <v>0</v>
      </c>
      <c r="O82" s="21">
        <f t="shared" si="2"/>
        <v>613.49040427041314</v>
      </c>
      <c r="P82" s="21">
        <f t="shared" si="3"/>
        <v>691.01650490746636</v>
      </c>
      <c r="S82" s="22"/>
    </row>
    <row r="83" spans="1:19" x14ac:dyDescent="0.4">
      <c r="A83" s="19" t="s">
        <v>227</v>
      </c>
      <c r="B83" s="19" t="s">
        <v>223</v>
      </c>
      <c r="C83" s="20">
        <v>0</v>
      </c>
      <c r="D83" s="20">
        <v>0.56446617953018596</v>
      </c>
      <c r="E83" s="20">
        <v>12.342504126141</v>
      </c>
      <c r="F83" s="20">
        <v>49.048195199728298</v>
      </c>
      <c r="G83" s="20">
        <v>118.566278914696</v>
      </c>
      <c r="H83" s="20">
        <v>143.64524460176401</v>
      </c>
      <c r="I83" s="20">
        <v>154.08870274288699</v>
      </c>
      <c r="J83" s="20">
        <v>126.555849714717</v>
      </c>
      <c r="K83" s="20">
        <v>76.194304023475993</v>
      </c>
      <c r="L83" s="20">
        <v>20.877633894553799</v>
      </c>
      <c r="M83" s="20">
        <v>0.91879984755551503</v>
      </c>
      <c r="N83" s="20">
        <v>0</v>
      </c>
      <c r="O83" s="21">
        <f t="shared" si="2"/>
        <v>619.05037999753995</v>
      </c>
      <c r="P83" s="21">
        <f t="shared" si="3"/>
        <v>702.80197924504876</v>
      </c>
      <c r="S83" s="22"/>
    </row>
    <row r="84" spans="1:19" x14ac:dyDescent="0.4">
      <c r="A84" s="19" t="s">
        <v>228</v>
      </c>
      <c r="B84" s="19" t="s">
        <v>223</v>
      </c>
      <c r="C84" s="20">
        <v>0</v>
      </c>
      <c r="D84" s="20">
        <v>0</v>
      </c>
      <c r="E84" s="20">
        <v>6.9502536999481199</v>
      </c>
      <c r="F84" s="20">
        <v>48.962046266461797</v>
      </c>
      <c r="G84" s="20">
        <v>113.548796471795</v>
      </c>
      <c r="H84" s="20">
        <v>140.49179745657699</v>
      </c>
      <c r="I84" s="20">
        <v>149.62758884923699</v>
      </c>
      <c r="J84" s="20">
        <v>128.364602940255</v>
      </c>
      <c r="K84" s="20">
        <v>82.327911852276202</v>
      </c>
      <c r="L84" s="20">
        <v>21.401105837338999</v>
      </c>
      <c r="M84" s="20">
        <v>1.73523500900072</v>
      </c>
      <c r="N84" s="20">
        <v>0</v>
      </c>
      <c r="O84" s="21">
        <f t="shared" si="2"/>
        <v>614.36069757014025</v>
      </c>
      <c r="P84" s="21">
        <f t="shared" si="3"/>
        <v>693.4093383828897</v>
      </c>
      <c r="S84" s="22"/>
    </row>
    <row r="85" spans="1:19" ht="21" x14ac:dyDescent="0.4">
      <c r="A85" s="19" t="s">
        <v>229</v>
      </c>
      <c r="B85" s="19" t="s">
        <v>223</v>
      </c>
      <c r="C85" s="20">
        <v>0</v>
      </c>
      <c r="D85" s="20">
        <v>0</v>
      </c>
      <c r="E85" s="20">
        <v>5.9078412803671698</v>
      </c>
      <c r="F85" s="20">
        <v>49.272479288883503</v>
      </c>
      <c r="G85" s="20">
        <v>113.370682934584</v>
      </c>
      <c r="H85" s="20">
        <v>140.362936954204</v>
      </c>
      <c r="I85" s="20">
        <v>151.379672506844</v>
      </c>
      <c r="J85" s="20">
        <v>128.02811249483699</v>
      </c>
      <c r="K85" s="20">
        <v>81.752067683329699</v>
      </c>
      <c r="L85" s="20">
        <v>19.7120515422525</v>
      </c>
      <c r="M85" s="20">
        <v>1.0782487889485299</v>
      </c>
      <c r="N85" s="20">
        <v>0</v>
      </c>
      <c r="O85" s="21">
        <f t="shared" si="2"/>
        <v>614.89347257379859</v>
      </c>
      <c r="P85" s="21">
        <f t="shared" si="3"/>
        <v>690.86409347425024</v>
      </c>
      <c r="S85" s="22"/>
    </row>
    <row r="86" spans="1:19" x14ac:dyDescent="0.4">
      <c r="A86" s="19" t="s">
        <v>230</v>
      </c>
      <c r="B86" s="19" t="s">
        <v>223</v>
      </c>
      <c r="C86" s="20">
        <v>0</v>
      </c>
      <c r="D86" s="20">
        <v>0.45672593240640003</v>
      </c>
      <c r="E86" s="20">
        <v>8.6946491673419199</v>
      </c>
      <c r="F86" s="20">
        <v>48.068124954831497</v>
      </c>
      <c r="G86" s="20">
        <v>115.37990251896601</v>
      </c>
      <c r="H86" s="20">
        <v>140.09303292024899</v>
      </c>
      <c r="I86" s="20">
        <v>150.538600692041</v>
      </c>
      <c r="J86" s="20">
        <v>126.49713454712</v>
      </c>
      <c r="K86" s="20">
        <v>76.4303425594468</v>
      </c>
      <c r="L86" s="20">
        <v>19.444554157544101</v>
      </c>
      <c r="M86" s="20">
        <v>0.79752940896688396</v>
      </c>
      <c r="N86" s="20">
        <v>0</v>
      </c>
      <c r="O86" s="21">
        <f t="shared" si="2"/>
        <v>608.93901323782279</v>
      </c>
      <c r="P86" s="21">
        <f t="shared" si="3"/>
        <v>686.40059685891356</v>
      </c>
      <c r="S86" s="22"/>
    </row>
    <row r="87" spans="1:19" x14ac:dyDescent="0.4">
      <c r="A87" s="19" t="s">
        <v>231</v>
      </c>
      <c r="B87" s="19" t="s">
        <v>231</v>
      </c>
      <c r="C87" s="20">
        <v>0</v>
      </c>
      <c r="D87" s="20">
        <v>0</v>
      </c>
      <c r="E87" s="20">
        <v>6.1195267249096101</v>
      </c>
      <c r="F87" s="20">
        <v>48.490747740594898</v>
      </c>
      <c r="G87" s="20">
        <v>112.802928465156</v>
      </c>
      <c r="H87" s="20">
        <v>139.62173270578501</v>
      </c>
      <c r="I87" s="20">
        <v>150.44052343193201</v>
      </c>
      <c r="J87" s="20">
        <v>128.62563766709999</v>
      </c>
      <c r="K87" s="20">
        <v>82.7550946973534</v>
      </c>
      <c r="L87" s="20">
        <v>20.1699084695633</v>
      </c>
      <c r="M87" s="20">
        <v>1.3005262732837499</v>
      </c>
      <c r="N87" s="20">
        <v>0</v>
      </c>
      <c r="O87" s="21">
        <f t="shared" si="2"/>
        <v>614.24591696732637</v>
      </c>
      <c r="P87" s="21">
        <f t="shared" si="3"/>
        <v>690.32662617567792</v>
      </c>
      <c r="S87" s="22"/>
    </row>
    <row r="88" spans="1:19" x14ac:dyDescent="0.4">
      <c r="A88" s="19" t="s">
        <v>233</v>
      </c>
      <c r="B88" s="19" t="s">
        <v>232</v>
      </c>
      <c r="C88" s="20">
        <v>0</v>
      </c>
      <c r="D88" s="20">
        <v>0</v>
      </c>
      <c r="E88" s="20">
        <v>4.8791061479244604</v>
      </c>
      <c r="F88" s="20">
        <v>44.752666101977901</v>
      </c>
      <c r="G88" s="20">
        <v>112.789513735074</v>
      </c>
      <c r="H88" s="20">
        <v>141.318950543048</v>
      </c>
      <c r="I88" s="20">
        <v>148.42304288800301</v>
      </c>
      <c r="J88" s="20">
        <v>128.05804141460101</v>
      </c>
      <c r="K88" s="20">
        <v>80.132453721161596</v>
      </c>
      <c r="L88" s="20">
        <v>18.0500528290112</v>
      </c>
      <c r="M88" s="20">
        <v>1.0221292700276099</v>
      </c>
      <c r="N88" s="20">
        <v>0</v>
      </c>
      <c r="O88" s="21">
        <f t="shared" si="2"/>
        <v>610.72200230188764</v>
      </c>
      <c r="P88" s="21">
        <f t="shared" si="3"/>
        <v>679.42595665082877</v>
      </c>
      <c r="S88" s="22"/>
    </row>
    <row r="89" spans="1:19" x14ac:dyDescent="0.4">
      <c r="A89" s="19" t="s">
        <v>234</v>
      </c>
      <c r="B89" s="19" t="s">
        <v>232</v>
      </c>
      <c r="C89" s="20">
        <v>0</v>
      </c>
      <c r="D89" s="20">
        <v>5.3593409061327001E-2</v>
      </c>
      <c r="E89" s="20">
        <v>5.0625137714615098</v>
      </c>
      <c r="F89" s="20">
        <v>44.435581589255399</v>
      </c>
      <c r="G89" s="20">
        <v>113.709258739869</v>
      </c>
      <c r="H89" s="20">
        <v>139.92982931644099</v>
      </c>
      <c r="I89" s="20">
        <v>147.94638737479801</v>
      </c>
      <c r="J89" s="20">
        <v>127.46285730441799</v>
      </c>
      <c r="K89" s="20">
        <v>77.249496923450593</v>
      </c>
      <c r="L89" s="20">
        <v>17.618123699332099</v>
      </c>
      <c r="M89" s="20">
        <v>0.89302124251531101</v>
      </c>
      <c r="N89" s="20">
        <v>0</v>
      </c>
      <c r="O89" s="21">
        <f t="shared" si="2"/>
        <v>606.29782965897653</v>
      </c>
      <c r="P89" s="21">
        <f t="shared" si="3"/>
        <v>674.36066337060208</v>
      </c>
      <c r="S89" s="22"/>
    </row>
    <row r="90" spans="1:19" ht="21" x14ac:dyDescent="0.4">
      <c r="A90" s="19" t="s">
        <v>235</v>
      </c>
      <c r="B90" s="19" t="s">
        <v>232</v>
      </c>
      <c r="C90" s="20">
        <v>0</v>
      </c>
      <c r="D90" s="20">
        <v>1.34091803236439E-2</v>
      </c>
      <c r="E90" s="20">
        <v>4.9437568289396001</v>
      </c>
      <c r="F90" s="20">
        <v>43.4761264667587</v>
      </c>
      <c r="G90" s="20">
        <v>113.62458587542901</v>
      </c>
      <c r="H90" s="20">
        <v>139.621004069842</v>
      </c>
      <c r="I90" s="20">
        <v>146.287731934459</v>
      </c>
      <c r="J90" s="20">
        <v>127.193212277236</v>
      </c>
      <c r="K90" s="20">
        <v>74.952879066739598</v>
      </c>
      <c r="L90" s="20">
        <v>16.729056184918001</v>
      </c>
      <c r="M90" s="20">
        <v>0.86513670335584203</v>
      </c>
      <c r="N90" s="20">
        <v>0</v>
      </c>
      <c r="O90" s="21">
        <f t="shared" si="2"/>
        <v>601.67941322370552</v>
      </c>
      <c r="P90" s="21">
        <f t="shared" si="3"/>
        <v>667.70689858800131</v>
      </c>
      <c r="S90" s="22"/>
    </row>
    <row r="91" spans="1:19" x14ac:dyDescent="0.4">
      <c r="A91" s="19" t="s">
        <v>236</v>
      </c>
      <c r="B91" s="19" t="s">
        <v>232</v>
      </c>
      <c r="C91" s="20">
        <v>0</v>
      </c>
      <c r="D91" s="20">
        <v>0</v>
      </c>
      <c r="E91" s="20">
        <v>3.4904828572139501</v>
      </c>
      <c r="F91" s="20">
        <v>35.562010179248297</v>
      </c>
      <c r="G91" s="20">
        <v>100.22429473017699</v>
      </c>
      <c r="H91" s="20">
        <v>133.86239092276799</v>
      </c>
      <c r="I91" s="20">
        <v>143.70211413035301</v>
      </c>
      <c r="J91" s="20">
        <v>122.81226425865501</v>
      </c>
      <c r="K91" s="20">
        <v>70.224120162949404</v>
      </c>
      <c r="L91" s="20">
        <v>13.847866327484001</v>
      </c>
      <c r="M91" s="20">
        <v>0.75519036790148897</v>
      </c>
      <c r="N91" s="20">
        <v>0</v>
      </c>
      <c r="O91" s="21">
        <f t="shared" si="2"/>
        <v>570.82518420490237</v>
      </c>
      <c r="P91" s="21">
        <f t="shared" si="3"/>
        <v>624.48073393675008</v>
      </c>
      <c r="S91" s="22"/>
    </row>
    <row r="92" spans="1:19" x14ac:dyDescent="0.4">
      <c r="A92" s="19" t="s">
        <v>237</v>
      </c>
      <c r="B92" s="19" t="s">
        <v>232</v>
      </c>
      <c r="C92" s="20">
        <v>0</v>
      </c>
      <c r="D92" s="20">
        <v>0.157335556376687</v>
      </c>
      <c r="E92" s="20">
        <v>6.04792262930735</v>
      </c>
      <c r="F92" s="20">
        <v>42.635029121574</v>
      </c>
      <c r="G92" s="20">
        <v>112.420154682602</v>
      </c>
      <c r="H92" s="20">
        <v>139.56377329443899</v>
      </c>
      <c r="I92" s="20">
        <v>146.623083295572</v>
      </c>
      <c r="J92" s="20">
        <v>126.22072300815501</v>
      </c>
      <c r="K92" s="20">
        <v>72.093136584864297</v>
      </c>
      <c r="L92" s="20">
        <v>15.3130774768987</v>
      </c>
      <c r="M92" s="20">
        <v>0.52404148379148396</v>
      </c>
      <c r="N92" s="20">
        <v>0</v>
      </c>
      <c r="O92" s="21">
        <f t="shared" si="2"/>
        <v>596.92087086563231</v>
      </c>
      <c r="P92" s="21">
        <f t="shared" si="3"/>
        <v>661.5982771335805</v>
      </c>
      <c r="S92" s="22"/>
    </row>
    <row r="93" spans="1:19" x14ac:dyDescent="0.4">
      <c r="A93" s="19" t="s">
        <v>238</v>
      </c>
      <c r="B93" s="19" t="s">
        <v>232</v>
      </c>
      <c r="C93" s="20">
        <v>0</v>
      </c>
      <c r="D93" s="20">
        <v>7.7219483058018901E-2</v>
      </c>
      <c r="E93" s="20">
        <v>5.3546220244023797</v>
      </c>
      <c r="F93" s="20">
        <v>43.214831204080703</v>
      </c>
      <c r="G93" s="20">
        <v>112.955855950273</v>
      </c>
      <c r="H93" s="20">
        <v>140.038558020349</v>
      </c>
      <c r="I93" s="20">
        <v>146.68006795055899</v>
      </c>
      <c r="J93" s="20">
        <v>126.741283173385</v>
      </c>
      <c r="K93" s="20">
        <v>74.114437248502298</v>
      </c>
      <c r="L93" s="20">
        <v>16.589661733224201</v>
      </c>
      <c r="M93" s="20">
        <v>0.60479881586127404</v>
      </c>
      <c r="N93" s="20">
        <v>0</v>
      </c>
      <c r="O93" s="21">
        <f t="shared" si="2"/>
        <v>600.53020234306837</v>
      </c>
      <c r="P93" s="21">
        <f t="shared" si="3"/>
        <v>666.37133560369489</v>
      </c>
      <c r="S93" s="22"/>
    </row>
    <row r="94" spans="1:19" x14ac:dyDescent="0.4">
      <c r="A94" s="19" t="s">
        <v>239</v>
      </c>
      <c r="B94" s="19" t="s">
        <v>232</v>
      </c>
      <c r="C94" s="20">
        <v>0</v>
      </c>
      <c r="D94" s="20">
        <v>3.7596727847948097E-2</v>
      </c>
      <c r="E94" s="20">
        <v>4.2501251387051999</v>
      </c>
      <c r="F94" s="20">
        <v>43.221546801961601</v>
      </c>
      <c r="G94" s="20">
        <v>112.79101253739999</v>
      </c>
      <c r="H94" s="20">
        <v>138.485896123202</v>
      </c>
      <c r="I94" s="20">
        <v>145.27594931594501</v>
      </c>
      <c r="J94" s="20">
        <v>127.60017601665299</v>
      </c>
      <c r="K94" s="20">
        <v>76.193558904127798</v>
      </c>
      <c r="L94" s="20">
        <v>17.255428362530399</v>
      </c>
      <c r="M94" s="20">
        <v>1.14325539904338</v>
      </c>
      <c r="N94" s="20">
        <v>0</v>
      </c>
      <c r="O94" s="21">
        <f t="shared" si="2"/>
        <v>600.34659289732781</v>
      </c>
      <c r="P94" s="21">
        <f t="shared" si="3"/>
        <v>666.25454532741639</v>
      </c>
      <c r="S94" s="22"/>
    </row>
    <row r="95" spans="1:19" x14ac:dyDescent="0.4">
      <c r="A95" s="19" t="s">
        <v>241</v>
      </c>
      <c r="B95" s="19" t="s">
        <v>240</v>
      </c>
      <c r="C95" s="20">
        <v>0</v>
      </c>
      <c r="D95" s="20">
        <v>0</v>
      </c>
      <c r="E95" s="20">
        <v>6.1464574072064204</v>
      </c>
      <c r="F95" s="20">
        <v>47.419739766171297</v>
      </c>
      <c r="G95" s="20">
        <v>111.736492164878</v>
      </c>
      <c r="H95" s="20">
        <v>138.447213294698</v>
      </c>
      <c r="I95" s="20">
        <v>149.15148446098499</v>
      </c>
      <c r="J95" s="20">
        <v>127.147314884583</v>
      </c>
      <c r="K95" s="20">
        <v>81.9455806382866</v>
      </c>
      <c r="L95" s="20">
        <v>21.190410272879902</v>
      </c>
      <c r="M95" s="20">
        <v>1.31942009008937</v>
      </c>
      <c r="N95" s="20">
        <v>0</v>
      </c>
      <c r="O95" s="21">
        <f t="shared" si="2"/>
        <v>608.42808544343063</v>
      </c>
      <c r="P95" s="21">
        <f t="shared" si="3"/>
        <v>684.50411297977769</v>
      </c>
      <c r="S95" s="22"/>
    </row>
    <row r="96" spans="1:19" x14ac:dyDescent="0.4">
      <c r="A96" s="19" t="s">
        <v>242</v>
      </c>
      <c r="B96" s="19" t="s">
        <v>240</v>
      </c>
      <c r="C96" s="20">
        <v>0</v>
      </c>
      <c r="D96" s="20">
        <v>0.83887323769094901</v>
      </c>
      <c r="E96" s="20">
        <v>9.42312838998585</v>
      </c>
      <c r="F96" s="20">
        <v>48.986751608362802</v>
      </c>
      <c r="G96" s="20">
        <v>107.011269165774</v>
      </c>
      <c r="H96" s="20">
        <v>134.10154650638401</v>
      </c>
      <c r="I96" s="20">
        <v>144.599009919107</v>
      </c>
      <c r="J96" s="20">
        <v>124.71423761851599</v>
      </c>
      <c r="K96" s="20">
        <v>79.782948217400602</v>
      </c>
      <c r="L96" s="20">
        <v>23.173922039348401</v>
      </c>
      <c r="M96" s="20">
        <v>2.5059222888742001</v>
      </c>
      <c r="N96" s="20">
        <v>0</v>
      </c>
      <c r="O96" s="21">
        <f t="shared" si="2"/>
        <v>590.20901142718162</v>
      </c>
      <c r="P96" s="21">
        <f t="shared" si="3"/>
        <v>675.13760899144393</v>
      </c>
      <c r="S96" s="22"/>
    </row>
    <row r="97" spans="1:19" x14ac:dyDescent="0.4">
      <c r="A97" s="19" t="s">
        <v>243</v>
      </c>
      <c r="B97" s="19" t="s">
        <v>240</v>
      </c>
      <c r="C97" s="20">
        <v>0</v>
      </c>
      <c r="D97" s="20">
        <v>0.327643621366834</v>
      </c>
      <c r="E97" s="20">
        <v>8.8267369822922603</v>
      </c>
      <c r="F97" s="20">
        <v>49.770037823111998</v>
      </c>
      <c r="G97" s="20">
        <v>111.61177621835699</v>
      </c>
      <c r="H97" s="20">
        <v>137.77036075880901</v>
      </c>
      <c r="I97" s="20">
        <v>148.84546170568501</v>
      </c>
      <c r="J97" s="20">
        <v>127.849727541313</v>
      </c>
      <c r="K97" s="20">
        <v>82.088594044873005</v>
      </c>
      <c r="L97" s="20">
        <v>23.995112193059299</v>
      </c>
      <c r="M97" s="20">
        <v>2.20247923206193</v>
      </c>
      <c r="N97" s="20">
        <v>0</v>
      </c>
      <c r="O97" s="21">
        <f t="shared" si="2"/>
        <v>608.16592026903709</v>
      </c>
      <c r="P97" s="21">
        <f t="shared" si="3"/>
        <v>693.28793012092933</v>
      </c>
      <c r="S97" s="22"/>
    </row>
    <row r="98" spans="1:19" x14ac:dyDescent="0.4">
      <c r="A98" s="19" t="s">
        <v>244</v>
      </c>
      <c r="B98" s="19" t="s">
        <v>240</v>
      </c>
      <c r="C98" s="20">
        <v>0</v>
      </c>
      <c r="D98" s="20">
        <v>0.986846338867992</v>
      </c>
      <c r="E98" s="20">
        <v>9.8749878174589192</v>
      </c>
      <c r="F98" s="20">
        <v>49.167532053862203</v>
      </c>
      <c r="G98" s="20">
        <v>107.865716845826</v>
      </c>
      <c r="H98" s="20">
        <v>135.13268039471501</v>
      </c>
      <c r="I98" s="20">
        <v>145.344184825654</v>
      </c>
      <c r="J98" s="20">
        <v>125.719779594351</v>
      </c>
      <c r="K98" s="20">
        <v>80.844006795361395</v>
      </c>
      <c r="L98" s="20">
        <v>23.898474998017601</v>
      </c>
      <c r="M98" s="20">
        <v>2.71220567636251</v>
      </c>
      <c r="N98" s="20">
        <v>0</v>
      </c>
      <c r="O98" s="21">
        <f t="shared" si="2"/>
        <v>594.90636845590734</v>
      </c>
      <c r="P98" s="21">
        <f t="shared" si="3"/>
        <v>681.54641534047664</v>
      </c>
      <c r="S98" s="22"/>
    </row>
    <row r="99" spans="1:19" x14ac:dyDescent="0.4">
      <c r="A99" s="19" t="s">
        <v>245</v>
      </c>
      <c r="B99" s="19" t="s">
        <v>240</v>
      </c>
      <c r="C99" s="20">
        <v>0</v>
      </c>
      <c r="D99" s="20">
        <v>0.986846338867992</v>
      </c>
      <c r="E99" s="20">
        <v>9.8749878174589192</v>
      </c>
      <c r="F99" s="20">
        <v>49.167532053862203</v>
      </c>
      <c r="G99" s="20">
        <v>107.865716845826</v>
      </c>
      <c r="H99" s="20">
        <v>135.13268039471501</v>
      </c>
      <c r="I99" s="20">
        <v>145.344184825654</v>
      </c>
      <c r="J99" s="20">
        <v>125.719779594351</v>
      </c>
      <c r="K99" s="20">
        <v>80.844006795361395</v>
      </c>
      <c r="L99" s="20">
        <v>23.898474998017601</v>
      </c>
      <c r="M99" s="20">
        <v>2.71220567636251</v>
      </c>
      <c r="N99" s="20">
        <v>0</v>
      </c>
      <c r="O99" s="21">
        <f t="shared" si="2"/>
        <v>594.90636845590734</v>
      </c>
      <c r="P99" s="21">
        <f t="shared" si="3"/>
        <v>681.54641534047664</v>
      </c>
      <c r="S99" s="22"/>
    </row>
    <row r="100" spans="1:19" x14ac:dyDescent="0.4">
      <c r="A100" s="19" t="s">
        <v>246</v>
      </c>
      <c r="B100" s="19" t="s">
        <v>240</v>
      </c>
      <c r="C100" s="20">
        <v>0</v>
      </c>
      <c r="D100" s="20">
        <v>0.25221704273541801</v>
      </c>
      <c r="E100" s="20">
        <v>8.7464290119232597</v>
      </c>
      <c r="F100" s="20">
        <v>48.287043672816999</v>
      </c>
      <c r="G100" s="20">
        <v>111.02308554308399</v>
      </c>
      <c r="H100" s="20">
        <v>137.343697043948</v>
      </c>
      <c r="I100" s="20">
        <v>148.02710940711901</v>
      </c>
      <c r="J100" s="20">
        <v>126.412082620267</v>
      </c>
      <c r="K100" s="20">
        <v>80.773371507127393</v>
      </c>
      <c r="L100" s="20">
        <v>23.107369539342798</v>
      </c>
      <c r="M100" s="20">
        <v>2.2046652257042498</v>
      </c>
      <c r="N100" s="20">
        <v>0</v>
      </c>
      <c r="O100" s="21">
        <f t="shared" si="2"/>
        <v>603.57934612154543</v>
      </c>
      <c r="P100" s="21">
        <f t="shared" si="3"/>
        <v>686.17707061406827</v>
      </c>
      <c r="S100" s="22"/>
    </row>
    <row r="101" spans="1:19" x14ac:dyDescent="0.4">
      <c r="A101" s="19" t="s">
        <v>247</v>
      </c>
      <c r="B101" s="19" t="s">
        <v>240</v>
      </c>
      <c r="C101" s="20">
        <v>0</v>
      </c>
      <c r="D101" s="20">
        <v>0</v>
      </c>
      <c r="E101" s="20">
        <v>7.9904544823636403</v>
      </c>
      <c r="F101" s="20">
        <v>47.7875576420182</v>
      </c>
      <c r="G101" s="20">
        <v>110.23883985921501</v>
      </c>
      <c r="H101" s="20">
        <v>137.64376799942599</v>
      </c>
      <c r="I101" s="20">
        <v>147.323907957811</v>
      </c>
      <c r="J101" s="20">
        <v>126.31058254153599</v>
      </c>
      <c r="K101" s="20">
        <v>80.5318620549521</v>
      </c>
      <c r="L101" s="20">
        <v>22.6660361490468</v>
      </c>
      <c r="M101" s="20">
        <v>1.5863960854692301</v>
      </c>
      <c r="N101" s="20">
        <v>0</v>
      </c>
      <c r="O101" s="21">
        <f t="shared" si="2"/>
        <v>602.04896041294</v>
      </c>
      <c r="P101" s="21">
        <f t="shared" si="3"/>
        <v>682.07940477183786</v>
      </c>
      <c r="S101" s="22"/>
    </row>
    <row r="102" spans="1:19" ht="21" x14ac:dyDescent="0.4">
      <c r="A102" s="19" t="s">
        <v>248</v>
      </c>
      <c r="B102" s="19" t="s">
        <v>240</v>
      </c>
      <c r="C102" s="20">
        <v>0</v>
      </c>
      <c r="D102" s="20">
        <v>0</v>
      </c>
      <c r="E102" s="20">
        <v>5.3604617908989898</v>
      </c>
      <c r="F102" s="20">
        <v>46.060113322059102</v>
      </c>
      <c r="G102" s="20">
        <v>111.786398107046</v>
      </c>
      <c r="H102" s="20">
        <v>139.779871051556</v>
      </c>
      <c r="I102" s="20">
        <v>148.68716606157</v>
      </c>
      <c r="J102" s="20">
        <v>127.22047714967201</v>
      </c>
      <c r="K102" s="20">
        <v>81.700430575958407</v>
      </c>
      <c r="L102" s="20">
        <v>20.150900592970199</v>
      </c>
      <c r="M102" s="20">
        <v>1.2597524192648499</v>
      </c>
      <c r="N102" s="20">
        <v>0</v>
      </c>
      <c r="O102" s="21">
        <f t="shared" si="2"/>
        <v>609.17434294580244</v>
      </c>
      <c r="P102" s="21">
        <f t="shared" si="3"/>
        <v>682.00557107099553</v>
      </c>
      <c r="S102" s="22"/>
    </row>
    <row r="103" spans="1:19" ht="21" x14ac:dyDescent="0.4">
      <c r="A103" s="19" t="s">
        <v>249</v>
      </c>
      <c r="B103" s="19" t="s">
        <v>240</v>
      </c>
      <c r="C103" s="20">
        <v>0</v>
      </c>
      <c r="D103" s="20">
        <v>0</v>
      </c>
      <c r="E103" s="20">
        <v>7.2568227289229004</v>
      </c>
      <c r="F103" s="20">
        <v>48.6571988248986</v>
      </c>
      <c r="G103" s="20">
        <v>111.089799270857</v>
      </c>
      <c r="H103" s="20">
        <v>138.81909622227701</v>
      </c>
      <c r="I103" s="20">
        <v>149.86432133596199</v>
      </c>
      <c r="J103" s="20">
        <v>128.039253838235</v>
      </c>
      <c r="K103" s="20">
        <v>82.276699505245602</v>
      </c>
      <c r="L103" s="20">
        <v>21.990626855637501</v>
      </c>
      <c r="M103" s="20">
        <v>1.4584722898339499</v>
      </c>
      <c r="N103" s="20">
        <v>0</v>
      </c>
      <c r="O103" s="21">
        <f t="shared" si="2"/>
        <v>610.08917017257659</v>
      </c>
      <c r="P103" s="21">
        <f t="shared" si="3"/>
        <v>689.45229087186954</v>
      </c>
      <c r="S103" s="22"/>
    </row>
    <row r="104" spans="1:19" x14ac:dyDescent="0.4">
      <c r="A104" s="19" t="s">
        <v>250</v>
      </c>
      <c r="B104" s="19" t="s">
        <v>240</v>
      </c>
      <c r="C104" s="20">
        <v>0</v>
      </c>
      <c r="D104" s="20">
        <v>0</v>
      </c>
      <c r="E104" s="20">
        <v>5.0366130502173698</v>
      </c>
      <c r="F104" s="20">
        <v>45.181144409299499</v>
      </c>
      <c r="G104" s="20">
        <v>110.79181451745301</v>
      </c>
      <c r="H104" s="20">
        <v>138.96546576582401</v>
      </c>
      <c r="I104" s="20">
        <v>146.761255782413</v>
      </c>
      <c r="J104" s="20">
        <v>127.517044046981</v>
      </c>
      <c r="K104" s="20">
        <v>79.667971821955803</v>
      </c>
      <c r="L104" s="20">
        <v>20.028329682999701</v>
      </c>
      <c r="M104" s="20">
        <v>1.3771833683515</v>
      </c>
      <c r="N104" s="20">
        <v>0</v>
      </c>
      <c r="O104" s="21">
        <f t="shared" si="2"/>
        <v>603.70355193462683</v>
      </c>
      <c r="P104" s="21">
        <f t="shared" si="3"/>
        <v>675.32682244549494</v>
      </c>
      <c r="S104" s="22"/>
    </row>
    <row r="105" spans="1:19" x14ac:dyDescent="0.4">
      <c r="A105" s="19" t="s">
        <v>251</v>
      </c>
      <c r="B105" s="19" t="s">
        <v>240</v>
      </c>
      <c r="C105" s="20">
        <v>0</v>
      </c>
      <c r="D105" s="20">
        <v>0.302583482569177</v>
      </c>
      <c r="E105" s="20">
        <v>8.5864962532986997</v>
      </c>
      <c r="F105" s="20">
        <v>47.850009938838198</v>
      </c>
      <c r="G105" s="20">
        <v>110.66030925389801</v>
      </c>
      <c r="H105" s="20">
        <v>137.105023076788</v>
      </c>
      <c r="I105" s="20">
        <v>146.78479808880701</v>
      </c>
      <c r="J105" s="20">
        <v>125.520846047471</v>
      </c>
      <c r="K105" s="20">
        <v>79.978010227007601</v>
      </c>
      <c r="L105" s="20">
        <v>22.624742602729199</v>
      </c>
      <c r="M105" s="20">
        <v>1.9920711326543299</v>
      </c>
      <c r="N105" s="20">
        <v>0</v>
      </c>
      <c r="O105" s="21">
        <f t="shared" si="2"/>
        <v>600.04898669397164</v>
      </c>
      <c r="P105" s="21">
        <f t="shared" si="3"/>
        <v>681.40489010406122</v>
      </c>
      <c r="S105" s="22"/>
    </row>
    <row r="106" spans="1:19" x14ac:dyDescent="0.4">
      <c r="A106" s="19" t="s">
        <v>252</v>
      </c>
      <c r="B106" s="19" t="s">
        <v>240</v>
      </c>
      <c r="C106" s="20">
        <v>0</v>
      </c>
      <c r="D106" s="20">
        <v>1.00437382188197E-2</v>
      </c>
      <c r="E106" s="20">
        <v>7.4071379985898496</v>
      </c>
      <c r="F106" s="20">
        <v>48.455390297905801</v>
      </c>
      <c r="G106" s="20">
        <v>110.83758296417101</v>
      </c>
      <c r="H106" s="20">
        <v>138.491683662768</v>
      </c>
      <c r="I106" s="20">
        <v>149.06152297132201</v>
      </c>
      <c r="J106" s="20">
        <v>127.50167278164</v>
      </c>
      <c r="K106" s="20">
        <v>81.937218614971499</v>
      </c>
      <c r="L106" s="20">
        <v>22.365544208313899</v>
      </c>
      <c r="M106" s="20">
        <v>1.4628461778496999</v>
      </c>
      <c r="N106" s="20">
        <v>0</v>
      </c>
      <c r="O106" s="21">
        <f t="shared" si="2"/>
        <v>607.82968099487243</v>
      </c>
      <c r="P106" s="21">
        <f t="shared" si="3"/>
        <v>687.53064341575043</v>
      </c>
      <c r="S106" s="22"/>
    </row>
    <row r="107" spans="1:19" x14ac:dyDescent="0.4">
      <c r="A107" s="19" t="s">
        <v>253</v>
      </c>
      <c r="B107" s="19" t="s">
        <v>240</v>
      </c>
      <c r="C107" s="20">
        <v>0</v>
      </c>
      <c r="D107" s="20">
        <v>0</v>
      </c>
      <c r="E107" s="20">
        <v>7.2162685907393103</v>
      </c>
      <c r="F107" s="20">
        <v>48.798242850198299</v>
      </c>
      <c r="G107" s="20">
        <v>111.527063286055</v>
      </c>
      <c r="H107" s="20">
        <v>139.14410018956201</v>
      </c>
      <c r="I107" s="20">
        <v>150.28067924039601</v>
      </c>
      <c r="J107" s="20">
        <v>128.47785186641801</v>
      </c>
      <c r="K107" s="20">
        <v>82.5973859714626</v>
      </c>
      <c r="L107" s="20">
        <v>21.881543826218401</v>
      </c>
      <c r="M107" s="20">
        <v>1.47587236956112</v>
      </c>
      <c r="N107" s="20">
        <v>0</v>
      </c>
      <c r="O107" s="21">
        <f t="shared" si="2"/>
        <v>612.0270805538936</v>
      </c>
      <c r="P107" s="21">
        <f t="shared" si="3"/>
        <v>691.39900819061074</v>
      </c>
      <c r="S107" s="22"/>
    </row>
    <row r="108" spans="1:19" x14ac:dyDescent="0.4">
      <c r="A108" s="19" t="s">
        <v>254</v>
      </c>
      <c r="B108" s="19" t="s">
        <v>240</v>
      </c>
      <c r="C108" s="20">
        <v>0</v>
      </c>
      <c r="D108" s="20">
        <v>0.12838651357863301</v>
      </c>
      <c r="E108" s="20">
        <v>7.4677608873145296</v>
      </c>
      <c r="F108" s="20">
        <v>48.151259055163003</v>
      </c>
      <c r="G108" s="20">
        <v>110.273553072124</v>
      </c>
      <c r="H108" s="20">
        <v>137.717913085633</v>
      </c>
      <c r="I108" s="20">
        <v>146.70597221998</v>
      </c>
      <c r="J108" s="20">
        <v>127.123227052899</v>
      </c>
      <c r="K108" s="20">
        <v>80.427991488180695</v>
      </c>
      <c r="L108" s="20">
        <v>22.033328348716299</v>
      </c>
      <c r="M108" s="20">
        <v>1.53788111089377</v>
      </c>
      <c r="N108" s="20">
        <v>0</v>
      </c>
      <c r="O108" s="21">
        <f t="shared" si="2"/>
        <v>602.24865691881678</v>
      </c>
      <c r="P108" s="21">
        <f t="shared" si="3"/>
        <v>681.56727283448299</v>
      </c>
      <c r="S108" s="22"/>
    </row>
    <row r="109" spans="1:19" ht="21" x14ac:dyDescent="0.4">
      <c r="A109" s="19" t="s">
        <v>255</v>
      </c>
      <c r="B109" s="19" t="s">
        <v>240</v>
      </c>
      <c r="C109" s="20">
        <v>0</v>
      </c>
      <c r="D109" s="20">
        <v>8.1319750353550699E-2</v>
      </c>
      <c r="E109" s="20">
        <v>8.3169600098599794</v>
      </c>
      <c r="F109" s="20">
        <v>48.084242630863898</v>
      </c>
      <c r="G109" s="20">
        <v>110.321899088112</v>
      </c>
      <c r="H109" s="20">
        <v>137.40121564461401</v>
      </c>
      <c r="I109" s="20">
        <v>147.196813660402</v>
      </c>
      <c r="J109" s="20">
        <v>126.35832032306</v>
      </c>
      <c r="K109" s="20">
        <v>80.120843340047301</v>
      </c>
      <c r="L109" s="20">
        <v>22.392635273698598</v>
      </c>
      <c r="M109" s="20">
        <v>1.8216598631063501</v>
      </c>
      <c r="N109" s="20">
        <v>0</v>
      </c>
      <c r="O109" s="21">
        <f t="shared" si="2"/>
        <v>601.39909205623519</v>
      </c>
      <c r="P109" s="21">
        <f t="shared" si="3"/>
        <v>682.09590958411763</v>
      </c>
      <c r="S109" s="22"/>
    </row>
    <row r="110" spans="1:19" x14ac:dyDescent="0.4">
      <c r="A110" s="19" t="s">
        <v>257</v>
      </c>
      <c r="B110" s="19" t="s">
        <v>256</v>
      </c>
      <c r="C110" s="20">
        <v>0</v>
      </c>
      <c r="D110" s="20">
        <v>0.53453616055347397</v>
      </c>
      <c r="E110" s="20">
        <v>8.1066158833087592</v>
      </c>
      <c r="F110" s="20">
        <v>49.441188914882403</v>
      </c>
      <c r="G110" s="20">
        <v>109.799170058564</v>
      </c>
      <c r="H110" s="20">
        <v>135.504238197711</v>
      </c>
      <c r="I110" s="20">
        <v>146.500114831681</v>
      </c>
      <c r="J110" s="20">
        <v>126.15398212997999</v>
      </c>
      <c r="K110" s="20">
        <v>81.34437289569</v>
      </c>
      <c r="L110" s="20">
        <v>23.2071699727721</v>
      </c>
      <c r="M110" s="20">
        <v>2.5078939597085199</v>
      </c>
      <c r="N110" s="20">
        <v>0</v>
      </c>
      <c r="O110" s="21">
        <f t="shared" si="2"/>
        <v>599.301878113626</v>
      </c>
      <c r="P110" s="21">
        <f t="shared" si="3"/>
        <v>683.09928300485126</v>
      </c>
      <c r="S110" s="22"/>
    </row>
    <row r="111" spans="1:19" x14ac:dyDescent="0.4">
      <c r="A111" s="19" t="s">
        <v>258</v>
      </c>
      <c r="B111" s="19" t="s">
        <v>256</v>
      </c>
      <c r="C111" s="20">
        <v>0</v>
      </c>
      <c r="D111" s="20">
        <v>0.346658436859626</v>
      </c>
      <c r="E111" s="20">
        <v>8.8864167973109502</v>
      </c>
      <c r="F111" s="20">
        <v>51.3165690566194</v>
      </c>
      <c r="G111" s="20">
        <v>110.858099274949</v>
      </c>
      <c r="H111" s="20">
        <v>137.27394353523499</v>
      </c>
      <c r="I111" s="20">
        <v>148.70371844839599</v>
      </c>
      <c r="J111" s="20">
        <v>128.31996866028399</v>
      </c>
      <c r="K111" s="20">
        <v>82.838898473217796</v>
      </c>
      <c r="L111" s="20">
        <v>24.543024363870099</v>
      </c>
      <c r="M111" s="20">
        <v>2.4577080003216598</v>
      </c>
      <c r="N111" s="20">
        <v>0</v>
      </c>
      <c r="O111" s="21">
        <f t="shared" si="2"/>
        <v>607.99462839208172</v>
      </c>
      <c r="P111" s="21">
        <f t="shared" si="3"/>
        <v>695.54500504706346</v>
      </c>
      <c r="S111" s="22"/>
    </row>
    <row r="112" spans="1:19" x14ac:dyDescent="0.4">
      <c r="A112" s="19" t="s">
        <v>259</v>
      </c>
      <c r="B112" s="19" t="s">
        <v>256</v>
      </c>
      <c r="C112" s="20">
        <v>0</v>
      </c>
      <c r="D112" s="20">
        <v>0.36797184577119602</v>
      </c>
      <c r="E112" s="20">
        <v>9.4936783071539192</v>
      </c>
      <c r="F112" s="20">
        <v>51.042842932026502</v>
      </c>
      <c r="G112" s="20">
        <v>111.778010603686</v>
      </c>
      <c r="H112" s="20">
        <v>138.11725235460699</v>
      </c>
      <c r="I112" s="20">
        <v>148.974034279764</v>
      </c>
      <c r="J112" s="20">
        <v>128.817839686464</v>
      </c>
      <c r="K112" s="20">
        <v>83.2038999832087</v>
      </c>
      <c r="L112" s="20">
        <v>24.6297369505834</v>
      </c>
      <c r="M112" s="20">
        <v>2.5690231914860902</v>
      </c>
      <c r="N112" s="20">
        <v>0</v>
      </c>
      <c r="O112" s="21">
        <f t="shared" si="2"/>
        <v>610.8910369077297</v>
      </c>
      <c r="P112" s="21">
        <f t="shared" si="3"/>
        <v>698.99429013475071</v>
      </c>
      <c r="S112" s="22"/>
    </row>
    <row r="113" spans="1:19" x14ac:dyDescent="0.4">
      <c r="A113" s="19" t="s">
        <v>260</v>
      </c>
      <c r="B113" s="19" t="s">
        <v>256</v>
      </c>
      <c r="C113" s="20">
        <v>0</v>
      </c>
      <c r="D113" s="20">
        <v>0.110100678977589</v>
      </c>
      <c r="E113" s="20">
        <v>8.3700468982431193</v>
      </c>
      <c r="F113" s="20">
        <v>49.004633418995802</v>
      </c>
      <c r="G113" s="20">
        <v>112.168627895298</v>
      </c>
      <c r="H113" s="20">
        <v>138.74947357848001</v>
      </c>
      <c r="I113" s="20">
        <v>149.300881331921</v>
      </c>
      <c r="J113" s="20">
        <v>128.713099741326</v>
      </c>
      <c r="K113" s="20">
        <v>82.506597928234896</v>
      </c>
      <c r="L113" s="20">
        <v>23.6211933106893</v>
      </c>
      <c r="M113" s="20">
        <v>2.1292181620514499</v>
      </c>
      <c r="N113" s="20">
        <v>0</v>
      </c>
      <c r="O113" s="21">
        <f t="shared" si="2"/>
        <v>611.43868047525984</v>
      </c>
      <c r="P113" s="21">
        <f t="shared" si="3"/>
        <v>694.67387294421712</v>
      </c>
      <c r="S113" s="22"/>
    </row>
    <row r="114" spans="1:19" x14ac:dyDescent="0.4">
      <c r="A114" s="19" t="s">
        <v>261</v>
      </c>
      <c r="B114" s="19" t="s">
        <v>256</v>
      </c>
      <c r="C114" s="20">
        <v>0</v>
      </c>
      <c r="D114" s="20">
        <v>0.26751454933691399</v>
      </c>
      <c r="E114" s="20">
        <v>9.5185007558843893</v>
      </c>
      <c r="F114" s="20">
        <v>51.306513498585304</v>
      </c>
      <c r="G114" s="20">
        <v>111.703561724444</v>
      </c>
      <c r="H114" s="20">
        <v>138.47503417108899</v>
      </c>
      <c r="I114" s="20">
        <v>148.84119765752601</v>
      </c>
      <c r="J114" s="20">
        <v>128.89851945788701</v>
      </c>
      <c r="K114" s="20">
        <v>83.076268620293703</v>
      </c>
      <c r="L114" s="20">
        <v>24.512244660086498</v>
      </c>
      <c r="M114" s="20">
        <v>2.5561125898551298</v>
      </c>
      <c r="N114" s="20">
        <v>0</v>
      </c>
      <c r="O114" s="21">
        <f t="shared" si="2"/>
        <v>610.99458163123973</v>
      </c>
      <c r="P114" s="21">
        <f t="shared" si="3"/>
        <v>699.15546768498791</v>
      </c>
      <c r="S114" s="22"/>
    </row>
    <row r="115" spans="1:19" x14ac:dyDescent="0.4">
      <c r="A115" s="19" t="s">
        <v>262</v>
      </c>
      <c r="B115" s="19" t="s">
        <v>256</v>
      </c>
      <c r="C115" s="20">
        <v>0</v>
      </c>
      <c r="D115" s="20">
        <v>0.57774414936915397</v>
      </c>
      <c r="E115" s="20">
        <v>8.4490774155351502</v>
      </c>
      <c r="F115" s="20">
        <v>52.273539324023503</v>
      </c>
      <c r="G115" s="20">
        <v>113.26086926343</v>
      </c>
      <c r="H115" s="20">
        <v>139.07639729212201</v>
      </c>
      <c r="I115" s="20">
        <v>150.176253128946</v>
      </c>
      <c r="J115" s="20">
        <v>129.2699546252</v>
      </c>
      <c r="K115" s="20">
        <v>83.557351744332706</v>
      </c>
      <c r="L115" s="20">
        <v>24.632524795780999</v>
      </c>
      <c r="M115" s="20">
        <v>2.6279609089238298</v>
      </c>
      <c r="N115" s="20">
        <v>0</v>
      </c>
      <c r="O115" s="21">
        <f t="shared" si="2"/>
        <v>615.34082605403069</v>
      </c>
      <c r="P115" s="21">
        <f t="shared" si="3"/>
        <v>703.9016726476633</v>
      </c>
      <c r="S115" s="22"/>
    </row>
    <row r="116" spans="1:19" x14ac:dyDescent="0.4">
      <c r="A116" s="19" t="s">
        <v>263</v>
      </c>
      <c r="B116" s="19" t="s">
        <v>256</v>
      </c>
      <c r="C116" s="20">
        <v>0</v>
      </c>
      <c r="D116" s="20">
        <v>0.507013222855482</v>
      </c>
      <c r="E116" s="20">
        <v>8.8388381373618596</v>
      </c>
      <c r="F116" s="20">
        <v>53.177025984616101</v>
      </c>
      <c r="G116" s="20">
        <v>113.96222716198599</v>
      </c>
      <c r="H116" s="20">
        <v>139.261022765615</v>
      </c>
      <c r="I116" s="20">
        <v>150.39837547963899</v>
      </c>
      <c r="J116" s="20">
        <v>129.569984911988</v>
      </c>
      <c r="K116" s="20">
        <v>83.252524903337203</v>
      </c>
      <c r="L116" s="20">
        <v>24.670822604815601</v>
      </c>
      <c r="M116" s="20">
        <v>2.7311783822282698</v>
      </c>
      <c r="N116" s="20">
        <v>0</v>
      </c>
      <c r="O116" s="21">
        <f t="shared" si="2"/>
        <v>616.44413522256514</v>
      </c>
      <c r="P116" s="21">
        <f t="shared" si="3"/>
        <v>706.3690135544424</v>
      </c>
      <c r="S116" s="22"/>
    </row>
    <row r="117" spans="1:19" x14ac:dyDescent="0.4">
      <c r="A117" s="19" t="s">
        <v>264</v>
      </c>
      <c r="B117" s="19" t="s">
        <v>256</v>
      </c>
      <c r="C117" s="20">
        <v>0</v>
      </c>
      <c r="D117" s="20">
        <v>0.32359251819496598</v>
      </c>
      <c r="E117" s="20">
        <v>8.0534484634346697</v>
      </c>
      <c r="F117" s="20">
        <v>49.981006077601798</v>
      </c>
      <c r="G117" s="20">
        <v>112.27719857008501</v>
      </c>
      <c r="H117" s="20">
        <v>139.62463081515301</v>
      </c>
      <c r="I117" s="20">
        <v>149.630546571304</v>
      </c>
      <c r="J117" s="20">
        <v>128.834430682836</v>
      </c>
      <c r="K117" s="20">
        <v>82.975906114275602</v>
      </c>
      <c r="L117" s="20">
        <v>24.247998835697398</v>
      </c>
      <c r="M117" s="20">
        <v>2.29837190426522</v>
      </c>
      <c r="N117" s="20">
        <v>0</v>
      </c>
      <c r="O117" s="21">
        <f t="shared" si="2"/>
        <v>613.34271275365359</v>
      </c>
      <c r="P117" s="21">
        <f t="shared" si="3"/>
        <v>698.24713055284769</v>
      </c>
      <c r="S117" s="22"/>
    </row>
    <row r="118" spans="1:19" x14ac:dyDescent="0.4">
      <c r="A118" s="19" t="s">
        <v>265</v>
      </c>
      <c r="B118" s="19" t="s">
        <v>256</v>
      </c>
      <c r="C118" s="20">
        <v>0</v>
      </c>
      <c r="D118" s="20">
        <v>5.5875615739399399E-2</v>
      </c>
      <c r="E118" s="20">
        <v>8.1874004217883201</v>
      </c>
      <c r="F118" s="20">
        <v>48.627834930151501</v>
      </c>
      <c r="G118" s="20">
        <v>111.867348137028</v>
      </c>
      <c r="H118" s="20">
        <v>138.22574883227799</v>
      </c>
      <c r="I118" s="20">
        <v>148.81183077972301</v>
      </c>
      <c r="J118" s="20">
        <v>127.603399783735</v>
      </c>
      <c r="K118" s="20">
        <v>81.701706670243794</v>
      </c>
      <c r="L118" s="20">
        <v>23.450846497114998</v>
      </c>
      <c r="M118" s="20">
        <v>2.0671414780167101</v>
      </c>
      <c r="N118" s="20">
        <v>0</v>
      </c>
      <c r="O118" s="21">
        <f t="shared" si="2"/>
        <v>608.21003420300769</v>
      </c>
      <c r="P118" s="21">
        <f t="shared" si="3"/>
        <v>690.59913314581866</v>
      </c>
      <c r="S118" s="22"/>
    </row>
    <row r="119" spans="1:19" x14ac:dyDescent="0.4">
      <c r="A119" s="19" t="s">
        <v>266</v>
      </c>
      <c r="B119" s="19" t="s">
        <v>256</v>
      </c>
      <c r="C119" s="20">
        <v>0</v>
      </c>
      <c r="D119" s="20">
        <v>9.0047689895243296E-5</v>
      </c>
      <c r="E119" s="20">
        <v>7.7970454702060703</v>
      </c>
      <c r="F119" s="20">
        <v>50.731659651245302</v>
      </c>
      <c r="G119" s="20">
        <v>114.456393295414</v>
      </c>
      <c r="H119" s="20">
        <v>140.401570296637</v>
      </c>
      <c r="I119" s="20">
        <v>150.475833629302</v>
      </c>
      <c r="J119" s="20">
        <v>129.72151809847799</v>
      </c>
      <c r="K119" s="20">
        <v>82.199893107230693</v>
      </c>
      <c r="L119" s="20">
        <v>23.743350536563302</v>
      </c>
      <c r="M119" s="20">
        <v>2.1910899686236802</v>
      </c>
      <c r="N119" s="20">
        <v>0</v>
      </c>
      <c r="O119" s="21">
        <f t="shared" si="2"/>
        <v>617.25520842706169</v>
      </c>
      <c r="P119" s="21">
        <f t="shared" si="3"/>
        <v>701.71844410138988</v>
      </c>
      <c r="S119" s="22"/>
    </row>
    <row r="120" spans="1:19" x14ac:dyDescent="0.4">
      <c r="A120" s="19" t="s">
        <v>267</v>
      </c>
      <c r="B120" s="19" t="s">
        <v>256</v>
      </c>
      <c r="C120" s="20">
        <v>0</v>
      </c>
      <c r="D120" s="20">
        <v>0.22058538967094801</v>
      </c>
      <c r="E120" s="20">
        <v>7.8744911689593797</v>
      </c>
      <c r="F120" s="20">
        <v>48.999923835206097</v>
      </c>
      <c r="G120" s="20">
        <v>112.250572652759</v>
      </c>
      <c r="H120" s="20">
        <v>139.38128959563099</v>
      </c>
      <c r="I120" s="20">
        <v>149.218487092495</v>
      </c>
      <c r="J120" s="20">
        <v>129.13674778781899</v>
      </c>
      <c r="K120" s="20">
        <v>82.431526766388501</v>
      </c>
      <c r="L120" s="20">
        <v>23.782860390193498</v>
      </c>
      <c r="M120" s="20">
        <v>2.0535796517581999</v>
      </c>
      <c r="N120" s="20">
        <v>0</v>
      </c>
      <c r="O120" s="21">
        <f t="shared" si="2"/>
        <v>612.41862389509254</v>
      </c>
      <c r="P120" s="21">
        <f t="shared" si="3"/>
        <v>695.35006433088063</v>
      </c>
      <c r="S120" s="22"/>
    </row>
    <row r="121" spans="1:19" ht="21" x14ac:dyDescent="0.4">
      <c r="A121" s="19" t="s">
        <v>269</v>
      </c>
      <c r="B121" s="19" t="s">
        <v>268</v>
      </c>
      <c r="C121" s="20">
        <v>0</v>
      </c>
      <c r="D121" s="20">
        <v>0</v>
      </c>
      <c r="E121" s="20">
        <v>6.9656562042036603</v>
      </c>
      <c r="F121" s="20">
        <v>50.375381546142698</v>
      </c>
      <c r="G121" s="20">
        <v>113.859701969372</v>
      </c>
      <c r="H121" s="20">
        <v>140.668893943564</v>
      </c>
      <c r="I121" s="20">
        <v>150.314953146715</v>
      </c>
      <c r="J121" s="20">
        <v>129.81477091700901</v>
      </c>
      <c r="K121" s="20">
        <v>83.201650453694796</v>
      </c>
      <c r="L121" s="20">
        <v>22.474325229857001</v>
      </c>
      <c r="M121" s="20">
        <v>1.88279028508257</v>
      </c>
      <c r="N121" s="20">
        <v>0</v>
      </c>
      <c r="O121" s="21">
        <f t="shared" si="2"/>
        <v>617.85997043035479</v>
      </c>
      <c r="P121" s="21">
        <f t="shared" si="3"/>
        <v>699.55812369564069</v>
      </c>
      <c r="S121" s="22"/>
    </row>
    <row r="122" spans="1:19" x14ac:dyDescent="0.4">
      <c r="A122" s="19" t="s">
        <v>271</v>
      </c>
      <c r="B122" s="19" t="s">
        <v>270</v>
      </c>
      <c r="C122" s="20">
        <v>0</v>
      </c>
      <c r="D122" s="20">
        <v>0.222023427633844</v>
      </c>
      <c r="E122" s="20">
        <v>10.880693744326299</v>
      </c>
      <c r="F122" s="20">
        <v>56.688098377663898</v>
      </c>
      <c r="G122" s="20">
        <v>121.607069903179</v>
      </c>
      <c r="H122" s="20">
        <v>146.853356928225</v>
      </c>
      <c r="I122" s="20">
        <v>163.22487939946899</v>
      </c>
      <c r="J122" s="20">
        <v>137.205647465402</v>
      </c>
      <c r="K122" s="20">
        <v>83.407517159495896</v>
      </c>
      <c r="L122" s="20">
        <v>26.297371293602101</v>
      </c>
      <c r="M122" s="20">
        <v>1.41906149360183</v>
      </c>
      <c r="N122" s="20">
        <v>0</v>
      </c>
      <c r="O122" s="21">
        <f t="shared" si="2"/>
        <v>652.29847085577092</v>
      </c>
      <c r="P122" s="21">
        <f t="shared" si="3"/>
        <v>747.80571919259887</v>
      </c>
      <c r="S122" s="22"/>
    </row>
    <row r="123" spans="1:19" x14ac:dyDescent="0.4">
      <c r="A123" s="19" t="s">
        <v>272</v>
      </c>
      <c r="B123" s="19" t="s">
        <v>270</v>
      </c>
      <c r="C123" s="20">
        <v>0</v>
      </c>
      <c r="D123" s="20">
        <v>0.28898025171319203</v>
      </c>
      <c r="E123" s="20">
        <v>10.711433097228801</v>
      </c>
      <c r="F123" s="20">
        <v>55.9101914300402</v>
      </c>
      <c r="G123" s="20">
        <v>121.407209589846</v>
      </c>
      <c r="H123" s="20">
        <v>145.921569653842</v>
      </c>
      <c r="I123" s="20">
        <v>162.30375083020999</v>
      </c>
      <c r="J123" s="20">
        <v>135.85428888151301</v>
      </c>
      <c r="K123" s="20">
        <v>82.269255667333596</v>
      </c>
      <c r="L123" s="20">
        <v>25.389331722646101</v>
      </c>
      <c r="M123" s="20">
        <v>1.21218475114411</v>
      </c>
      <c r="N123" s="20">
        <v>0</v>
      </c>
      <c r="O123" s="21">
        <f t="shared" si="2"/>
        <v>647.75607462274468</v>
      </c>
      <c r="P123" s="21">
        <f t="shared" si="3"/>
        <v>741.26819587551711</v>
      </c>
      <c r="S123" s="22"/>
    </row>
    <row r="124" spans="1:19" x14ac:dyDescent="0.4">
      <c r="A124" s="19" t="s">
        <v>273</v>
      </c>
      <c r="B124" s="19" t="s">
        <v>270</v>
      </c>
      <c r="C124" s="20">
        <v>0</v>
      </c>
      <c r="D124" s="20">
        <v>0</v>
      </c>
      <c r="E124" s="20">
        <v>9.5891476404712606</v>
      </c>
      <c r="F124" s="20">
        <v>53.108678828076997</v>
      </c>
      <c r="G124" s="20">
        <v>116.208398688122</v>
      </c>
      <c r="H124" s="20">
        <v>144.12783115561299</v>
      </c>
      <c r="I124" s="20">
        <v>155.991118371179</v>
      </c>
      <c r="J124" s="20">
        <v>134.706699595147</v>
      </c>
      <c r="K124" s="20">
        <v>83.276695009197397</v>
      </c>
      <c r="L124" s="20">
        <v>25.127580843866401</v>
      </c>
      <c r="M124" s="20">
        <v>1.74298301637993</v>
      </c>
      <c r="N124" s="20">
        <v>0</v>
      </c>
      <c r="O124" s="21">
        <f t="shared" si="2"/>
        <v>634.31074281925839</v>
      </c>
      <c r="P124" s="21">
        <f t="shared" si="3"/>
        <v>723.87913314805314</v>
      </c>
      <c r="S124" s="22"/>
    </row>
    <row r="125" spans="1:19" x14ac:dyDescent="0.4">
      <c r="A125" s="19" t="s">
        <v>274</v>
      </c>
      <c r="B125" s="19" t="s">
        <v>270</v>
      </c>
      <c r="C125" s="20">
        <v>0</v>
      </c>
      <c r="D125" s="20">
        <v>0.12952065649323399</v>
      </c>
      <c r="E125" s="20">
        <v>10.0442079287032</v>
      </c>
      <c r="F125" s="20">
        <v>52.374930865137202</v>
      </c>
      <c r="G125" s="20">
        <v>115.86062858787101</v>
      </c>
      <c r="H125" s="20">
        <v>142.811101929996</v>
      </c>
      <c r="I125" s="20">
        <v>157.244210888422</v>
      </c>
      <c r="J125" s="20">
        <v>133.04263692876901</v>
      </c>
      <c r="K125" s="20">
        <v>79.651647761585707</v>
      </c>
      <c r="L125" s="20">
        <v>23.622761790343102</v>
      </c>
      <c r="M125" s="20">
        <v>1.3071159147067399</v>
      </c>
      <c r="N125" s="20">
        <v>0</v>
      </c>
      <c r="O125" s="21">
        <f t="shared" si="2"/>
        <v>628.61022609664383</v>
      </c>
      <c r="P125" s="21">
        <f t="shared" si="3"/>
        <v>716.08876325202732</v>
      </c>
      <c r="S125" s="22"/>
    </row>
    <row r="126" spans="1:19" x14ac:dyDescent="0.4">
      <c r="A126" s="19" t="s">
        <v>275</v>
      </c>
      <c r="B126" s="19" t="s">
        <v>270</v>
      </c>
      <c r="C126" s="20">
        <v>0</v>
      </c>
      <c r="D126" s="20">
        <v>0.29701630294153297</v>
      </c>
      <c r="E126" s="20">
        <v>10.1453659303835</v>
      </c>
      <c r="F126" s="20">
        <v>51.6053827157467</v>
      </c>
      <c r="G126" s="20">
        <v>116.78668769975</v>
      </c>
      <c r="H126" s="20">
        <v>144.232319981335</v>
      </c>
      <c r="I126" s="20">
        <v>158.21952020562301</v>
      </c>
      <c r="J126" s="20">
        <v>132.124997240646</v>
      </c>
      <c r="K126" s="20">
        <v>78.837131035975503</v>
      </c>
      <c r="L126" s="20">
        <v>22.8664764349741</v>
      </c>
      <c r="M126" s="20">
        <v>0.98718588739829904</v>
      </c>
      <c r="N126" s="20">
        <v>0</v>
      </c>
      <c r="O126" s="21">
        <f t="shared" si="2"/>
        <v>630.20065616332954</v>
      </c>
      <c r="P126" s="21">
        <f t="shared" si="3"/>
        <v>716.10208343477359</v>
      </c>
      <c r="S126" s="22"/>
    </row>
    <row r="127" spans="1:19" x14ac:dyDescent="0.4">
      <c r="A127" s="19" t="s">
        <v>276</v>
      </c>
      <c r="B127" s="19" t="s">
        <v>270</v>
      </c>
      <c r="C127" s="20">
        <v>0</v>
      </c>
      <c r="D127" s="20">
        <v>0.48400946728618399</v>
      </c>
      <c r="E127" s="20">
        <v>11.357516699479801</v>
      </c>
      <c r="F127" s="20">
        <v>56.077881229924401</v>
      </c>
      <c r="G127" s="20">
        <v>123.024399277242</v>
      </c>
      <c r="H127" s="20">
        <v>146.84968077192499</v>
      </c>
      <c r="I127" s="20">
        <v>162.54056202748899</v>
      </c>
      <c r="J127" s="20">
        <v>137.10774677980999</v>
      </c>
      <c r="K127" s="20">
        <v>82.701479014506404</v>
      </c>
      <c r="L127" s="20">
        <v>24.397471625839501</v>
      </c>
      <c r="M127" s="20">
        <v>1.21056087441817</v>
      </c>
      <c r="N127" s="20">
        <v>0</v>
      </c>
      <c r="O127" s="21">
        <f t="shared" si="2"/>
        <v>652.22386787097241</v>
      </c>
      <c r="P127" s="21">
        <f t="shared" si="3"/>
        <v>745.75130776792048</v>
      </c>
      <c r="S127" s="22"/>
    </row>
    <row r="128" spans="1:19" x14ac:dyDescent="0.4">
      <c r="A128" s="19" t="s">
        <v>277</v>
      </c>
      <c r="B128" s="19" t="s">
        <v>270</v>
      </c>
      <c r="C128" s="20">
        <v>0</v>
      </c>
      <c r="D128" s="20">
        <v>6.2347133403755202E-2</v>
      </c>
      <c r="E128" s="20">
        <v>9.2918726046131006</v>
      </c>
      <c r="F128" s="20">
        <v>53.1710404613778</v>
      </c>
      <c r="G128" s="20">
        <v>116.413680954207</v>
      </c>
      <c r="H128" s="20">
        <v>144.29503781874499</v>
      </c>
      <c r="I128" s="20">
        <v>155.95067144887699</v>
      </c>
      <c r="J128" s="20">
        <v>134.59301866787101</v>
      </c>
      <c r="K128" s="20">
        <v>83.867035871471501</v>
      </c>
      <c r="L128" s="20">
        <v>24.894721598553001</v>
      </c>
      <c r="M128" s="20">
        <v>1.8461269118452399</v>
      </c>
      <c r="N128" s="20">
        <v>0</v>
      </c>
      <c r="O128" s="21">
        <f t="shared" si="2"/>
        <v>635.11944476117151</v>
      </c>
      <c r="P128" s="21">
        <f t="shared" si="3"/>
        <v>724.38555347096428</v>
      </c>
      <c r="S128" s="22"/>
    </row>
    <row r="129" spans="1:19" x14ac:dyDescent="0.4">
      <c r="A129" s="19" t="s">
        <v>278</v>
      </c>
      <c r="B129" s="19" t="s">
        <v>270</v>
      </c>
      <c r="C129" s="20">
        <v>0</v>
      </c>
      <c r="D129" s="20">
        <v>0.14695640924064601</v>
      </c>
      <c r="E129" s="20">
        <v>10.5296404114816</v>
      </c>
      <c r="F129" s="20">
        <v>54.868833202757102</v>
      </c>
      <c r="G129" s="20">
        <v>119.55992426895</v>
      </c>
      <c r="H129" s="20">
        <v>146.162093742206</v>
      </c>
      <c r="I129" s="20">
        <v>161.14151740758601</v>
      </c>
      <c r="J129" s="20">
        <v>136.41175205295701</v>
      </c>
      <c r="K129" s="20">
        <v>83.516211103832603</v>
      </c>
      <c r="L129" s="20">
        <v>25.9073381440875</v>
      </c>
      <c r="M129" s="20">
        <v>1.8159504820967001</v>
      </c>
      <c r="N129" s="20">
        <v>0</v>
      </c>
      <c r="O129" s="21">
        <f t="shared" si="2"/>
        <v>646.79149857553159</v>
      </c>
      <c r="P129" s="21">
        <f t="shared" si="3"/>
        <v>740.06021722519506</v>
      </c>
      <c r="S129" s="22"/>
    </row>
    <row r="130" spans="1:19" x14ac:dyDescent="0.4">
      <c r="A130" s="19" t="s">
        <v>279</v>
      </c>
      <c r="B130" s="19" t="s">
        <v>270</v>
      </c>
      <c r="C130" s="20">
        <v>0</v>
      </c>
      <c r="D130" s="20">
        <v>0.204777227445433</v>
      </c>
      <c r="E130" s="20">
        <v>8.2653820146540902</v>
      </c>
      <c r="F130" s="20">
        <v>51.017741195869199</v>
      </c>
      <c r="G130" s="20">
        <v>116.27612843373601</v>
      </c>
      <c r="H130" s="20">
        <v>141.91566705045901</v>
      </c>
      <c r="I130" s="20">
        <v>153.45991869405401</v>
      </c>
      <c r="J130" s="20">
        <v>130.30800684488901</v>
      </c>
      <c r="K130" s="20">
        <v>79.029248244594399</v>
      </c>
      <c r="L130" s="20">
        <v>22.5556951541605</v>
      </c>
      <c r="M130" s="20">
        <v>1.0532708034177101</v>
      </c>
      <c r="N130" s="20">
        <v>0</v>
      </c>
      <c r="O130" s="21">
        <f t="shared" ref="O130:O145" si="4">SUM(G130:K130)</f>
        <v>620.9889692677325</v>
      </c>
      <c r="P130" s="21">
        <f t="shared" ref="P130:P145" si="5">SUM(C130:N130)</f>
        <v>704.08583566327945</v>
      </c>
      <c r="S130" s="22"/>
    </row>
    <row r="131" spans="1:19" x14ac:dyDescent="0.4">
      <c r="A131" s="19" t="s">
        <v>280</v>
      </c>
      <c r="B131" s="19" t="s">
        <v>270</v>
      </c>
      <c r="C131" s="20">
        <v>0</v>
      </c>
      <c r="D131" s="20">
        <v>0.137027992638596</v>
      </c>
      <c r="E131" s="20">
        <v>9.0392926389343398</v>
      </c>
      <c r="F131" s="20">
        <v>50.205017263805097</v>
      </c>
      <c r="G131" s="20">
        <v>115.04732273534199</v>
      </c>
      <c r="H131" s="20">
        <v>142.786986911479</v>
      </c>
      <c r="I131" s="20">
        <v>155.25130109265899</v>
      </c>
      <c r="J131" s="20">
        <v>131.15968892801899</v>
      </c>
      <c r="K131" s="20">
        <v>77.796424765440605</v>
      </c>
      <c r="L131" s="20">
        <v>22.877489923913199</v>
      </c>
      <c r="M131" s="20">
        <v>1.2358333973882301</v>
      </c>
      <c r="N131" s="20">
        <v>0</v>
      </c>
      <c r="O131" s="21">
        <f t="shared" si="4"/>
        <v>622.04172443293965</v>
      </c>
      <c r="P131" s="21">
        <f t="shared" si="5"/>
        <v>705.53638564961909</v>
      </c>
      <c r="S131" s="22"/>
    </row>
    <row r="132" spans="1:19" x14ac:dyDescent="0.4">
      <c r="A132" s="19" t="s">
        <v>282</v>
      </c>
      <c r="B132" s="19" t="s">
        <v>281</v>
      </c>
      <c r="C132" s="20">
        <v>0</v>
      </c>
      <c r="D132" s="20">
        <v>0</v>
      </c>
      <c r="E132" s="20">
        <v>5.6140420330998602</v>
      </c>
      <c r="F132" s="20">
        <v>35.537364329798301</v>
      </c>
      <c r="G132" s="20">
        <v>109.76300856438201</v>
      </c>
      <c r="H132" s="20">
        <v>136.56082603368799</v>
      </c>
      <c r="I132" s="20">
        <v>141.15591457856499</v>
      </c>
      <c r="J132" s="20">
        <v>114.781203149685</v>
      </c>
      <c r="K132" s="20">
        <v>61.717405949715499</v>
      </c>
      <c r="L132" s="20">
        <v>11.476919471753799</v>
      </c>
      <c r="M132" s="20">
        <v>0.49522051389023197</v>
      </c>
      <c r="N132" s="20">
        <v>0</v>
      </c>
      <c r="O132" s="21">
        <f t="shared" si="4"/>
        <v>563.97835827603546</v>
      </c>
      <c r="P132" s="21">
        <f t="shared" si="5"/>
        <v>617.10190462457774</v>
      </c>
      <c r="S132" s="22"/>
    </row>
    <row r="133" spans="1:19" x14ac:dyDescent="0.4">
      <c r="A133" s="19" t="s">
        <v>283</v>
      </c>
      <c r="B133" s="19" t="s">
        <v>281</v>
      </c>
      <c r="C133" s="20">
        <v>0</v>
      </c>
      <c r="D133" s="20">
        <v>0</v>
      </c>
      <c r="E133" s="20">
        <v>5.6829976600662304</v>
      </c>
      <c r="F133" s="20">
        <v>35.918479053643701</v>
      </c>
      <c r="G133" s="20">
        <v>108.029096836477</v>
      </c>
      <c r="H133" s="20">
        <v>136.325554766751</v>
      </c>
      <c r="I133" s="20">
        <v>139.88448787797299</v>
      </c>
      <c r="J133" s="20">
        <v>115.076091572192</v>
      </c>
      <c r="K133" s="20">
        <v>62.538735718849999</v>
      </c>
      <c r="L133" s="20">
        <v>11.411099495033699</v>
      </c>
      <c r="M133" s="20">
        <v>0.37652058728419702</v>
      </c>
      <c r="N133" s="20">
        <v>0</v>
      </c>
      <c r="O133" s="21">
        <f t="shared" si="4"/>
        <v>561.85396677224298</v>
      </c>
      <c r="P133" s="21">
        <f t="shared" si="5"/>
        <v>615.24306356827083</v>
      </c>
      <c r="S133" s="22"/>
    </row>
    <row r="134" spans="1:19" x14ac:dyDescent="0.4">
      <c r="A134" s="19" t="s">
        <v>284</v>
      </c>
      <c r="B134" s="19" t="s">
        <v>281</v>
      </c>
      <c r="C134" s="20">
        <v>0</v>
      </c>
      <c r="D134" s="20">
        <v>0</v>
      </c>
      <c r="E134" s="20">
        <v>4.8818911727920602</v>
      </c>
      <c r="F134" s="20">
        <v>34.160160663720497</v>
      </c>
      <c r="G134" s="20">
        <v>102.974568251043</v>
      </c>
      <c r="H134" s="20">
        <v>136.95237027464</v>
      </c>
      <c r="I134" s="20">
        <v>140.178465846189</v>
      </c>
      <c r="J134" s="20">
        <v>117.281707458881</v>
      </c>
      <c r="K134" s="20">
        <v>61.900220998251399</v>
      </c>
      <c r="L134" s="20">
        <v>11.3368960107668</v>
      </c>
      <c r="M134" s="20">
        <v>0.47203514837069899</v>
      </c>
      <c r="N134" s="20">
        <v>0</v>
      </c>
      <c r="O134" s="21">
        <f t="shared" si="4"/>
        <v>559.28733282900441</v>
      </c>
      <c r="P134" s="21">
        <f t="shared" si="5"/>
        <v>610.13831582465446</v>
      </c>
      <c r="S134" s="22"/>
    </row>
    <row r="135" spans="1:19" x14ac:dyDescent="0.4">
      <c r="A135" s="19" t="s">
        <v>285</v>
      </c>
      <c r="B135" s="19" t="s">
        <v>281</v>
      </c>
      <c r="C135" s="20">
        <v>0</v>
      </c>
      <c r="D135" s="20">
        <v>0</v>
      </c>
      <c r="E135" s="20">
        <v>4.0888762337434503</v>
      </c>
      <c r="F135" s="20">
        <v>32.3893952045809</v>
      </c>
      <c r="G135" s="20">
        <v>98.766259583940794</v>
      </c>
      <c r="H135" s="20">
        <v>133.47376660691199</v>
      </c>
      <c r="I135" s="20">
        <v>138.49399348166099</v>
      </c>
      <c r="J135" s="20">
        <v>114.183741052381</v>
      </c>
      <c r="K135" s="20">
        <v>59.831910622944598</v>
      </c>
      <c r="L135" s="20">
        <v>10.3278127222029</v>
      </c>
      <c r="M135" s="20">
        <v>0.31620626335486102</v>
      </c>
      <c r="N135" s="20">
        <v>0</v>
      </c>
      <c r="O135" s="21">
        <f t="shared" si="4"/>
        <v>544.74967134783935</v>
      </c>
      <c r="P135" s="21">
        <f t="shared" si="5"/>
        <v>591.87196177172154</v>
      </c>
      <c r="S135" s="22"/>
    </row>
    <row r="136" spans="1:19" x14ac:dyDescent="0.4">
      <c r="A136" s="19" t="s">
        <v>286</v>
      </c>
      <c r="B136" s="19" t="s">
        <v>281</v>
      </c>
      <c r="C136" s="20">
        <v>0</v>
      </c>
      <c r="D136" s="20">
        <v>0</v>
      </c>
      <c r="E136" s="20">
        <v>4.8988726837005698</v>
      </c>
      <c r="F136" s="20">
        <v>32.595734571701499</v>
      </c>
      <c r="G136" s="20">
        <v>100.077906583299</v>
      </c>
      <c r="H136" s="20">
        <v>132.88244950638699</v>
      </c>
      <c r="I136" s="20">
        <v>138.44460748108199</v>
      </c>
      <c r="J136" s="20">
        <v>113.833323873274</v>
      </c>
      <c r="K136" s="20">
        <v>60.284994053312303</v>
      </c>
      <c r="L136" s="20">
        <v>10.2974950938709</v>
      </c>
      <c r="M136" s="20">
        <v>0.368285750201784</v>
      </c>
      <c r="N136" s="20">
        <v>0</v>
      </c>
      <c r="O136" s="21">
        <f t="shared" si="4"/>
        <v>545.52328149735433</v>
      </c>
      <c r="P136" s="21">
        <f t="shared" si="5"/>
        <v>593.68366959682908</v>
      </c>
      <c r="S136" s="22"/>
    </row>
    <row r="137" spans="1:19" x14ac:dyDescent="0.4">
      <c r="A137" s="19" t="s">
        <v>287</v>
      </c>
      <c r="B137" s="19" t="s">
        <v>281</v>
      </c>
      <c r="C137" s="20">
        <v>0</v>
      </c>
      <c r="D137" s="20">
        <v>0</v>
      </c>
      <c r="E137" s="20">
        <v>5.7279297363930501</v>
      </c>
      <c r="F137" s="20">
        <v>36.800179757872499</v>
      </c>
      <c r="G137" s="20">
        <v>109.631454940029</v>
      </c>
      <c r="H137" s="20">
        <v>140.61909862748399</v>
      </c>
      <c r="I137" s="20">
        <v>143.28723261477299</v>
      </c>
      <c r="J137" s="20">
        <v>115.37407223424501</v>
      </c>
      <c r="K137" s="20">
        <v>61.736399108513297</v>
      </c>
      <c r="L137" s="20">
        <v>10.572406342671099</v>
      </c>
      <c r="M137" s="20">
        <v>0.23774192058452301</v>
      </c>
      <c r="N137" s="20">
        <v>0</v>
      </c>
      <c r="O137" s="21">
        <f t="shared" si="4"/>
        <v>570.6482575250443</v>
      </c>
      <c r="P137" s="21">
        <f t="shared" si="5"/>
        <v>623.98651528256551</v>
      </c>
      <c r="S137" s="22"/>
    </row>
    <row r="138" spans="1:19" x14ac:dyDescent="0.4">
      <c r="A138" s="19" t="s">
        <v>288</v>
      </c>
      <c r="B138" s="19" t="s">
        <v>281</v>
      </c>
      <c r="C138" s="20">
        <v>0</v>
      </c>
      <c r="D138" s="20">
        <v>0</v>
      </c>
      <c r="E138" s="20">
        <v>5.6374233100975797</v>
      </c>
      <c r="F138" s="20">
        <v>35.209018962684098</v>
      </c>
      <c r="G138" s="20">
        <v>109.79356173421699</v>
      </c>
      <c r="H138" s="20">
        <v>136.407917476086</v>
      </c>
      <c r="I138" s="20">
        <v>141.02129394856601</v>
      </c>
      <c r="J138" s="20">
        <v>113.712203126783</v>
      </c>
      <c r="K138" s="20">
        <v>61.192812787375303</v>
      </c>
      <c r="L138" s="20">
        <v>10.894944625532201</v>
      </c>
      <c r="M138" s="20">
        <v>0.41754048285818102</v>
      </c>
      <c r="N138" s="20">
        <v>0</v>
      </c>
      <c r="O138" s="21">
        <f t="shared" si="4"/>
        <v>562.12778907302732</v>
      </c>
      <c r="P138" s="21">
        <f t="shared" si="5"/>
        <v>614.28671645419934</v>
      </c>
      <c r="S138" s="22"/>
    </row>
    <row r="139" spans="1:19" x14ac:dyDescent="0.4">
      <c r="A139" s="19" t="s">
        <v>289</v>
      </c>
      <c r="B139" s="19" t="s">
        <v>281</v>
      </c>
      <c r="C139" s="20">
        <v>0</v>
      </c>
      <c r="D139" s="20">
        <v>0</v>
      </c>
      <c r="E139" s="20">
        <v>5.1545925010111997</v>
      </c>
      <c r="F139" s="20">
        <v>33.931885097936203</v>
      </c>
      <c r="G139" s="20">
        <v>102.797107953631</v>
      </c>
      <c r="H139" s="20">
        <v>134.98164581093101</v>
      </c>
      <c r="I139" s="20">
        <v>139.26810412917601</v>
      </c>
      <c r="J139" s="20">
        <v>116.024467786918</v>
      </c>
      <c r="K139" s="20">
        <v>61.984927110990903</v>
      </c>
      <c r="L139" s="20">
        <v>10.857697004524301</v>
      </c>
      <c r="M139" s="20">
        <v>0.44673563068307098</v>
      </c>
      <c r="N139" s="20">
        <v>0</v>
      </c>
      <c r="O139" s="21">
        <f t="shared" si="4"/>
        <v>555.0562527916469</v>
      </c>
      <c r="P139" s="21">
        <f t="shared" si="5"/>
        <v>605.44716302580173</v>
      </c>
      <c r="S139" s="22"/>
    </row>
    <row r="140" spans="1:19" ht="21" x14ac:dyDescent="0.4">
      <c r="A140" s="19" t="s">
        <v>290</v>
      </c>
      <c r="B140" s="19" t="s">
        <v>281</v>
      </c>
      <c r="C140" s="20">
        <v>0</v>
      </c>
      <c r="D140" s="20">
        <v>0</v>
      </c>
      <c r="E140" s="20">
        <v>5.99086574889491</v>
      </c>
      <c r="F140" s="20">
        <v>36.601398232067901</v>
      </c>
      <c r="G140" s="20">
        <v>109.80392696597799</v>
      </c>
      <c r="H140" s="20">
        <v>138.20045777528901</v>
      </c>
      <c r="I140" s="20">
        <v>142.35160207174701</v>
      </c>
      <c r="J140" s="20">
        <v>114.23243372064699</v>
      </c>
      <c r="K140" s="20">
        <v>62.311509218182202</v>
      </c>
      <c r="L140" s="20">
        <v>11.100925537054</v>
      </c>
      <c r="M140" s="20">
        <v>0.29744638799380702</v>
      </c>
      <c r="N140" s="20">
        <v>0</v>
      </c>
      <c r="O140" s="21">
        <f t="shared" si="4"/>
        <v>566.89992975184327</v>
      </c>
      <c r="P140" s="21">
        <f t="shared" si="5"/>
        <v>620.89056565785381</v>
      </c>
      <c r="S140" s="22"/>
    </row>
    <row r="141" spans="1:19" ht="21" x14ac:dyDescent="0.4">
      <c r="A141" s="19" t="s">
        <v>291</v>
      </c>
      <c r="B141" s="19" t="s">
        <v>281</v>
      </c>
      <c r="C141" s="20">
        <v>0</v>
      </c>
      <c r="D141" s="20">
        <v>0</v>
      </c>
      <c r="E141" s="20">
        <v>5.8031911618354197</v>
      </c>
      <c r="F141" s="20">
        <v>35.159624986026699</v>
      </c>
      <c r="G141" s="20">
        <v>106.278612416285</v>
      </c>
      <c r="H141" s="20">
        <v>136.291022851376</v>
      </c>
      <c r="I141" s="20">
        <v>139.540769116794</v>
      </c>
      <c r="J141" s="20">
        <v>115.616835079068</v>
      </c>
      <c r="K141" s="20">
        <v>62.704672449471403</v>
      </c>
      <c r="L141" s="20">
        <v>10.9113370300583</v>
      </c>
      <c r="M141" s="20">
        <v>0.35901872001028001</v>
      </c>
      <c r="N141" s="20">
        <v>0</v>
      </c>
      <c r="O141" s="21">
        <f t="shared" si="4"/>
        <v>560.43191191299445</v>
      </c>
      <c r="P141" s="21">
        <f t="shared" si="5"/>
        <v>612.66508381092513</v>
      </c>
      <c r="S141" s="22"/>
    </row>
    <row r="142" spans="1:19" x14ac:dyDescent="0.4">
      <c r="A142" s="19" t="s">
        <v>292</v>
      </c>
      <c r="B142" s="19" t="s">
        <v>281</v>
      </c>
      <c r="C142" s="20">
        <v>0</v>
      </c>
      <c r="D142" s="20">
        <v>0</v>
      </c>
      <c r="E142" s="20">
        <v>6.1888117003487499</v>
      </c>
      <c r="F142" s="20">
        <v>35.842141033942703</v>
      </c>
      <c r="G142" s="20">
        <v>108.311467434268</v>
      </c>
      <c r="H142" s="20">
        <v>137.12824172251501</v>
      </c>
      <c r="I142" s="20">
        <v>141.74195181721601</v>
      </c>
      <c r="J142" s="20">
        <v>114.437677393231</v>
      </c>
      <c r="K142" s="20">
        <v>61.0673520612037</v>
      </c>
      <c r="L142" s="20">
        <v>11.1801037427329</v>
      </c>
      <c r="M142" s="20">
        <v>0.29232006495847701</v>
      </c>
      <c r="N142" s="20">
        <v>0</v>
      </c>
      <c r="O142" s="21">
        <f t="shared" si="4"/>
        <v>562.68669042843374</v>
      </c>
      <c r="P142" s="21">
        <f t="shared" si="5"/>
        <v>616.19006697041641</v>
      </c>
      <c r="S142" s="22"/>
    </row>
    <row r="143" spans="1:19" ht="21" x14ac:dyDescent="0.4">
      <c r="A143" s="19" t="s">
        <v>293</v>
      </c>
      <c r="B143" s="19" t="s">
        <v>281</v>
      </c>
      <c r="C143" s="20">
        <v>0</v>
      </c>
      <c r="D143" s="20">
        <v>0</v>
      </c>
      <c r="E143" s="20">
        <v>6.28621926368539</v>
      </c>
      <c r="F143" s="20">
        <v>36.2367930889272</v>
      </c>
      <c r="G143" s="20">
        <v>109.56623853355499</v>
      </c>
      <c r="H143" s="20">
        <v>140.08911138463</v>
      </c>
      <c r="I143" s="20">
        <v>143.28647518125101</v>
      </c>
      <c r="J143" s="20">
        <v>114.22088637303401</v>
      </c>
      <c r="K143" s="20">
        <v>61.809997760728699</v>
      </c>
      <c r="L143" s="20">
        <v>10.2668612690626</v>
      </c>
      <c r="M143" s="20">
        <v>0.16064019947980501</v>
      </c>
      <c r="N143" s="20">
        <v>0</v>
      </c>
      <c r="O143" s="21">
        <f t="shared" si="4"/>
        <v>568.97270923319866</v>
      </c>
      <c r="P143" s="21">
        <f t="shared" si="5"/>
        <v>621.92322305435368</v>
      </c>
      <c r="S143" s="22"/>
    </row>
    <row r="144" spans="1:19" ht="21" x14ac:dyDescent="0.4">
      <c r="A144" s="19" t="s">
        <v>294</v>
      </c>
      <c r="B144" s="19" t="s">
        <v>281</v>
      </c>
      <c r="C144" s="20">
        <v>0</v>
      </c>
      <c r="D144" s="20">
        <v>0</v>
      </c>
      <c r="E144" s="20">
        <v>5.8681862911979303</v>
      </c>
      <c r="F144" s="20">
        <v>36.451472276275297</v>
      </c>
      <c r="G144" s="20">
        <v>108.781901543635</v>
      </c>
      <c r="H144" s="20">
        <v>136.84042553463399</v>
      </c>
      <c r="I144" s="20">
        <v>140.27458823596101</v>
      </c>
      <c r="J144" s="20">
        <v>115.188002839917</v>
      </c>
      <c r="K144" s="20">
        <v>62.312156551902802</v>
      </c>
      <c r="L144" s="20">
        <v>11.5788570718599</v>
      </c>
      <c r="M144" s="20">
        <v>0.37529182228520902</v>
      </c>
      <c r="N144" s="20">
        <v>0</v>
      </c>
      <c r="O144" s="21">
        <f t="shared" si="4"/>
        <v>563.39707470604981</v>
      </c>
      <c r="P144" s="21">
        <f t="shared" si="5"/>
        <v>617.6708821676682</v>
      </c>
      <c r="S144" s="22"/>
    </row>
    <row r="145" spans="1:19" x14ac:dyDescent="0.4">
      <c r="A145" s="19" t="s">
        <v>295</v>
      </c>
      <c r="B145" s="19" t="s">
        <v>281</v>
      </c>
      <c r="C145" s="20">
        <v>0</v>
      </c>
      <c r="D145" s="20">
        <v>0</v>
      </c>
      <c r="E145" s="20">
        <v>5.8707977276543302</v>
      </c>
      <c r="F145" s="20">
        <v>36.271133050450402</v>
      </c>
      <c r="G145" s="20">
        <v>111.248131975384</v>
      </c>
      <c r="H145" s="20">
        <v>138.98175816789899</v>
      </c>
      <c r="I145" s="20">
        <v>142.68536399357899</v>
      </c>
      <c r="J145" s="20">
        <v>115.165605238468</v>
      </c>
      <c r="K145" s="20">
        <v>62.5138087387488</v>
      </c>
      <c r="L145" s="20">
        <v>11.129509337697399</v>
      </c>
      <c r="M145" s="20">
        <v>0.37109196085444801</v>
      </c>
      <c r="N145" s="20">
        <v>0</v>
      </c>
      <c r="O145" s="21">
        <f t="shared" si="4"/>
        <v>570.59466811407879</v>
      </c>
      <c r="P145" s="21">
        <f t="shared" si="5"/>
        <v>624.23720019073539</v>
      </c>
      <c r="S145" s="22"/>
    </row>
  </sheetData>
  <sheetProtection algorithmName="SHA-512" hashValue="z6+SHUcgbltApShbzBPqU29ecJ7JqpAsBI7m22w6O4Ad66S/vBfqQyktAO8Elw9wMsoCjTchwRtozsKyrF2Qcg==" saltValue="1mJwyJzhRD8sS6XIGrfmCA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2B0E-754B-45E8-A5EC-6DA627D77DED}">
  <sheetPr codeName="Feuil6">
    <tabColor rgb="FFFF0000"/>
  </sheetPr>
  <dimension ref="A1:P145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18" sqref="R18"/>
    </sheetView>
  </sheetViews>
  <sheetFormatPr baseColWidth="10" defaultColWidth="11.3984375" defaultRowHeight="13.15" x14ac:dyDescent="0.4"/>
  <cols>
    <col min="1" max="1" width="16.59765625" style="27" customWidth="1"/>
    <col min="2" max="2" width="19.3984375" style="27" customWidth="1"/>
    <col min="3" max="14" width="9.86328125" style="28" customWidth="1"/>
    <col min="15" max="16" width="11.3984375" style="29"/>
    <col min="17" max="16384" width="11.3984375" style="17"/>
  </cols>
  <sheetData>
    <row r="1" spans="1:16" ht="21" x14ac:dyDescent="0.4">
      <c r="A1" s="25" t="s">
        <v>127</v>
      </c>
      <c r="B1" s="25" t="s">
        <v>126</v>
      </c>
      <c r="C1" s="16" t="s">
        <v>405</v>
      </c>
      <c r="D1" s="16" t="s">
        <v>406</v>
      </c>
      <c r="E1" s="16" t="s">
        <v>407</v>
      </c>
      <c r="F1" s="16" t="s">
        <v>408</v>
      </c>
      <c r="G1" s="16" t="s">
        <v>409</v>
      </c>
      <c r="H1" s="16" t="s">
        <v>410</v>
      </c>
      <c r="I1" s="16" t="s">
        <v>411</v>
      </c>
      <c r="J1" s="16" t="s">
        <v>412</v>
      </c>
      <c r="K1" s="16" t="s">
        <v>413</v>
      </c>
      <c r="L1" s="16" t="s">
        <v>414</v>
      </c>
      <c r="M1" s="16" t="s">
        <v>415</v>
      </c>
      <c r="N1" s="16" t="s">
        <v>416</v>
      </c>
      <c r="O1" s="15" t="s">
        <v>31</v>
      </c>
      <c r="P1" s="15" t="s">
        <v>32</v>
      </c>
    </row>
    <row r="2" spans="1:16" x14ac:dyDescent="0.4">
      <c r="A2" s="26" t="s">
        <v>137</v>
      </c>
      <c r="B2" s="26" t="s">
        <v>136</v>
      </c>
      <c r="C2" s="20">
        <v>5.1253825563452003E-2</v>
      </c>
      <c r="D2" s="20">
        <v>0.66575084154713504</v>
      </c>
      <c r="E2" s="20">
        <v>12.033190767033</v>
      </c>
      <c r="F2" s="20">
        <v>52.800599667262802</v>
      </c>
      <c r="G2" s="20">
        <v>124.053540772508</v>
      </c>
      <c r="H2" s="20">
        <v>146.72338944992501</v>
      </c>
      <c r="I2" s="20">
        <v>153.22183461963601</v>
      </c>
      <c r="J2" s="20">
        <v>127.86491679839099</v>
      </c>
      <c r="K2" s="20">
        <v>77.903383348739993</v>
      </c>
      <c r="L2" s="20">
        <v>20.0110593032148</v>
      </c>
      <c r="M2" s="20">
        <v>0.59210159987816802</v>
      </c>
      <c r="N2" s="20">
        <v>0</v>
      </c>
      <c r="O2" s="21">
        <f t="shared" ref="O2:O65" si="0">SUM(G2:K2)</f>
        <v>629.76706498920009</v>
      </c>
      <c r="P2" s="21">
        <f t="shared" ref="P2:P65" si="1">SUM(C2:N2)</f>
        <v>715.92102099369947</v>
      </c>
    </row>
    <row r="3" spans="1:16" x14ac:dyDescent="0.4">
      <c r="A3" s="26" t="s">
        <v>138</v>
      </c>
      <c r="B3" s="26" t="s">
        <v>136</v>
      </c>
      <c r="C3" s="20">
        <v>6.32516699778745E-2</v>
      </c>
      <c r="D3" s="20">
        <v>0.88627870644490303</v>
      </c>
      <c r="E3" s="20">
        <v>11.1966100325297</v>
      </c>
      <c r="F3" s="20">
        <v>50.460424470607897</v>
      </c>
      <c r="G3" s="20">
        <v>122.830445851007</v>
      </c>
      <c r="H3" s="20">
        <v>145.90246094797899</v>
      </c>
      <c r="I3" s="20">
        <v>152.15245866979501</v>
      </c>
      <c r="J3" s="20">
        <v>125.941540716391</v>
      </c>
      <c r="K3" s="20">
        <v>75.497694486013899</v>
      </c>
      <c r="L3" s="20">
        <v>18.8416824062509</v>
      </c>
      <c r="M3" s="20">
        <v>0.47864571063158701</v>
      </c>
      <c r="N3" s="20">
        <v>0</v>
      </c>
      <c r="O3" s="21">
        <f t="shared" si="0"/>
        <v>622.32460067118586</v>
      </c>
      <c r="P3" s="21">
        <f t="shared" si="1"/>
        <v>704.25149366762878</v>
      </c>
    </row>
    <row r="4" spans="1:16" x14ac:dyDescent="0.4">
      <c r="A4" s="26" t="s">
        <v>139</v>
      </c>
      <c r="B4" s="26" t="s">
        <v>136</v>
      </c>
      <c r="C4" s="20">
        <v>0</v>
      </c>
      <c r="D4" s="20">
        <v>0.92509466030137399</v>
      </c>
      <c r="E4" s="20">
        <v>13.3181070268095</v>
      </c>
      <c r="F4" s="20">
        <v>52.888036570586699</v>
      </c>
      <c r="G4" s="20">
        <v>123.064813751561</v>
      </c>
      <c r="H4" s="20">
        <v>146.23721512966901</v>
      </c>
      <c r="I4" s="20">
        <v>152.552518571272</v>
      </c>
      <c r="J4" s="20">
        <v>127.733999162391</v>
      </c>
      <c r="K4" s="20">
        <v>75.693698492026499</v>
      </c>
      <c r="L4" s="20">
        <v>20.552497826135699</v>
      </c>
      <c r="M4" s="20">
        <v>0.57086650508140102</v>
      </c>
      <c r="N4" s="20">
        <v>0</v>
      </c>
      <c r="O4" s="21">
        <f t="shared" si="0"/>
        <v>625.28224510691939</v>
      </c>
      <c r="P4" s="21">
        <f t="shared" si="1"/>
        <v>713.53684769583424</v>
      </c>
    </row>
    <row r="5" spans="1:16" x14ac:dyDescent="0.4">
      <c r="A5" s="26" t="s">
        <v>140</v>
      </c>
      <c r="B5" s="26" t="s">
        <v>136</v>
      </c>
      <c r="C5" s="20">
        <v>4.8099401340768099E-3</v>
      </c>
      <c r="D5" s="20">
        <v>1.1629199092907601</v>
      </c>
      <c r="E5" s="20">
        <v>12.6417059907915</v>
      </c>
      <c r="F5" s="20">
        <v>51.741769217083103</v>
      </c>
      <c r="G5" s="20">
        <v>123.33304781318</v>
      </c>
      <c r="H5" s="20">
        <v>146.68740225945899</v>
      </c>
      <c r="I5" s="20">
        <v>152.35754992369499</v>
      </c>
      <c r="J5" s="20">
        <v>126.712673208726</v>
      </c>
      <c r="K5" s="20">
        <v>76.173971337900099</v>
      </c>
      <c r="L5" s="20">
        <v>19.226385426651099</v>
      </c>
      <c r="M5" s="20">
        <v>0.663436754341997</v>
      </c>
      <c r="N5" s="20">
        <v>0</v>
      </c>
      <c r="O5" s="21">
        <f t="shared" si="0"/>
        <v>625.26464454296001</v>
      </c>
      <c r="P5" s="21">
        <f t="shared" si="1"/>
        <v>710.70567178125259</v>
      </c>
    </row>
    <row r="6" spans="1:16" x14ac:dyDescent="0.4">
      <c r="A6" s="26" t="s">
        <v>141</v>
      </c>
      <c r="B6" s="26" t="s">
        <v>136</v>
      </c>
      <c r="C6" s="20">
        <v>7.8863425971974002E-2</v>
      </c>
      <c r="D6" s="20">
        <v>0.68956876094993202</v>
      </c>
      <c r="E6" s="20">
        <v>11.213848516014499</v>
      </c>
      <c r="F6" s="20">
        <v>52.2546026077341</v>
      </c>
      <c r="G6" s="20">
        <v>124.76943031559099</v>
      </c>
      <c r="H6" s="20">
        <v>147.28721663921101</v>
      </c>
      <c r="I6" s="20">
        <v>153.82514112658501</v>
      </c>
      <c r="J6" s="20">
        <v>128.20618029789199</v>
      </c>
      <c r="K6" s="20">
        <v>78.1485048295974</v>
      </c>
      <c r="L6" s="20">
        <v>19.993216295153101</v>
      </c>
      <c r="M6" s="20">
        <v>0.63353507280806198</v>
      </c>
      <c r="N6" s="20">
        <v>0</v>
      </c>
      <c r="O6" s="21">
        <f t="shared" si="0"/>
        <v>632.2364732088763</v>
      </c>
      <c r="P6" s="21">
        <f t="shared" si="1"/>
        <v>717.1001078875081</v>
      </c>
    </row>
    <row r="7" spans="1:16" x14ac:dyDescent="0.4">
      <c r="A7" s="26" t="s">
        <v>143</v>
      </c>
      <c r="B7" s="26" t="s">
        <v>142</v>
      </c>
      <c r="C7" s="20">
        <v>0</v>
      </c>
      <c r="D7" s="20">
        <v>0</v>
      </c>
      <c r="E7" s="20">
        <v>2.6886072426203</v>
      </c>
      <c r="F7" s="20">
        <v>30.857178024408</v>
      </c>
      <c r="G7" s="20">
        <v>101.783995706653</v>
      </c>
      <c r="H7" s="20">
        <v>127.83984620706001</v>
      </c>
      <c r="I7" s="20">
        <v>140.46151739310099</v>
      </c>
      <c r="J7" s="20">
        <v>120.954159426988</v>
      </c>
      <c r="K7" s="20">
        <v>63.401947162473</v>
      </c>
      <c r="L7" s="20">
        <v>13.144878719107799</v>
      </c>
      <c r="M7" s="20">
        <v>1.23988122550363</v>
      </c>
      <c r="N7" s="20">
        <v>0</v>
      </c>
      <c r="O7" s="21">
        <f t="shared" si="0"/>
        <v>554.44146589627496</v>
      </c>
      <c r="P7" s="21">
        <f t="shared" si="1"/>
        <v>602.37201110791477</v>
      </c>
    </row>
    <row r="8" spans="1:16" x14ac:dyDescent="0.4">
      <c r="A8" s="26" t="s">
        <v>144</v>
      </c>
      <c r="B8" s="26" t="s">
        <v>142</v>
      </c>
      <c r="C8" s="20">
        <v>0</v>
      </c>
      <c r="D8" s="20">
        <v>6.1341963945604899E-2</v>
      </c>
      <c r="E8" s="20">
        <v>3.1815813798403298</v>
      </c>
      <c r="F8" s="20">
        <v>34.2033601134791</v>
      </c>
      <c r="G8" s="20">
        <v>106.70005975088201</v>
      </c>
      <c r="H8" s="20">
        <v>131.76495633411099</v>
      </c>
      <c r="I8" s="20">
        <v>144.21080850430999</v>
      </c>
      <c r="J8" s="20">
        <v>123.88171196044</v>
      </c>
      <c r="K8" s="20">
        <v>68.6054293068714</v>
      </c>
      <c r="L8" s="20">
        <v>15.272162673113099</v>
      </c>
      <c r="M8" s="20">
        <v>1.45144997284231</v>
      </c>
      <c r="N8" s="20">
        <v>0</v>
      </c>
      <c r="O8" s="21">
        <f t="shared" si="0"/>
        <v>575.16296585661439</v>
      </c>
      <c r="P8" s="21">
        <f t="shared" si="1"/>
        <v>629.33286195983487</v>
      </c>
    </row>
    <row r="9" spans="1:16" x14ac:dyDescent="0.4">
      <c r="A9" s="26" t="s">
        <v>145</v>
      </c>
      <c r="B9" s="26" t="s">
        <v>142</v>
      </c>
      <c r="C9" s="20">
        <v>2.1312739235494801E-2</v>
      </c>
      <c r="D9" s="20">
        <v>0</v>
      </c>
      <c r="E9" s="20">
        <v>3.3566795892619701</v>
      </c>
      <c r="F9" s="20">
        <v>25.498541862842998</v>
      </c>
      <c r="G9" s="20">
        <v>88.458778710741697</v>
      </c>
      <c r="H9" s="20">
        <v>123.865112066823</v>
      </c>
      <c r="I9" s="20">
        <v>132.11282462118601</v>
      </c>
      <c r="J9" s="20">
        <v>105.668028088848</v>
      </c>
      <c r="K9" s="20">
        <v>53.776609650048897</v>
      </c>
      <c r="L9" s="20">
        <v>10.2265421671155</v>
      </c>
      <c r="M9" s="20">
        <v>0.50689404286663597</v>
      </c>
      <c r="N9" s="20">
        <v>0</v>
      </c>
      <c r="O9" s="21">
        <f t="shared" si="0"/>
        <v>503.88135313764764</v>
      </c>
      <c r="P9" s="21">
        <f t="shared" si="1"/>
        <v>543.49132353897028</v>
      </c>
    </row>
    <row r="10" spans="1:16" x14ac:dyDescent="0.4">
      <c r="A10" s="26" t="s">
        <v>146</v>
      </c>
      <c r="B10" s="26" t="s">
        <v>142</v>
      </c>
      <c r="C10" s="20">
        <v>0</v>
      </c>
      <c r="D10" s="20">
        <v>9.8506614029116608E-3</v>
      </c>
      <c r="E10" s="20">
        <v>2.2936687109559499</v>
      </c>
      <c r="F10" s="20">
        <v>23.385602235292499</v>
      </c>
      <c r="G10" s="20">
        <v>87.598249962176794</v>
      </c>
      <c r="H10" s="20">
        <v>125.148354831565</v>
      </c>
      <c r="I10" s="20">
        <v>132.66628637059301</v>
      </c>
      <c r="J10" s="20">
        <v>107.089036541946</v>
      </c>
      <c r="K10" s="20">
        <v>54.119297455569402</v>
      </c>
      <c r="L10" s="20">
        <v>9.9025286635484502</v>
      </c>
      <c r="M10" s="20">
        <v>0.98903846513264704</v>
      </c>
      <c r="N10" s="20">
        <v>0</v>
      </c>
      <c r="O10" s="21">
        <f t="shared" si="0"/>
        <v>506.62122516185025</v>
      </c>
      <c r="P10" s="21">
        <f t="shared" si="1"/>
        <v>543.20191389818262</v>
      </c>
    </row>
    <row r="11" spans="1:16" x14ac:dyDescent="0.4">
      <c r="A11" s="26" t="s">
        <v>147</v>
      </c>
      <c r="B11" s="26" t="s">
        <v>142</v>
      </c>
      <c r="C11" s="20">
        <v>0</v>
      </c>
      <c r="D11" s="20">
        <v>0</v>
      </c>
      <c r="E11" s="20">
        <v>1.6343414460136301</v>
      </c>
      <c r="F11" s="20">
        <v>22.235260934221699</v>
      </c>
      <c r="G11" s="20">
        <v>81.282366136175199</v>
      </c>
      <c r="H11" s="20">
        <v>116.25436594915401</v>
      </c>
      <c r="I11" s="20">
        <v>125.244839544996</v>
      </c>
      <c r="J11" s="20">
        <v>103.700827410892</v>
      </c>
      <c r="K11" s="20">
        <v>51.099831147248103</v>
      </c>
      <c r="L11" s="20">
        <v>8.9815152482226992</v>
      </c>
      <c r="M11" s="20">
        <v>0.35143653722552398</v>
      </c>
      <c r="N11" s="20">
        <v>0</v>
      </c>
      <c r="O11" s="21">
        <f t="shared" si="0"/>
        <v>477.58223018846536</v>
      </c>
      <c r="P11" s="21">
        <f t="shared" si="1"/>
        <v>510.78478435414888</v>
      </c>
    </row>
    <row r="12" spans="1:16" x14ac:dyDescent="0.4">
      <c r="A12" s="26" t="s">
        <v>148</v>
      </c>
      <c r="B12" s="26" t="s">
        <v>142</v>
      </c>
      <c r="C12" s="20">
        <v>0</v>
      </c>
      <c r="D12" s="20">
        <v>0</v>
      </c>
      <c r="E12" s="20">
        <v>1.6217132183120999</v>
      </c>
      <c r="F12" s="20">
        <v>26.819109268065599</v>
      </c>
      <c r="G12" s="20">
        <v>90.205924702562697</v>
      </c>
      <c r="H12" s="20">
        <v>122.05410770321301</v>
      </c>
      <c r="I12" s="20">
        <v>131.10368457460001</v>
      </c>
      <c r="J12" s="20">
        <v>112.329833263491</v>
      </c>
      <c r="K12" s="20">
        <v>56.758785365556498</v>
      </c>
      <c r="L12" s="20">
        <v>9.7386070593446696</v>
      </c>
      <c r="M12" s="20">
        <v>0.88720558187512699</v>
      </c>
      <c r="N12" s="20">
        <v>0</v>
      </c>
      <c r="O12" s="21">
        <f t="shared" si="0"/>
        <v>512.45233560942313</v>
      </c>
      <c r="P12" s="21">
        <f t="shared" si="1"/>
        <v>551.51897073702071</v>
      </c>
    </row>
    <row r="13" spans="1:16" x14ac:dyDescent="0.4">
      <c r="A13" s="26" t="s">
        <v>149</v>
      </c>
      <c r="B13" s="26" t="s">
        <v>142</v>
      </c>
      <c r="C13" s="20">
        <v>0</v>
      </c>
      <c r="D13" s="20">
        <v>0</v>
      </c>
      <c r="E13" s="20">
        <v>1.20520654610405</v>
      </c>
      <c r="F13" s="20">
        <v>25.297142045788899</v>
      </c>
      <c r="G13" s="20">
        <v>86.942584870185996</v>
      </c>
      <c r="H13" s="20">
        <v>120.75867677346</v>
      </c>
      <c r="I13" s="20">
        <v>127.70236546553301</v>
      </c>
      <c r="J13" s="20">
        <v>108.48000871180599</v>
      </c>
      <c r="K13" s="20">
        <v>53.984209684983</v>
      </c>
      <c r="L13" s="20">
        <v>8.4861820631454297</v>
      </c>
      <c r="M13" s="20">
        <v>0.58450875809446701</v>
      </c>
      <c r="N13" s="20">
        <v>0</v>
      </c>
      <c r="O13" s="21">
        <f t="shared" si="0"/>
        <v>497.86784550596798</v>
      </c>
      <c r="P13" s="21">
        <f t="shared" si="1"/>
        <v>533.44088491910088</v>
      </c>
    </row>
    <row r="14" spans="1:16" x14ac:dyDescent="0.4">
      <c r="A14" s="26" t="s">
        <v>150</v>
      </c>
      <c r="B14" s="26" t="s">
        <v>142</v>
      </c>
      <c r="C14" s="20">
        <v>0</v>
      </c>
      <c r="D14" s="20">
        <v>0</v>
      </c>
      <c r="E14" s="20">
        <v>1.2669659704765801</v>
      </c>
      <c r="F14" s="20">
        <v>24.780042120432899</v>
      </c>
      <c r="G14" s="20">
        <v>85.479369864276705</v>
      </c>
      <c r="H14" s="20">
        <v>120.134526467456</v>
      </c>
      <c r="I14" s="20">
        <v>126.17908994154401</v>
      </c>
      <c r="J14" s="20">
        <v>108.79411401060899</v>
      </c>
      <c r="K14" s="20">
        <v>52.982994682241099</v>
      </c>
      <c r="L14" s="20">
        <v>8.0934783293270307</v>
      </c>
      <c r="M14" s="20">
        <v>0.445434517334726</v>
      </c>
      <c r="N14" s="20">
        <v>0</v>
      </c>
      <c r="O14" s="21">
        <f t="shared" si="0"/>
        <v>493.57009496612682</v>
      </c>
      <c r="P14" s="21">
        <f t="shared" si="1"/>
        <v>528.15601590369806</v>
      </c>
    </row>
    <row r="15" spans="1:16" x14ac:dyDescent="0.4">
      <c r="A15" s="26" t="s">
        <v>151</v>
      </c>
      <c r="B15" s="26" t="s">
        <v>142</v>
      </c>
      <c r="C15" s="20">
        <v>0</v>
      </c>
      <c r="D15" s="20">
        <v>0</v>
      </c>
      <c r="E15" s="20">
        <v>1.5361277626857299</v>
      </c>
      <c r="F15" s="20">
        <v>21.566556142605901</v>
      </c>
      <c r="G15" s="20">
        <v>78.487325868120493</v>
      </c>
      <c r="H15" s="20">
        <v>116.518884941873</v>
      </c>
      <c r="I15" s="20">
        <v>121.79393189247401</v>
      </c>
      <c r="J15" s="20">
        <v>103.13071492170501</v>
      </c>
      <c r="K15" s="20">
        <v>48.309288346933002</v>
      </c>
      <c r="L15" s="20">
        <v>7.02889087512541</v>
      </c>
      <c r="M15" s="20">
        <v>0.220405937738613</v>
      </c>
      <c r="N15" s="20">
        <v>0</v>
      </c>
      <c r="O15" s="21">
        <f t="shared" si="0"/>
        <v>468.24014597110551</v>
      </c>
      <c r="P15" s="21">
        <f t="shared" si="1"/>
        <v>498.59212668926119</v>
      </c>
    </row>
    <row r="16" spans="1:16" x14ac:dyDescent="0.4">
      <c r="A16" s="26" t="s">
        <v>152</v>
      </c>
      <c r="B16" s="26" t="s">
        <v>142</v>
      </c>
      <c r="C16" s="20">
        <v>0</v>
      </c>
      <c r="D16" s="20">
        <v>0</v>
      </c>
      <c r="E16" s="20">
        <v>2.4979099842424302</v>
      </c>
      <c r="F16" s="20">
        <v>26.494054102319801</v>
      </c>
      <c r="G16" s="20">
        <v>85.411217693748597</v>
      </c>
      <c r="H16" s="20">
        <v>121.765191325323</v>
      </c>
      <c r="I16" s="20">
        <v>129.09664222067499</v>
      </c>
      <c r="J16" s="20">
        <v>108.11184246574901</v>
      </c>
      <c r="K16" s="20">
        <v>52.787112140748498</v>
      </c>
      <c r="L16" s="20">
        <v>9.4523236906760992</v>
      </c>
      <c r="M16" s="20">
        <v>0.43850225052071801</v>
      </c>
      <c r="N16" s="20">
        <v>0</v>
      </c>
      <c r="O16" s="21">
        <f t="shared" si="0"/>
        <v>497.17200584624408</v>
      </c>
      <c r="P16" s="21">
        <f t="shared" si="1"/>
        <v>536.05479587400316</v>
      </c>
    </row>
    <row r="17" spans="1:16" ht="21.4" x14ac:dyDescent="0.4">
      <c r="A17" s="26" t="s">
        <v>153</v>
      </c>
      <c r="B17" s="26" t="s">
        <v>142</v>
      </c>
      <c r="C17" s="20">
        <v>0</v>
      </c>
      <c r="D17" s="20">
        <v>0</v>
      </c>
      <c r="E17" s="20">
        <v>2.27450270587887</v>
      </c>
      <c r="F17" s="20">
        <v>29.301995340183598</v>
      </c>
      <c r="G17" s="20">
        <v>95.151533106597995</v>
      </c>
      <c r="H17" s="20">
        <v>124.381687742759</v>
      </c>
      <c r="I17" s="20">
        <v>134.58487562497999</v>
      </c>
      <c r="J17" s="20">
        <v>115.998256940299</v>
      </c>
      <c r="K17" s="20">
        <v>59.094446718721102</v>
      </c>
      <c r="L17" s="20">
        <v>11.511703421753699</v>
      </c>
      <c r="M17" s="20">
        <v>0.98004288990002897</v>
      </c>
      <c r="N17" s="20">
        <v>0</v>
      </c>
      <c r="O17" s="21">
        <f t="shared" si="0"/>
        <v>529.21080013335711</v>
      </c>
      <c r="P17" s="21">
        <f t="shared" si="1"/>
        <v>573.27904449107325</v>
      </c>
    </row>
    <row r="18" spans="1:16" x14ac:dyDescent="0.4">
      <c r="A18" s="26" t="s">
        <v>154</v>
      </c>
      <c r="B18" s="26" t="s">
        <v>142</v>
      </c>
      <c r="C18" s="20">
        <v>0</v>
      </c>
      <c r="D18" s="20">
        <v>0</v>
      </c>
      <c r="E18" s="20">
        <v>2.2601382757632802</v>
      </c>
      <c r="F18" s="20">
        <v>24.443840786722301</v>
      </c>
      <c r="G18" s="20">
        <v>87.1216001536162</v>
      </c>
      <c r="H18" s="20">
        <v>124.178558502752</v>
      </c>
      <c r="I18" s="20">
        <v>132.040104758132</v>
      </c>
      <c r="J18" s="20">
        <v>105.82805994223</v>
      </c>
      <c r="K18" s="20">
        <v>54.5453592039187</v>
      </c>
      <c r="L18" s="20">
        <v>9.5767870580227896</v>
      </c>
      <c r="M18" s="20">
        <v>0.55794131214637199</v>
      </c>
      <c r="N18" s="20">
        <v>0</v>
      </c>
      <c r="O18" s="21">
        <f t="shared" si="0"/>
        <v>503.71368256064886</v>
      </c>
      <c r="P18" s="21">
        <f t="shared" si="1"/>
        <v>540.55238999330356</v>
      </c>
    </row>
    <row r="19" spans="1:16" x14ac:dyDescent="0.4">
      <c r="A19" s="26" t="s">
        <v>156</v>
      </c>
      <c r="B19" s="26" t="s">
        <v>155</v>
      </c>
      <c r="C19" s="20">
        <v>0</v>
      </c>
      <c r="D19" s="20">
        <v>6.6403935701154895E-2</v>
      </c>
      <c r="E19" s="20">
        <v>3.6024150751781798</v>
      </c>
      <c r="F19" s="20">
        <v>31.8918636818889</v>
      </c>
      <c r="G19" s="20">
        <v>107.352303180825</v>
      </c>
      <c r="H19" s="20">
        <v>131.41158787524901</v>
      </c>
      <c r="I19" s="20">
        <v>141.87035139257301</v>
      </c>
      <c r="J19" s="20">
        <v>120.02456852106999</v>
      </c>
      <c r="K19" s="20">
        <v>64.665896176745804</v>
      </c>
      <c r="L19" s="20">
        <v>13.772466568824001</v>
      </c>
      <c r="M19" s="20">
        <v>1.07713884159402</v>
      </c>
      <c r="N19" s="20">
        <v>0</v>
      </c>
      <c r="O19" s="21">
        <f t="shared" si="0"/>
        <v>565.32470714646286</v>
      </c>
      <c r="P19" s="21">
        <f t="shared" si="1"/>
        <v>615.73499524964905</v>
      </c>
    </row>
    <row r="20" spans="1:16" x14ac:dyDescent="0.4">
      <c r="A20" s="26" t="s">
        <v>157</v>
      </c>
      <c r="B20" s="26" t="s">
        <v>155</v>
      </c>
      <c r="C20" s="20">
        <v>0</v>
      </c>
      <c r="D20" s="20">
        <v>0.52484906525026498</v>
      </c>
      <c r="E20" s="20">
        <v>6.2229580301521201</v>
      </c>
      <c r="F20" s="20">
        <v>40.953939471088802</v>
      </c>
      <c r="G20" s="20">
        <v>121.09130635671499</v>
      </c>
      <c r="H20" s="20">
        <v>142.10806945360801</v>
      </c>
      <c r="I20" s="20">
        <v>153.87322926974201</v>
      </c>
      <c r="J20" s="20">
        <v>128.09479329737499</v>
      </c>
      <c r="K20" s="20">
        <v>77.871156305373205</v>
      </c>
      <c r="L20" s="20">
        <v>20.268193222705399</v>
      </c>
      <c r="M20" s="20">
        <v>1.6197947508630699</v>
      </c>
      <c r="N20" s="20">
        <v>0</v>
      </c>
      <c r="O20" s="21">
        <f t="shared" si="0"/>
        <v>623.03855468281324</v>
      </c>
      <c r="P20" s="21">
        <f t="shared" si="1"/>
        <v>692.62828922287292</v>
      </c>
    </row>
    <row r="21" spans="1:16" x14ac:dyDescent="0.4">
      <c r="A21" s="26" t="s">
        <v>158</v>
      </c>
      <c r="B21" s="26" t="s">
        <v>155</v>
      </c>
      <c r="C21" s="20">
        <v>0</v>
      </c>
      <c r="D21" s="20">
        <v>0.42525914388770902</v>
      </c>
      <c r="E21" s="20">
        <v>5.2889064869034303</v>
      </c>
      <c r="F21" s="20">
        <v>31.400287457854201</v>
      </c>
      <c r="G21" s="20">
        <v>99.2290852085398</v>
      </c>
      <c r="H21" s="20">
        <v>125.58241538169599</v>
      </c>
      <c r="I21" s="20">
        <v>131.532534451408</v>
      </c>
      <c r="J21" s="20">
        <v>109.150970667257</v>
      </c>
      <c r="K21" s="20">
        <v>57.013836568044297</v>
      </c>
      <c r="L21" s="20">
        <v>14.089208622279999</v>
      </c>
      <c r="M21" s="20">
        <v>0.86634021292872998</v>
      </c>
      <c r="N21" s="20">
        <v>0</v>
      </c>
      <c r="O21" s="21">
        <f t="shared" si="0"/>
        <v>522.50884227694507</v>
      </c>
      <c r="P21" s="21">
        <f t="shared" si="1"/>
        <v>574.57884420079915</v>
      </c>
    </row>
    <row r="22" spans="1:16" x14ac:dyDescent="0.4">
      <c r="A22" s="26" t="s">
        <v>159</v>
      </c>
      <c r="B22" s="26" t="s">
        <v>155</v>
      </c>
      <c r="C22" s="20">
        <v>0</v>
      </c>
      <c r="D22" s="20">
        <v>0.54700202549375199</v>
      </c>
      <c r="E22" s="20">
        <v>8.0174033479482496</v>
      </c>
      <c r="F22" s="20">
        <v>47.556396030889204</v>
      </c>
      <c r="G22" s="20">
        <v>129.52337896011301</v>
      </c>
      <c r="H22" s="20">
        <v>146.26993153008399</v>
      </c>
      <c r="I22" s="20">
        <v>156.448864830529</v>
      </c>
      <c r="J22" s="20">
        <v>131.52647986469199</v>
      </c>
      <c r="K22" s="20">
        <v>81.664003545130299</v>
      </c>
      <c r="L22" s="20">
        <v>23.9778363796683</v>
      </c>
      <c r="M22" s="20">
        <v>1.60820805693075</v>
      </c>
      <c r="N22" s="20">
        <v>0</v>
      </c>
      <c r="O22" s="21">
        <f t="shared" si="0"/>
        <v>645.43265873054827</v>
      </c>
      <c r="P22" s="21">
        <f t="shared" si="1"/>
        <v>727.13950457147848</v>
      </c>
    </row>
    <row r="23" spans="1:16" x14ac:dyDescent="0.4">
      <c r="A23" s="26" t="s">
        <v>160</v>
      </c>
      <c r="B23" s="26" t="s">
        <v>155</v>
      </c>
      <c r="C23" s="20">
        <v>0</v>
      </c>
      <c r="D23" s="20">
        <v>0.50829833486293896</v>
      </c>
      <c r="E23" s="20">
        <v>6.9671835648093801</v>
      </c>
      <c r="F23" s="20">
        <v>43.847978897375398</v>
      </c>
      <c r="G23" s="20">
        <v>124.541064548842</v>
      </c>
      <c r="H23" s="20">
        <v>143.98939973800401</v>
      </c>
      <c r="I23" s="20">
        <v>155.73003740881001</v>
      </c>
      <c r="J23" s="20">
        <v>130.264625363882</v>
      </c>
      <c r="K23" s="20">
        <v>80.3180121241721</v>
      </c>
      <c r="L23" s="20">
        <v>21.911865954716198</v>
      </c>
      <c r="M23" s="20">
        <v>1.7226261567505501</v>
      </c>
      <c r="N23" s="20">
        <v>0</v>
      </c>
      <c r="O23" s="21">
        <f t="shared" si="0"/>
        <v>634.84313918371015</v>
      </c>
      <c r="P23" s="21">
        <f t="shared" si="1"/>
        <v>709.80109209222451</v>
      </c>
    </row>
    <row r="24" spans="1:16" x14ac:dyDescent="0.4">
      <c r="A24" s="26" t="s">
        <v>161</v>
      </c>
      <c r="B24" s="26" t="s">
        <v>155</v>
      </c>
      <c r="C24" s="20">
        <v>0</v>
      </c>
      <c r="D24" s="20">
        <v>1.5200291703208101E-2</v>
      </c>
      <c r="E24" s="20">
        <v>2.6955707294417999</v>
      </c>
      <c r="F24" s="20">
        <v>29.673712177098999</v>
      </c>
      <c r="G24" s="20">
        <v>100.060477544081</v>
      </c>
      <c r="H24" s="20">
        <v>125.518769370161</v>
      </c>
      <c r="I24" s="20">
        <v>135.91187408798601</v>
      </c>
      <c r="J24" s="20">
        <v>114.27611007803</v>
      </c>
      <c r="K24" s="20">
        <v>58.139505237921398</v>
      </c>
      <c r="L24" s="20">
        <v>11.2323688910526</v>
      </c>
      <c r="M24" s="20">
        <v>0.75201105431659998</v>
      </c>
      <c r="N24" s="20">
        <v>0</v>
      </c>
      <c r="O24" s="21">
        <f t="shared" si="0"/>
        <v>533.90673631817936</v>
      </c>
      <c r="P24" s="21">
        <f t="shared" si="1"/>
        <v>578.27559946179269</v>
      </c>
    </row>
    <row r="25" spans="1:16" x14ac:dyDescent="0.4">
      <c r="A25" s="26" t="s">
        <v>162</v>
      </c>
      <c r="B25" s="26" t="s">
        <v>155</v>
      </c>
      <c r="C25" s="20">
        <v>0</v>
      </c>
      <c r="D25" s="20">
        <v>0.25390993650210197</v>
      </c>
      <c r="E25" s="20">
        <v>5.6485594601877702</v>
      </c>
      <c r="F25" s="20">
        <v>39.503443578413098</v>
      </c>
      <c r="G25" s="20">
        <v>118.162216200976</v>
      </c>
      <c r="H25" s="20">
        <v>140.29289002042901</v>
      </c>
      <c r="I25" s="20">
        <v>152.37762771103601</v>
      </c>
      <c r="J25" s="20">
        <v>127.21261877546701</v>
      </c>
      <c r="K25" s="20">
        <v>76.425437119260295</v>
      </c>
      <c r="L25" s="20">
        <v>19.2967028534364</v>
      </c>
      <c r="M25" s="20">
        <v>1.5033157411484199</v>
      </c>
      <c r="N25" s="20">
        <v>0</v>
      </c>
      <c r="O25" s="21">
        <f t="shared" si="0"/>
        <v>614.47078982716835</v>
      </c>
      <c r="P25" s="21">
        <f t="shared" si="1"/>
        <v>680.67672139685612</v>
      </c>
    </row>
    <row r="26" spans="1:16" x14ac:dyDescent="0.4">
      <c r="A26" s="26" t="s">
        <v>163</v>
      </c>
      <c r="B26" s="26" t="s">
        <v>155</v>
      </c>
      <c r="C26" s="20">
        <v>0</v>
      </c>
      <c r="D26" s="20">
        <v>0.107113536850517</v>
      </c>
      <c r="E26" s="20">
        <v>3.5827606690604301</v>
      </c>
      <c r="F26" s="20">
        <v>29.674264043397301</v>
      </c>
      <c r="G26" s="20">
        <v>99.218809716781706</v>
      </c>
      <c r="H26" s="20">
        <v>125.144851228858</v>
      </c>
      <c r="I26" s="20">
        <v>134.302268310378</v>
      </c>
      <c r="J26" s="20">
        <v>111.68459967095799</v>
      </c>
      <c r="K26" s="20">
        <v>55.995061600175802</v>
      </c>
      <c r="L26" s="20">
        <v>11.915318394507601</v>
      </c>
      <c r="M26" s="20">
        <v>0.74739416969499495</v>
      </c>
      <c r="N26" s="20">
        <v>0</v>
      </c>
      <c r="O26" s="21">
        <f t="shared" si="0"/>
        <v>526.34559052715144</v>
      </c>
      <c r="P26" s="21">
        <f t="shared" si="1"/>
        <v>572.37244134066236</v>
      </c>
    </row>
    <row r="27" spans="1:16" x14ac:dyDescent="0.4">
      <c r="A27" s="26" t="s">
        <v>164</v>
      </c>
      <c r="B27" s="26" t="s">
        <v>155</v>
      </c>
      <c r="C27" s="20">
        <v>0</v>
      </c>
      <c r="D27" s="20">
        <v>0.44856017875128201</v>
      </c>
      <c r="E27" s="20">
        <v>7.5141606980717199</v>
      </c>
      <c r="F27" s="20">
        <v>44.996732668431697</v>
      </c>
      <c r="G27" s="20">
        <v>127.51631866628701</v>
      </c>
      <c r="H27" s="20">
        <v>144.17125689486201</v>
      </c>
      <c r="I27" s="20">
        <v>153.198871712064</v>
      </c>
      <c r="J27" s="20">
        <v>128.537087863106</v>
      </c>
      <c r="K27" s="20">
        <v>78.026294332945795</v>
      </c>
      <c r="L27" s="20">
        <v>21.903863815677301</v>
      </c>
      <c r="M27" s="20">
        <v>1.56450590263517</v>
      </c>
      <c r="N27" s="20">
        <v>0</v>
      </c>
      <c r="O27" s="21">
        <f t="shared" si="0"/>
        <v>631.44982946926473</v>
      </c>
      <c r="P27" s="21">
        <f t="shared" si="1"/>
        <v>707.87765273283185</v>
      </c>
    </row>
    <row r="28" spans="1:16" x14ac:dyDescent="0.4">
      <c r="A28" s="26" t="s">
        <v>166</v>
      </c>
      <c r="B28" s="26" t="s">
        <v>165</v>
      </c>
      <c r="C28" s="20">
        <v>0.27646451937382199</v>
      </c>
      <c r="D28" s="20">
        <v>1.4779920926194301</v>
      </c>
      <c r="E28" s="20">
        <v>9.7229531837169993</v>
      </c>
      <c r="F28" s="20">
        <v>54.385555196718599</v>
      </c>
      <c r="G28" s="20">
        <v>123.67439813377899</v>
      </c>
      <c r="H28" s="20">
        <v>143.76303766649499</v>
      </c>
      <c r="I28" s="20">
        <v>151.88060811928599</v>
      </c>
      <c r="J28" s="20">
        <v>130.07134445845901</v>
      </c>
      <c r="K28" s="20">
        <v>85.646331613511094</v>
      </c>
      <c r="L28" s="20">
        <v>27.491577734594301</v>
      </c>
      <c r="M28" s="20">
        <v>3.38847547541959</v>
      </c>
      <c r="N28" s="20">
        <v>0.15869156298103701</v>
      </c>
      <c r="O28" s="21">
        <f t="shared" si="0"/>
        <v>635.03571999153007</v>
      </c>
      <c r="P28" s="21">
        <f t="shared" si="1"/>
        <v>731.93742975695375</v>
      </c>
    </row>
    <row r="29" spans="1:16" x14ac:dyDescent="0.4">
      <c r="A29" s="26" t="s">
        <v>167</v>
      </c>
      <c r="B29" s="26" t="s">
        <v>165</v>
      </c>
      <c r="C29" s="20">
        <v>0.113443875655212</v>
      </c>
      <c r="D29" s="20">
        <v>1.2649962691708201</v>
      </c>
      <c r="E29" s="20">
        <v>8.6468703259576394</v>
      </c>
      <c r="F29" s="20">
        <v>50.420334686967102</v>
      </c>
      <c r="G29" s="20">
        <v>124.609465774379</v>
      </c>
      <c r="H29" s="20">
        <v>145.325837889941</v>
      </c>
      <c r="I29" s="20">
        <v>153.64814650146101</v>
      </c>
      <c r="J29" s="20">
        <v>130.52520851291399</v>
      </c>
      <c r="K29" s="20">
        <v>83.679648858164001</v>
      </c>
      <c r="L29" s="20">
        <v>25.275029996571298</v>
      </c>
      <c r="M29" s="20">
        <v>2.5886888799301202</v>
      </c>
      <c r="N29" s="20">
        <v>0</v>
      </c>
      <c r="O29" s="21">
        <f t="shared" si="0"/>
        <v>637.78830753685907</v>
      </c>
      <c r="P29" s="21">
        <f t="shared" si="1"/>
        <v>726.09767157111128</v>
      </c>
    </row>
    <row r="30" spans="1:16" x14ac:dyDescent="0.4">
      <c r="A30" s="26" t="s">
        <v>168</v>
      </c>
      <c r="B30" s="26" t="s">
        <v>165</v>
      </c>
      <c r="C30" s="20">
        <v>0</v>
      </c>
      <c r="D30" s="20">
        <v>0.75620527936874504</v>
      </c>
      <c r="E30" s="20">
        <v>7.7046592166188699</v>
      </c>
      <c r="F30" s="20">
        <v>49.9252136747184</v>
      </c>
      <c r="G30" s="20">
        <v>125.95414748292499</v>
      </c>
      <c r="H30" s="20">
        <v>146.150771066571</v>
      </c>
      <c r="I30" s="20">
        <v>154.91153723099001</v>
      </c>
      <c r="J30" s="20">
        <v>132.57166493804499</v>
      </c>
      <c r="K30" s="20">
        <v>85.715235078656505</v>
      </c>
      <c r="L30" s="20">
        <v>25.084402473858599</v>
      </c>
      <c r="M30" s="20">
        <v>2.2182063121629598</v>
      </c>
      <c r="N30" s="20">
        <v>0</v>
      </c>
      <c r="O30" s="21">
        <f t="shared" si="0"/>
        <v>645.30335579718746</v>
      </c>
      <c r="P30" s="21">
        <f t="shared" si="1"/>
        <v>730.99204275391503</v>
      </c>
    </row>
    <row r="31" spans="1:16" x14ac:dyDescent="0.4">
      <c r="A31" s="26" t="s">
        <v>169</v>
      </c>
      <c r="B31" s="26" t="s">
        <v>165</v>
      </c>
      <c r="C31" s="20">
        <v>0</v>
      </c>
      <c r="D31" s="20">
        <v>0.96432260094845601</v>
      </c>
      <c r="E31" s="20">
        <v>8.4644549370096591</v>
      </c>
      <c r="F31" s="20">
        <v>51.657648047381898</v>
      </c>
      <c r="G31" s="20">
        <v>125.004129103914</v>
      </c>
      <c r="H31" s="20">
        <v>145.20494799994501</v>
      </c>
      <c r="I31" s="20">
        <v>153.86349292996999</v>
      </c>
      <c r="J31" s="20">
        <v>131.445684591125</v>
      </c>
      <c r="K31" s="20">
        <v>84.041156204587693</v>
      </c>
      <c r="L31" s="20">
        <v>25.585963792248499</v>
      </c>
      <c r="M31" s="20">
        <v>2.4165534767377999</v>
      </c>
      <c r="N31" s="20">
        <v>0</v>
      </c>
      <c r="O31" s="21">
        <f t="shared" si="0"/>
        <v>639.55941082954166</v>
      </c>
      <c r="P31" s="21">
        <f t="shared" si="1"/>
        <v>728.64835368386798</v>
      </c>
    </row>
    <row r="32" spans="1:16" x14ac:dyDescent="0.4">
      <c r="A32" s="26" t="s">
        <v>170</v>
      </c>
      <c r="B32" s="26" t="s">
        <v>165</v>
      </c>
      <c r="C32" s="20">
        <v>0</v>
      </c>
      <c r="D32" s="20">
        <v>0.70648016651640699</v>
      </c>
      <c r="E32" s="20">
        <v>7.56592613812008</v>
      </c>
      <c r="F32" s="20">
        <v>49.0561817736222</v>
      </c>
      <c r="G32" s="20">
        <v>127.594328731831</v>
      </c>
      <c r="H32" s="20">
        <v>145.92162740480501</v>
      </c>
      <c r="I32" s="20">
        <v>155.21680698979401</v>
      </c>
      <c r="J32" s="20">
        <v>132.354551464129</v>
      </c>
      <c r="K32" s="20">
        <v>85.237520618317703</v>
      </c>
      <c r="L32" s="20">
        <v>24.572960238248999</v>
      </c>
      <c r="M32" s="20">
        <v>1.87593399112908</v>
      </c>
      <c r="N32" s="20">
        <v>0</v>
      </c>
      <c r="O32" s="21">
        <f t="shared" si="0"/>
        <v>646.32483520887672</v>
      </c>
      <c r="P32" s="21">
        <f t="shared" si="1"/>
        <v>730.10231751651349</v>
      </c>
    </row>
    <row r="33" spans="1:16" x14ac:dyDescent="0.4">
      <c r="A33" s="26" t="s">
        <v>171</v>
      </c>
      <c r="B33" s="26" t="s">
        <v>165</v>
      </c>
      <c r="C33" s="20">
        <v>0.221196145462524</v>
      </c>
      <c r="D33" s="20">
        <v>1.3576990715925501</v>
      </c>
      <c r="E33" s="20">
        <v>9.0559167812511792</v>
      </c>
      <c r="F33" s="20">
        <v>53.284164479639898</v>
      </c>
      <c r="G33" s="20">
        <v>122.946791495376</v>
      </c>
      <c r="H33" s="20">
        <v>143.80385291357101</v>
      </c>
      <c r="I33" s="20">
        <v>151.80016425010899</v>
      </c>
      <c r="J33" s="20">
        <v>129.61441733649099</v>
      </c>
      <c r="K33" s="20">
        <v>84.649015808119998</v>
      </c>
      <c r="L33" s="20">
        <v>26.9322770793793</v>
      </c>
      <c r="M33" s="20">
        <v>3.0608429736848</v>
      </c>
      <c r="N33" s="20">
        <v>0</v>
      </c>
      <c r="O33" s="21">
        <f t="shared" si="0"/>
        <v>632.81424180366696</v>
      </c>
      <c r="P33" s="21">
        <f t="shared" si="1"/>
        <v>726.72633833467728</v>
      </c>
    </row>
    <row r="34" spans="1:16" x14ac:dyDescent="0.4">
      <c r="A34" s="26" t="s">
        <v>172</v>
      </c>
      <c r="B34" s="26" t="s">
        <v>165</v>
      </c>
      <c r="C34" s="20">
        <v>0</v>
      </c>
      <c r="D34" s="20">
        <v>0.81973901643717195</v>
      </c>
      <c r="E34" s="20">
        <v>7.7824970617744498</v>
      </c>
      <c r="F34" s="20">
        <v>50.6621229736649</v>
      </c>
      <c r="G34" s="20">
        <v>125.59994781752501</v>
      </c>
      <c r="H34" s="20">
        <v>145.536193823643</v>
      </c>
      <c r="I34" s="20">
        <v>153.84566198933601</v>
      </c>
      <c r="J34" s="20">
        <v>132.04096472888699</v>
      </c>
      <c r="K34" s="20">
        <v>85.123409059046494</v>
      </c>
      <c r="L34" s="20">
        <v>25.2070885517462</v>
      </c>
      <c r="M34" s="20">
        <v>2.3253327809146498</v>
      </c>
      <c r="N34" s="20">
        <v>0</v>
      </c>
      <c r="O34" s="21">
        <f t="shared" si="0"/>
        <v>642.14617741843745</v>
      </c>
      <c r="P34" s="21">
        <f t="shared" si="1"/>
        <v>728.94295780297489</v>
      </c>
    </row>
    <row r="35" spans="1:16" x14ac:dyDescent="0.4">
      <c r="A35" s="26" t="s">
        <v>173</v>
      </c>
      <c r="B35" s="26" t="s">
        <v>165</v>
      </c>
      <c r="C35" s="20">
        <v>0</v>
      </c>
      <c r="D35" s="20">
        <v>0.72769090522367696</v>
      </c>
      <c r="E35" s="20">
        <v>8.1126918027761299</v>
      </c>
      <c r="F35" s="20">
        <v>50.125727067812399</v>
      </c>
      <c r="G35" s="20">
        <v>128.60907961129899</v>
      </c>
      <c r="H35" s="20">
        <v>146.953880350182</v>
      </c>
      <c r="I35" s="20">
        <v>156.73481351189201</v>
      </c>
      <c r="J35" s="20">
        <v>133.054235229309</v>
      </c>
      <c r="K35" s="20">
        <v>84.651804182032905</v>
      </c>
      <c r="L35" s="20">
        <v>25.2273877872342</v>
      </c>
      <c r="M35" s="20">
        <v>1.8657643749894399</v>
      </c>
      <c r="N35" s="20">
        <v>0</v>
      </c>
      <c r="O35" s="21">
        <f t="shared" si="0"/>
        <v>650.00381288471499</v>
      </c>
      <c r="P35" s="21">
        <f t="shared" si="1"/>
        <v>736.06307482275076</v>
      </c>
    </row>
    <row r="36" spans="1:16" x14ac:dyDescent="0.4">
      <c r="A36" s="26" t="s">
        <v>174</v>
      </c>
      <c r="B36" s="26" t="s">
        <v>165</v>
      </c>
      <c r="C36" s="20">
        <v>0.13805568267683399</v>
      </c>
      <c r="D36" s="20">
        <v>1.1420172438423</v>
      </c>
      <c r="E36" s="20">
        <v>9.8623603266290996</v>
      </c>
      <c r="F36" s="20">
        <v>53.883900755602298</v>
      </c>
      <c r="G36" s="20">
        <v>123.631891978526</v>
      </c>
      <c r="H36" s="20">
        <v>144.74675418696199</v>
      </c>
      <c r="I36" s="20">
        <v>153.049312640697</v>
      </c>
      <c r="J36" s="20">
        <v>131.20100388413701</v>
      </c>
      <c r="K36" s="20">
        <v>86.064811925297704</v>
      </c>
      <c r="L36" s="20">
        <v>27.494677532935999</v>
      </c>
      <c r="M36" s="20">
        <v>2.9222322936728999</v>
      </c>
      <c r="N36" s="20">
        <v>0</v>
      </c>
      <c r="O36" s="21">
        <f t="shared" si="0"/>
        <v>638.69377461561976</v>
      </c>
      <c r="P36" s="21">
        <f t="shared" si="1"/>
        <v>734.1370184509791</v>
      </c>
    </row>
    <row r="37" spans="1:16" x14ac:dyDescent="0.4">
      <c r="A37" s="26" t="s">
        <v>175</v>
      </c>
      <c r="B37" s="26" t="s">
        <v>165</v>
      </c>
      <c r="C37" s="20">
        <v>0.26989736161854799</v>
      </c>
      <c r="D37" s="20">
        <v>1.4249618451745101</v>
      </c>
      <c r="E37" s="20">
        <v>11.592806311257499</v>
      </c>
      <c r="F37" s="20">
        <v>56.248985139656298</v>
      </c>
      <c r="G37" s="20">
        <v>123.76908475185201</v>
      </c>
      <c r="H37" s="20">
        <v>144.04295399636399</v>
      </c>
      <c r="I37" s="20">
        <v>152.018926652657</v>
      </c>
      <c r="J37" s="20">
        <v>130.82391587226601</v>
      </c>
      <c r="K37" s="20">
        <v>85.631086813087606</v>
      </c>
      <c r="L37" s="20">
        <v>27.7841489257608</v>
      </c>
      <c r="M37" s="20">
        <v>3.60769502366781</v>
      </c>
      <c r="N37" s="20">
        <v>7.7219297161197201E-2</v>
      </c>
      <c r="O37" s="21">
        <f t="shared" si="0"/>
        <v>636.28596808622649</v>
      </c>
      <c r="P37" s="21">
        <f t="shared" si="1"/>
        <v>737.29168199052322</v>
      </c>
    </row>
    <row r="38" spans="1:16" ht="21.4" x14ac:dyDescent="0.4">
      <c r="A38" s="26" t="s">
        <v>176</v>
      </c>
      <c r="B38" s="26" t="s">
        <v>165</v>
      </c>
      <c r="C38" s="20">
        <v>0.100460102998307</v>
      </c>
      <c r="D38" s="20">
        <v>1.0480691815562</v>
      </c>
      <c r="E38" s="20">
        <v>9.66890694261307</v>
      </c>
      <c r="F38" s="20">
        <v>54.120060347303301</v>
      </c>
      <c r="G38" s="20">
        <v>124.43800244823299</v>
      </c>
      <c r="H38" s="20">
        <v>146.21613204087399</v>
      </c>
      <c r="I38" s="20">
        <v>153.78082346471399</v>
      </c>
      <c r="J38" s="20">
        <v>132.31125836733401</v>
      </c>
      <c r="K38" s="20">
        <v>86.315935818419703</v>
      </c>
      <c r="L38" s="20">
        <v>28.221665821237998</v>
      </c>
      <c r="M38" s="20">
        <v>2.8101285285405999</v>
      </c>
      <c r="N38" s="20">
        <v>0</v>
      </c>
      <c r="O38" s="21">
        <f t="shared" si="0"/>
        <v>643.06215213957466</v>
      </c>
      <c r="P38" s="21">
        <f t="shared" si="1"/>
        <v>739.03144306382421</v>
      </c>
    </row>
    <row r="39" spans="1:16" x14ac:dyDescent="0.4">
      <c r="A39" s="26" t="s">
        <v>177</v>
      </c>
      <c r="B39" s="26" t="s">
        <v>165</v>
      </c>
      <c r="C39" s="20">
        <v>7.1281896014184304E-2</v>
      </c>
      <c r="D39" s="20">
        <v>1.1064632175762801</v>
      </c>
      <c r="E39" s="20">
        <v>8.7872737194735393</v>
      </c>
      <c r="F39" s="20">
        <v>52.660834215336699</v>
      </c>
      <c r="G39" s="20">
        <v>124.292363333625</v>
      </c>
      <c r="H39" s="20">
        <v>145.59908721544301</v>
      </c>
      <c r="I39" s="20">
        <v>153.30698946431201</v>
      </c>
      <c r="J39" s="20">
        <v>131.32868328243001</v>
      </c>
      <c r="K39" s="20">
        <v>85.039934333368706</v>
      </c>
      <c r="L39" s="20">
        <v>26.2643506921343</v>
      </c>
      <c r="M39" s="20">
        <v>2.7153888160604298</v>
      </c>
      <c r="N39" s="20">
        <v>0</v>
      </c>
      <c r="O39" s="21">
        <f t="shared" si="0"/>
        <v>639.56705762917875</v>
      </c>
      <c r="P39" s="21">
        <f t="shared" si="1"/>
        <v>731.17265018577416</v>
      </c>
    </row>
    <row r="40" spans="1:16" x14ac:dyDescent="0.4">
      <c r="A40" s="26" t="s">
        <v>178</v>
      </c>
      <c r="B40" s="26" t="s">
        <v>165</v>
      </c>
      <c r="C40" s="20">
        <v>0.27646451937382199</v>
      </c>
      <c r="D40" s="20">
        <v>1.4779920926194301</v>
      </c>
      <c r="E40" s="20">
        <v>9.7229531837169993</v>
      </c>
      <c r="F40" s="20">
        <v>54.385555196718599</v>
      </c>
      <c r="G40" s="20">
        <v>123.67439813377899</v>
      </c>
      <c r="H40" s="20">
        <v>143.76303766649499</v>
      </c>
      <c r="I40" s="20">
        <v>151.88060811928599</v>
      </c>
      <c r="J40" s="20">
        <v>130.07134445845901</v>
      </c>
      <c r="K40" s="20">
        <v>85.646331613511094</v>
      </c>
      <c r="L40" s="20">
        <v>27.491577734594301</v>
      </c>
      <c r="M40" s="20">
        <v>3.38847547541959</v>
      </c>
      <c r="N40" s="20">
        <v>0.15869156298103701</v>
      </c>
      <c r="O40" s="21">
        <f t="shared" si="0"/>
        <v>635.03571999153007</v>
      </c>
      <c r="P40" s="21">
        <f t="shared" si="1"/>
        <v>731.93742975695375</v>
      </c>
    </row>
    <row r="41" spans="1:16" x14ac:dyDescent="0.4">
      <c r="A41" s="26" t="s">
        <v>180</v>
      </c>
      <c r="B41" s="26" t="s">
        <v>179</v>
      </c>
      <c r="C41" s="20">
        <v>0.58749727785300998</v>
      </c>
      <c r="D41" s="20">
        <v>2.0863344733104001</v>
      </c>
      <c r="E41" s="20">
        <v>12.406710081747599</v>
      </c>
      <c r="F41" s="20">
        <v>54.135283637348898</v>
      </c>
      <c r="G41" s="20">
        <v>126.485422339363</v>
      </c>
      <c r="H41" s="20">
        <v>144.61455370065801</v>
      </c>
      <c r="I41" s="20">
        <v>149.98610815289501</v>
      </c>
      <c r="J41" s="20">
        <v>130.313873419148</v>
      </c>
      <c r="K41" s="20">
        <v>84.843852368242096</v>
      </c>
      <c r="L41" s="20">
        <v>26.871330654790899</v>
      </c>
      <c r="M41" s="20">
        <v>3.6516674179882198</v>
      </c>
      <c r="N41" s="20">
        <v>0</v>
      </c>
      <c r="O41" s="21">
        <f t="shared" si="0"/>
        <v>636.24380998030608</v>
      </c>
      <c r="P41" s="21">
        <f t="shared" si="1"/>
        <v>735.98263352334504</v>
      </c>
    </row>
    <row r="42" spans="1:16" x14ac:dyDescent="0.4">
      <c r="A42" s="26" t="s">
        <v>181</v>
      </c>
      <c r="B42" s="26" t="s">
        <v>179</v>
      </c>
      <c r="C42" s="20">
        <v>8.0586954023347305E-4</v>
      </c>
      <c r="D42" s="20">
        <v>1.1798836669520401</v>
      </c>
      <c r="E42" s="20">
        <v>8.2126813128940999</v>
      </c>
      <c r="F42" s="20">
        <v>49.537244154213901</v>
      </c>
      <c r="G42" s="20">
        <v>125.254285038087</v>
      </c>
      <c r="H42" s="20">
        <v>145.28713610884901</v>
      </c>
      <c r="I42" s="20">
        <v>153.93513334183299</v>
      </c>
      <c r="J42" s="20">
        <v>130.627531302459</v>
      </c>
      <c r="K42" s="20">
        <v>83.115971858650795</v>
      </c>
      <c r="L42" s="20">
        <v>24.845015205126099</v>
      </c>
      <c r="M42" s="20">
        <v>2.36247643165777</v>
      </c>
      <c r="N42" s="20">
        <v>0</v>
      </c>
      <c r="O42" s="21">
        <f t="shared" si="0"/>
        <v>638.22005764987887</v>
      </c>
      <c r="P42" s="21">
        <f t="shared" si="1"/>
        <v>724.35816429026295</v>
      </c>
    </row>
    <row r="43" spans="1:16" x14ac:dyDescent="0.4">
      <c r="A43" s="26" t="s">
        <v>182</v>
      </c>
      <c r="B43" s="26" t="s">
        <v>179</v>
      </c>
      <c r="C43" s="20">
        <v>0.43556687970101698</v>
      </c>
      <c r="D43" s="20">
        <v>1.69851246593908</v>
      </c>
      <c r="E43" s="20">
        <v>11.4551697143655</v>
      </c>
      <c r="F43" s="20">
        <v>49.012260114042903</v>
      </c>
      <c r="G43" s="20">
        <v>117.638460535634</v>
      </c>
      <c r="H43" s="20">
        <v>139.26636978075101</v>
      </c>
      <c r="I43" s="20">
        <v>144.670695663576</v>
      </c>
      <c r="J43" s="20">
        <v>122.81284442775799</v>
      </c>
      <c r="K43" s="20">
        <v>78.473411097008807</v>
      </c>
      <c r="L43" s="20">
        <v>23.7243393420326</v>
      </c>
      <c r="M43" s="20">
        <v>2.8422897913326199</v>
      </c>
      <c r="N43" s="20">
        <v>0</v>
      </c>
      <c r="O43" s="21">
        <f t="shared" si="0"/>
        <v>602.86178150472779</v>
      </c>
      <c r="P43" s="21">
        <f t="shared" si="1"/>
        <v>692.02991981214154</v>
      </c>
    </row>
    <row r="44" spans="1:16" x14ac:dyDescent="0.4">
      <c r="A44" s="26" t="s">
        <v>183</v>
      </c>
      <c r="B44" s="26" t="s">
        <v>179</v>
      </c>
      <c r="C44" s="20">
        <v>0</v>
      </c>
      <c r="D44" s="20">
        <v>0.82662615077811497</v>
      </c>
      <c r="E44" s="20">
        <v>7.7270322131197604</v>
      </c>
      <c r="F44" s="20">
        <v>43.098644017349201</v>
      </c>
      <c r="G44" s="20">
        <v>119.39818542259199</v>
      </c>
      <c r="H44" s="20">
        <v>142.84527446106901</v>
      </c>
      <c r="I44" s="20">
        <v>152.74365811628101</v>
      </c>
      <c r="J44" s="20">
        <v>129.63633803389001</v>
      </c>
      <c r="K44" s="20">
        <v>79.949516515226804</v>
      </c>
      <c r="L44" s="20">
        <v>22.320136778303599</v>
      </c>
      <c r="M44" s="20">
        <v>2.0838532748044298</v>
      </c>
      <c r="N44" s="20">
        <v>0</v>
      </c>
      <c r="O44" s="21">
        <f t="shared" si="0"/>
        <v>624.57297254905893</v>
      </c>
      <c r="P44" s="21">
        <f t="shared" si="1"/>
        <v>700.62926498341392</v>
      </c>
    </row>
    <row r="45" spans="1:16" x14ac:dyDescent="0.4">
      <c r="A45" s="26" t="s">
        <v>184</v>
      </c>
      <c r="B45" s="26" t="s">
        <v>179</v>
      </c>
      <c r="C45" s="20">
        <v>8.0751888561610002E-2</v>
      </c>
      <c r="D45" s="20">
        <v>0.58566057407865302</v>
      </c>
      <c r="E45" s="20">
        <v>7.4508100827344599</v>
      </c>
      <c r="F45" s="20">
        <v>37.980917613353903</v>
      </c>
      <c r="G45" s="20">
        <v>111.765033823669</v>
      </c>
      <c r="H45" s="20">
        <v>135.93074818578901</v>
      </c>
      <c r="I45" s="20">
        <v>143.21748041298599</v>
      </c>
      <c r="J45" s="20">
        <v>121.01008895979299</v>
      </c>
      <c r="K45" s="20">
        <v>70.231198580171295</v>
      </c>
      <c r="L45" s="20">
        <v>19.368015285151198</v>
      </c>
      <c r="M45" s="20">
        <v>1.6773369861201199</v>
      </c>
      <c r="N45" s="20">
        <v>0</v>
      </c>
      <c r="O45" s="21">
        <f t="shared" si="0"/>
        <v>582.15454996240828</v>
      </c>
      <c r="P45" s="21">
        <f t="shared" si="1"/>
        <v>649.29804239240821</v>
      </c>
    </row>
    <row r="46" spans="1:16" x14ac:dyDescent="0.4">
      <c r="A46" s="26" t="s">
        <v>185</v>
      </c>
      <c r="B46" s="26" t="s">
        <v>179</v>
      </c>
      <c r="C46" s="20">
        <v>0</v>
      </c>
      <c r="D46" s="20">
        <v>0.62156705952520896</v>
      </c>
      <c r="E46" s="20">
        <v>7.6214711551855601</v>
      </c>
      <c r="F46" s="20">
        <v>46.427481500346701</v>
      </c>
      <c r="G46" s="20">
        <v>126.641578938824</v>
      </c>
      <c r="H46" s="20">
        <v>144.875552615061</v>
      </c>
      <c r="I46" s="20">
        <v>156.19093015226099</v>
      </c>
      <c r="J46" s="20">
        <v>131.24703722524299</v>
      </c>
      <c r="K46" s="20">
        <v>81.696047322235401</v>
      </c>
      <c r="L46" s="20">
        <v>23.3082262509893</v>
      </c>
      <c r="M46" s="20">
        <v>1.77401584843215</v>
      </c>
      <c r="N46" s="20">
        <v>0</v>
      </c>
      <c r="O46" s="21">
        <f t="shared" si="0"/>
        <v>640.65114625362435</v>
      </c>
      <c r="P46" s="21">
        <f t="shared" si="1"/>
        <v>720.40390806810308</v>
      </c>
    </row>
    <row r="47" spans="1:16" x14ac:dyDescent="0.4">
      <c r="A47" s="26" t="s">
        <v>186</v>
      </c>
      <c r="B47" s="26" t="s">
        <v>179</v>
      </c>
      <c r="C47" s="20">
        <v>0.211762418779358</v>
      </c>
      <c r="D47" s="20">
        <v>1.3786517421989499</v>
      </c>
      <c r="E47" s="20">
        <v>9.3080192257752508</v>
      </c>
      <c r="F47" s="20">
        <v>48.552061619318003</v>
      </c>
      <c r="G47" s="20">
        <v>123.79036728296001</v>
      </c>
      <c r="H47" s="20">
        <v>144.911427294991</v>
      </c>
      <c r="I47" s="20">
        <v>153.14562169632501</v>
      </c>
      <c r="J47" s="20">
        <v>129.557326973541</v>
      </c>
      <c r="K47" s="20">
        <v>83.253806410972601</v>
      </c>
      <c r="L47" s="20">
        <v>24.995507251758202</v>
      </c>
      <c r="M47" s="20">
        <v>2.5974067489491302</v>
      </c>
      <c r="N47" s="20">
        <v>0</v>
      </c>
      <c r="O47" s="21">
        <f t="shared" si="0"/>
        <v>634.65854965878964</v>
      </c>
      <c r="P47" s="21">
        <f t="shared" si="1"/>
        <v>721.70195866556855</v>
      </c>
    </row>
    <row r="48" spans="1:16" ht="21.4" x14ac:dyDescent="0.4">
      <c r="A48" s="26" t="s">
        <v>187</v>
      </c>
      <c r="B48" s="26" t="s">
        <v>179</v>
      </c>
      <c r="C48" s="20">
        <v>0</v>
      </c>
      <c r="D48" s="20">
        <v>0.735885405996621</v>
      </c>
      <c r="E48" s="20">
        <v>7.4065675256425996</v>
      </c>
      <c r="F48" s="20">
        <v>43.246477541983701</v>
      </c>
      <c r="G48" s="20">
        <v>120.84966298156399</v>
      </c>
      <c r="H48" s="20">
        <v>143.96648584908499</v>
      </c>
      <c r="I48" s="20">
        <v>154.070236702096</v>
      </c>
      <c r="J48" s="20">
        <v>130.91581939032</v>
      </c>
      <c r="K48" s="20">
        <v>81.052608813734494</v>
      </c>
      <c r="L48" s="20">
        <v>22.614418857559802</v>
      </c>
      <c r="M48" s="20">
        <v>2.1168593790829999</v>
      </c>
      <c r="N48" s="20">
        <v>0</v>
      </c>
      <c r="O48" s="21">
        <f t="shared" si="0"/>
        <v>630.85481373679954</v>
      </c>
      <c r="P48" s="21">
        <f t="shared" si="1"/>
        <v>706.97502244706527</v>
      </c>
    </row>
    <row r="49" spans="1:16" x14ac:dyDescent="0.4">
      <c r="A49" s="26" t="s">
        <v>188</v>
      </c>
      <c r="B49" s="26" t="s">
        <v>179</v>
      </c>
      <c r="C49" s="20">
        <v>0</v>
      </c>
      <c r="D49" s="20">
        <v>0.80152193544259498</v>
      </c>
      <c r="E49" s="20">
        <v>8.0846173448199092</v>
      </c>
      <c r="F49" s="20">
        <v>49.377974844381001</v>
      </c>
      <c r="G49" s="20">
        <v>128.059928562599</v>
      </c>
      <c r="H49" s="20">
        <v>146.26972991327801</v>
      </c>
      <c r="I49" s="20">
        <v>156.65549992458801</v>
      </c>
      <c r="J49" s="20">
        <v>132.11137502588599</v>
      </c>
      <c r="K49" s="20">
        <v>83.037636106269204</v>
      </c>
      <c r="L49" s="20">
        <v>24.914383853701398</v>
      </c>
      <c r="M49" s="20">
        <v>1.80735674577329</v>
      </c>
      <c r="N49" s="20">
        <v>0</v>
      </c>
      <c r="O49" s="21">
        <f t="shared" si="0"/>
        <v>646.13416953262026</v>
      </c>
      <c r="P49" s="21">
        <f t="shared" si="1"/>
        <v>731.12002425673859</v>
      </c>
    </row>
    <row r="50" spans="1:16" x14ac:dyDescent="0.4">
      <c r="A50" s="26" t="s">
        <v>189</v>
      </c>
      <c r="B50" s="26" t="s">
        <v>179</v>
      </c>
      <c r="C50" s="20">
        <v>0.64170396935085405</v>
      </c>
      <c r="D50" s="20">
        <v>2.2531066318761499</v>
      </c>
      <c r="E50" s="20">
        <v>12.958953008260499</v>
      </c>
      <c r="F50" s="20">
        <v>54.328967517995999</v>
      </c>
      <c r="G50" s="20">
        <v>124.08088631287799</v>
      </c>
      <c r="H50" s="20">
        <v>142.023819702704</v>
      </c>
      <c r="I50" s="20">
        <v>147.59138631562101</v>
      </c>
      <c r="J50" s="20">
        <v>127.976877413628</v>
      </c>
      <c r="K50" s="20">
        <v>83.450355612950901</v>
      </c>
      <c r="L50" s="20">
        <v>27.738439581505101</v>
      </c>
      <c r="M50" s="20">
        <v>3.7100195046516902</v>
      </c>
      <c r="N50" s="20">
        <v>0</v>
      </c>
      <c r="O50" s="21">
        <f t="shared" si="0"/>
        <v>625.12332535778194</v>
      </c>
      <c r="P50" s="21">
        <f t="shared" si="1"/>
        <v>726.75451557142219</v>
      </c>
    </row>
    <row r="51" spans="1:16" x14ac:dyDescent="0.4">
      <c r="A51" s="26" t="s">
        <v>190</v>
      </c>
      <c r="B51" s="26" t="s">
        <v>179</v>
      </c>
      <c r="C51" s="20">
        <v>0</v>
      </c>
      <c r="D51" s="20">
        <v>0.96858637885394605</v>
      </c>
      <c r="E51" s="20">
        <v>7.8766704217547296</v>
      </c>
      <c r="F51" s="20">
        <v>48.247633087658102</v>
      </c>
      <c r="G51" s="20">
        <v>125.153841076714</v>
      </c>
      <c r="H51" s="20">
        <v>144.63084584421699</v>
      </c>
      <c r="I51" s="20">
        <v>153.82284303600801</v>
      </c>
      <c r="J51" s="20">
        <v>130.579990351882</v>
      </c>
      <c r="K51" s="20">
        <v>81.998279237085697</v>
      </c>
      <c r="L51" s="20">
        <v>24.114380134071201</v>
      </c>
      <c r="M51" s="20">
        <v>2.0858365149078102</v>
      </c>
      <c r="N51" s="20">
        <v>0</v>
      </c>
      <c r="O51" s="21">
        <f t="shared" si="0"/>
        <v>636.18579954590678</v>
      </c>
      <c r="P51" s="21">
        <f t="shared" si="1"/>
        <v>719.47890608315254</v>
      </c>
    </row>
    <row r="52" spans="1:16" ht="21.4" x14ac:dyDescent="0.4">
      <c r="A52" s="26" t="s">
        <v>191</v>
      </c>
      <c r="B52" s="26" t="s">
        <v>179</v>
      </c>
      <c r="C52" s="20">
        <v>0</v>
      </c>
      <c r="D52" s="20">
        <v>0.183117154672268</v>
      </c>
      <c r="E52" s="20">
        <v>5.9653913732006103</v>
      </c>
      <c r="F52" s="20">
        <v>39.5533582522919</v>
      </c>
      <c r="G52" s="20">
        <v>115.934655689321</v>
      </c>
      <c r="H52" s="20">
        <v>140.133634203779</v>
      </c>
      <c r="I52" s="20">
        <v>152.66410539047899</v>
      </c>
      <c r="J52" s="20">
        <v>128.17612354460101</v>
      </c>
      <c r="K52" s="20">
        <v>77.055154840682405</v>
      </c>
      <c r="L52" s="20">
        <v>19.3051298603487</v>
      </c>
      <c r="M52" s="20">
        <v>1.61547122247814</v>
      </c>
      <c r="N52" s="20">
        <v>0</v>
      </c>
      <c r="O52" s="21">
        <f t="shared" si="0"/>
        <v>613.96367366886238</v>
      </c>
      <c r="P52" s="21">
        <f t="shared" si="1"/>
        <v>680.58614153185408</v>
      </c>
    </row>
    <row r="53" spans="1:16" x14ac:dyDescent="0.4">
      <c r="A53" s="26" t="s">
        <v>192</v>
      </c>
      <c r="B53" s="26" t="s">
        <v>179</v>
      </c>
      <c r="C53" s="20">
        <v>0.44311556869909302</v>
      </c>
      <c r="D53" s="20">
        <v>1.97545207245384</v>
      </c>
      <c r="E53" s="20">
        <v>11.888494032954</v>
      </c>
      <c r="F53" s="20">
        <v>50.501586896933901</v>
      </c>
      <c r="G53" s="20">
        <v>117.54866223613899</v>
      </c>
      <c r="H53" s="20">
        <v>138.93088349665001</v>
      </c>
      <c r="I53" s="20">
        <v>144.456636453713</v>
      </c>
      <c r="J53" s="20">
        <v>123.64348040549601</v>
      </c>
      <c r="K53" s="20">
        <v>79.726959769453501</v>
      </c>
      <c r="L53" s="20">
        <v>25.904473418567999</v>
      </c>
      <c r="M53" s="20">
        <v>3.2419686690674001</v>
      </c>
      <c r="N53" s="20">
        <v>0</v>
      </c>
      <c r="O53" s="21">
        <f t="shared" si="0"/>
        <v>604.30662236145156</v>
      </c>
      <c r="P53" s="21">
        <f t="shared" si="1"/>
        <v>698.2617130201279</v>
      </c>
    </row>
    <row r="54" spans="1:16" x14ac:dyDescent="0.4">
      <c r="A54" s="26" t="s">
        <v>194</v>
      </c>
      <c r="B54" s="26" t="s">
        <v>193</v>
      </c>
      <c r="C54" s="20">
        <v>0</v>
      </c>
      <c r="D54" s="20">
        <v>0</v>
      </c>
      <c r="E54" s="20">
        <v>1.29347243348559</v>
      </c>
      <c r="F54" s="20">
        <v>16.889375528924901</v>
      </c>
      <c r="G54" s="20">
        <v>75.479394643110695</v>
      </c>
      <c r="H54" s="20">
        <v>113.160512384124</v>
      </c>
      <c r="I54" s="20">
        <v>121.487803066193</v>
      </c>
      <c r="J54" s="20">
        <v>95.010252791582801</v>
      </c>
      <c r="K54" s="20">
        <v>43.534692249623902</v>
      </c>
      <c r="L54" s="20">
        <v>5.3626201287906303</v>
      </c>
      <c r="M54" s="20">
        <v>0</v>
      </c>
      <c r="N54" s="20">
        <v>0</v>
      </c>
      <c r="O54" s="21">
        <f t="shared" si="0"/>
        <v>448.6726551346344</v>
      </c>
      <c r="P54" s="21">
        <f t="shared" si="1"/>
        <v>472.21812322583554</v>
      </c>
    </row>
    <row r="55" spans="1:16" x14ac:dyDescent="0.4">
      <c r="A55" s="26" t="s">
        <v>195</v>
      </c>
      <c r="B55" s="26" t="s">
        <v>193</v>
      </c>
      <c r="C55" s="20">
        <v>0</v>
      </c>
      <c r="D55" s="20">
        <v>0</v>
      </c>
      <c r="E55" s="20">
        <v>1.16018812145624</v>
      </c>
      <c r="F55" s="20">
        <v>20.518877475303601</v>
      </c>
      <c r="G55" s="20">
        <v>80.8523273760634</v>
      </c>
      <c r="H55" s="20">
        <v>116.665744238857</v>
      </c>
      <c r="I55" s="20">
        <v>120.85323267766201</v>
      </c>
      <c r="J55" s="20">
        <v>98.958024673719194</v>
      </c>
      <c r="K55" s="20">
        <v>45.094886015588401</v>
      </c>
      <c r="L55" s="20">
        <v>6.0124084816988796</v>
      </c>
      <c r="M55" s="20">
        <v>5.8224197487510003E-2</v>
      </c>
      <c r="N55" s="20">
        <v>0</v>
      </c>
      <c r="O55" s="21">
        <f t="shared" si="0"/>
        <v>462.42421498189003</v>
      </c>
      <c r="P55" s="21">
        <f t="shared" si="1"/>
        <v>490.17391325783615</v>
      </c>
    </row>
    <row r="56" spans="1:16" x14ac:dyDescent="0.4">
      <c r="A56" s="26" t="s">
        <v>196</v>
      </c>
      <c r="B56" s="26" t="s">
        <v>193</v>
      </c>
      <c r="C56" s="20">
        <v>0</v>
      </c>
      <c r="D56" s="20">
        <v>0</v>
      </c>
      <c r="E56" s="20">
        <v>1.1863198713107801</v>
      </c>
      <c r="F56" s="20">
        <v>22.547829740226199</v>
      </c>
      <c r="G56" s="20">
        <v>83.195967306795396</v>
      </c>
      <c r="H56" s="20">
        <v>115.675623644265</v>
      </c>
      <c r="I56" s="20">
        <v>121.777206304629</v>
      </c>
      <c r="J56" s="20">
        <v>102.160372026075</v>
      </c>
      <c r="K56" s="20">
        <v>49.0800536530203</v>
      </c>
      <c r="L56" s="20">
        <v>6.1513077559844502</v>
      </c>
      <c r="M56" s="20">
        <v>0.30660862521316001</v>
      </c>
      <c r="N56" s="20">
        <v>0</v>
      </c>
      <c r="O56" s="21">
        <f t="shared" si="0"/>
        <v>471.88922293478464</v>
      </c>
      <c r="P56" s="21">
        <f t="shared" si="1"/>
        <v>502.08128892751927</v>
      </c>
    </row>
    <row r="57" spans="1:16" x14ac:dyDescent="0.4">
      <c r="A57" s="26" t="s">
        <v>198</v>
      </c>
      <c r="B57" s="26" t="s">
        <v>197</v>
      </c>
      <c r="C57" s="20">
        <v>0.45308962285353599</v>
      </c>
      <c r="D57" s="20">
        <v>2.0734022806221502</v>
      </c>
      <c r="E57" s="20">
        <v>15.336080335773699</v>
      </c>
      <c r="F57" s="20">
        <v>59.201344079485203</v>
      </c>
      <c r="G57" s="20">
        <v>123.8331871668</v>
      </c>
      <c r="H57" s="20">
        <v>140.580239206286</v>
      </c>
      <c r="I57" s="20">
        <v>149.69200911710499</v>
      </c>
      <c r="J57" s="20">
        <v>129.45981379614901</v>
      </c>
      <c r="K57" s="20">
        <v>85.256448898782097</v>
      </c>
      <c r="L57" s="20">
        <v>29.745600366511901</v>
      </c>
      <c r="M57" s="20">
        <v>4.29018579564144</v>
      </c>
      <c r="N57" s="20">
        <v>2.3632422468225799E-3</v>
      </c>
      <c r="O57" s="21">
        <f t="shared" si="0"/>
        <v>628.82169818512205</v>
      </c>
      <c r="P57" s="21">
        <f t="shared" si="1"/>
        <v>739.92376390825689</v>
      </c>
    </row>
    <row r="58" spans="1:16" x14ac:dyDescent="0.4">
      <c r="A58" s="26" t="s">
        <v>199</v>
      </c>
      <c r="B58" s="26" t="s">
        <v>197</v>
      </c>
      <c r="C58" s="20">
        <v>0.47347807641547102</v>
      </c>
      <c r="D58" s="20">
        <v>1.87616455791218</v>
      </c>
      <c r="E58" s="20">
        <v>14.9023022888711</v>
      </c>
      <c r="F58" s="20">
        <v>60.3348519975874</v>
      </c>
      <c r="G58" s="20">
        <v>125.19321287454601</v>
      </c>
      <c r="H58" s="20">
        <v>141.742334229878</v>
      </c>
      <c r="I58" s="20">
        <v>150.50524989538201</v>
      </c>
      <c r="J58" s="20">
        <v>129.54747585467001</v>
      </c>
      <c r="K58" s="20">
        <v>85.633317819427006</v>
      </c>
      <c r="L58" s="20">
        <v>29.555544593362001</v>
      </c>
      <c r="M58" s="20">
        <v>4.6690222544889304</v>
      </c>
      <c r="N58" s="20">
        <v>0</v>
      </c>
      <c r="O58" s="21">
        <f t="shared" si="0"/>
        <v>632.62159067390303</v>
      </c>
      <c r="P58" s="21">
        <f t="shared" si="1"/>
        <v>744.43295444254011</v>
      </c>
    </row>
    <row r="59" spans="1:16" x14ac:dyDescent="0.4">
      <c r="A59" s="26" t="s">
        <v>200</v>
      </c>
      <c r="B59" s="26" t="s">
        <v>197</v>
      </c>
      <c r="C59" s="20">
        <v>0.78126808357703104</v>
      </c>
      <c r="D59" s="20">
        <v>2.3542077758206501</v>
      </c>
      <c r="E59" s="20">
        <v>14.505220469806099</v>
      </c>
      <c r="F59" s="20">
        <v>52.718351435069998</v>
      </c>
      <c r="G59" s="20">
        <v>117.001156546907</v>
      </c>
      <c r="H59" s="20">
        <v>134.62518668563999</v>
      </c>
      <c r="I59" s="20">
        <v>142.33822846311401</v>
      </c>
      <c r="J59" s="20">
        <v>122.583131311945</v>
      </c>
      <c r="K59" s="20">
        <v>78.866956820181301</v>
      </c>
      <c r="L59" s="20">
        <v>26.435807074660499</v>
      </c>
      <c r="M59" s="20">
        <v>3.7661863229332999</v>
      </c>
      <c r="N59" s="20">
        <v>0</v>
      </c>
      <c r="O59" s="21">
        <f t="shared" si="0"/>
        <v>595.4146598277872</v>
      </c>
      <c r="P59" s="21">
        <f t="shared" si="1"/>
        <v>695.9757009896548</v>
      </c>
    </row>
    <row r="60" spans="1:16" x14ac:dyDescent="0.4">
      <c r="A60" s="26" t="s">
        <v>201</v>
      </c>
      <c r="B60" s="26" t="s">
        <v>197</v>
      </c>
      <c r="C60" s="20">
        <v>0.37222943515153001</v>
      </c>
      <c r="D60" s="20">
        <v>1.6151389525747999</v>
      </c>
      <c r="E60" s="20">
        <v>14.4957864714506</v>
      </c>
      <c r="F60" s="20">
        <v>59.024242550009298</v>
      </c>
      <c r="G60" s="20">
        <v>123.111661540819</v>
      </c>
      <c r="H60" s="20">
        <v>142.516241154509</v>
      </c>
      <c r="I60" s="20">
        <v>150.76471897883599</v>
      </c>
      <c r="J60" s="20">
        <v>129.64434246934499</v>
      </c>
      <c r="K60" s="20">
        <v>85.625378680533103</v>
      </c>
      <c r="L60" s="20">
        <v>29.0789202242063</v>
      </c>
      <c r="M60" s="20">
        <v>4.0764416334123403</v>
      </c>
      <c r="N60" s="20">
        <v>0.12878901092221101</v>
      </c>
      <c r="O60" s="21">
        <f t="shared" si="0"/>
        <v>631.66234282404207</v>
      </c>
      <c r="P60" s="21">
        <f t="shared" si="1"/>
        <v>740.45389110176916</v>
      </c>
    </row>
    <row r="61" spans="1:16" x14ac:dyDescent="0.4">
      <c r="A61" s="26" t="s">
        <v>202</v>
      </c>
      <c r="B61" s="26" t="s">
        <v>197</v>
      </c>
      <c r="C61" s="20">
        <v>0.27343985038722401</v>
      </c>
      <c r="D61" s="20">
        <v>1.42375739344034</v>
      </c>
      <c r="E61" s="20">
        <v>12.9039407454953</v>
      </c>
      <c r="F61" s="20">
        <v>58.016133255553697</v>
      </c>
      <c r="G61" s="20">
        <v>123.277503320534</v>
      </c>
      <c r="H61" s="20">
        <v>142.39768643585799</v>
      </c>
      <c r="I61" s="20">
        <v>150.60555021092401</v>
      </c>
      <c r="J61" s="20">
        <v>129.441087315434</v>
      </c>
      <c r="K61" s="20">
        <v>84.662961529060198</v>
      </c>
      <c r="L61" s="20">
        <v>28.145640361746999</v>
      </c>
      <c r="M61" s="20">
        <v>4.1351577823056198</v>
      </c>
      <c r="N61" s="20">
        <v>4.6103557096639797E-2</v>
      </c>
      <c r="O61" s="21">
        <f t="shared" si="0"/>
        <v>630.38478881181015</v>
      </c>
      <c r="P61" s="21">
        <f t="shared" si="1"/>
        <v>735.32896175783605</v>
      </c>
    </row>
    <row r="62" spans="1:16" x14ac:dyDescent="0.4">
      <c r="A62" s="26" t="s">
        <v>203</v>
      </c>
      <c r="B62" s="26" t="s">
        <v>197</v>
      </c>
      <c r="C62" s="20">
        <v>0.39147133176145898</v>
      </c>
      <c r="D62" s="20">
        <v>1.97222532354476</v>
      </c>
      <c r="E62" s="20">
        <v>14.672371998828901</v>
      </c>
      <c r="F62" s="20">
        <v>60.426662832347901</v>
      </c>
      <c r="G62" s="20">
        <v>124.82190905932499</v>
      </c>
      <c r="H62" s="20">
        <v>141.385853511004</v>
      </c>
      <c r="I62" s="20">
        <v>150.330287442855</v>
      </c>
      <c r="J62" s="20">
        <v>129.64031396469801</v>
      </c>
      <c r="K62" s="20">
        <v>85.5549811402649</v>
      </c>
      <c r="L62" s="20">
        <v>29.744081926605901</v>
      </c>
      <c r="M62" s="20">
        <v>4.5453600026122798</v>
      </c>
      <c r="N62" s="20">
        <v>0</v>
      </c>
      <c r="O62" s="21">
        <f t="shared" si="0"/>
        <v>631.73334511814699</v>
      </c>
      <c r="P62" s="21">
        <f t="shared" si="1"/>
        <v>743.48551853384799</v>
      </c>
    </row>
    <row r="63" spans="1:16" x14ac:dyDescent="0.4">
      <c r="A63" s="26" t="s">
        <v>204</v>
      </c>
      <c r="B63" s="26" t="s">
        <v>197</v>
      </c>
      <c r="C63" s="20">
        <v>0.33687917063404299</v>
      </c>
      <c r="D63" s="20">
        <v>1.7213711641272</v>
      </c>
      <c r="E63" s="20">
        <v>14.003032517064501</v>
      </c>
      <c r="F63" s="20">
        <v>58.918373431681097</v>
      </c>
      <c r="G63" s="20">
        <v>123.679568277752</v>
      </c>
      <c r="H63" s="20">
        <v>144.13856116913001</v>
      </c>
      <c r="I63" s="20">
        <v>152.33422057050501</v>
      </c>
      <c r="J63" s="20">
        <v>131.34946944251499</v>
      </c>
      <c r="K63" s="20">
        <v>85.869079875090094</v>
      </c>
      <c r="L63" s="20">
        <v>28.366906470138399</v>
      </c>
      <c r="M63" s="20">
        <v>4.3106786472376504</v>
      </c>
      <c r="N63" s="20">
        <v>5.7951695940455801E-2</v>
      </c>
      <c r="O63" s="21">
        <f t="shared" si="0"/>
        <v>637.37089933499203</v>
      </c>
      <c r="P63" s="21">
        <f t="shared" si="1"/>
        <v>745.08609243181536</v>
      </c>
    </row>
    <row r="64" spans="1:16" x14ac:dyDescent="0.4">
      <c r="A64" s="26" t="s">
        <v>205</v>
      </c>
      <c r="B64" s="26" t="s">
        <v>197</v>
      </c>
      <c r="C64" s="20">
        <v>0.52328881221647205</v>
      </c>
      <c r="D64" s="20">
        <v>1.9405714638356</v>
      </c>
      <c r="E64" s="20">
        <v>15.2511479326376</v>
      </c>
      <c r="F64" s="20">
        <v>58.604938636888001</v>
      </c>
      <c r="G64" s="20">
        <v>122.787218608598</v>
      </c>
      <c r="H64" s="20">
        <v>140.97715745048799</v>
      </c>
      <c r="I64" s="20">
        <v>149.45511630033999</v>
      </c>
      <c r="J64" s="20">
        <v>127.783153266271</v>
      </c>
      <c r="K64" s="20">
        <v>85.297303770171794</v>
      </c>
      <c r="L64" s="20">
        <v>28.9164679768203</v>
      </c>
      <c r="M64" s="20">
        <v>4.2693037540144196</v>
      </c>
      <c r="N64" s="20">
        <v>0.165978040904108</v>
      </c>
      <c r="O64" s="21">
        <f t="shared" si="0"/>
        <v>626.29994939586879</v>
      </c>
      <c r="P64" s="21">
        <f t="shared" si="1"/>
        <v>735.97164601318525</v>
      </c>
    </row>
    <row r="65" spans="1:16" x14ac:dyDescent="0.4">
      <c r="A65" s="26" t="s">
        <v>206</v>
      </c>
      <c r="B65" s="26" t="s">
        <v>197</v>
      </c>
      <c r="C65" s="20">
        <v>0.34015786833555001</v>
      </c>
      <c r="D65" s="20">
        <v>1.7715235491510899</v>
      </c>
      <c r="E65" s="20">
        <v>13.590626712430501</v>
      </c>
      <c r="F65" s="20">
        <v>57.187233345636102</v>
      </c>
      <c r="G65" s="20">
        <v>121.68728872300299</v>
      </c>
      <c r="H65" s="20">
        <v>140.46504266441499</v>
      </c>
      <c r="I65" s="20">
        <v>148.23989968656301</v>
      </c>
      <c r="J65" s="20">
        <v>128.21739888835401</v>
      </c>
      <c r="K65" s="20">
        <v>83.926713060286005</v>
      </c>
      <c r="L65" s="20">
        <v>28.0204541831421</v>
      </c>
      <c r="M65" s="20">
        <v>4.1492776172225403</v>
      </c>
      <c r="N65" s="20">
        <v>0</v>
      </c>
      <c r="O65" s="21">
        <f t="shared" si="0"/>
        <v>622.53634302262105</v>
      </c>
      <c r="P65" s="21">
        <f t="shared" si="1"/>
        <v>727.59561629853886</v>
      </c>
    </row>
    <row r="66" spans="1:16" x14ac:dyDescent="0.4">
      <c r="A66" s="26" t="s">
        <v>207</v>
      </c>
      <c r="B66" s="26" t="s">
        <v>197</v>
      </c>
      <c r="C66" s="20">
        <v>0.45450257848051401</v>
      </c>
      <c r="D66" s="20">
        <v>1.64899199570127</v>
      </c>
      <c r="E66" s="20">
        <v>13.091986149106001</v>
      </c>
      <c r="F66" s="20">
        <v>53.525065747546599</v>
      </c>
      <c r="G66" s="20">
        <v>117.10252181279201</v>
      </c>
      <c r="H66" s="20">
        <v>133.928439120278</v>
      </c>
      <c r="I66" s="20">
        <v>141.56903606140901</v>
      </c>
      <c r="J66" s="20">
        <v>119.493243870234</v>
      </c>
      <c r="K66" s="20">
        <v>77.442595341610101</v>
      </c>
      <c r="L66" s="20">
        <v>25.351873198832699</v>
      </c>
      <c r="M66" s="20">
        <v>4.15735673971081</v>
      </c>
      <c r="N66" s="20">
        <v>0</v>
      </c>
      <c r="O66" s="21">
        <f t="shared" ref="O66:O129" si="2">SUM(G66:K66)</f>
        <v>589.5358362063231</v>
      </c>
      <c r="P66" s="21">
        <f t="shared" ref="P66:P129" si="3">SUM(C66:N66)</f>
        <v>687.765612615701</v>
      </c>
    </row>
    <row r="67" spans="1:16" x14ac:dyDescent="0.4">
      <c r="A67" s="26" t="s">
        <v>208</v>
      </c>
      <c r="B67" s="26" t="s">
        <v>197</v>
      </c>
      <c r="C67" s="20">
        <v>0.34740363693517201</v>
      </c>
      <c r="D67" s="20">
        <v>1.9810800258702499</v>
      </c>
      <c r="E67" s="20">
        <v>14.771454013298399</v>
      </c>
      <c r="F67" s="20">
        <v>60.686255707151702</v>
      </c>
      <c r="G67" s="20">
        <v>124.659735485287</v>
      </c>
      <c r="H67" s="20">
        <v>141.47797047936101</v>
      </c>
      <c r="I67" s="20">
        <v>150.60198628689699</v>
      </c>
      <c r="J67" s="20">
        <v>130.04904672324099</v>
      </c>
      <c r="K67" s="20">
        <v>85.776906513114696</v>
      </c>
      <c r="L67" s="20">
        <v>29.867755508437099</v>
      </c>
      <c r="M67" s="20">
        <v>4.6160160505515098</v>
      </c>
      <c r="N67" s="20">
        <v>5.31607437448256E-3</v>
      </c>
      <c r="O67" s="21">
        <f t="shared" si="2"/>
        <v>632.56564548790072</v>
      </c>
      <c r="P67" s="21">
        <f t="shared" si="3"/>
        <v>744.8409265045193</v>
      </c>
    </row>
    <row r="68" spans="1:16" x14ac:dyDescent="0.4">
      <c r="A68" s="26" t="s">
        <v>209</v>
      </c>
      <c r="B68" s="26" t="s">
        <v>197</v>
      </c>
      <c r="C68" s="20">
        <v>0.59346284068862498</v>
      </c>
      <c r="D68" s="20">
        <v>1.9228310824324999</v>
      </c>
      <c r="E68" s="20">
        <v>14.862045015301099</v>
      </c>
      <c r="F68" s="20">
        <v>58.662644606300603</v>
      </c>
      <c r="G68" s="20">
        <v>123.53119780194299</v>
      </c>
      <c r="H68" s="20">
        <v>140.73265207308199</v>
      </c>
      <c r="I68" s="20">
        <v>148.59925896123701</v>
      </c>
      <c r="J68" s="20">
        <v>127.46214081904699</v>
      </c>
      <c r="K68" s="20">
        <v>84.757262181274399</v>
      </c>
      <c r="L68" s="20">
        <v>28.4535815922337</v>
      </c>
      <c r="M68" s="20">
        <v>4.5185956587781897</v>
      </c>
      <c r="N68" s="20">
        <v>2.6761360848345302E-2</v>
      </c>
      <c r="O68" s="21">
        <f t="shared" si="2"/>
        <v>625.08251183658342</v>
      </c>
      <c r="P68" s="21">
        <f t="shared" si="3"/>
        <v>734.12243399316651</v>
      </c>
    </row>
    <row r="69" spans="1:16" x14ac:dyDescent="0.4">
      <c r="A69" s="26" t="s">
        <v>211</v>
      </c>
      <c r="B69" s="26" t="s">
        <v>210</v>
      </c>
      <c r="C69" s="20">
        <v>0.31858183987022598</v>
      </c>
      <c r="D69" s="20">
        <v>0</v>
      </c>
      <c r="E69" s="20">
        <v>1.46838569299267</v>
      </c>
      <c r="F69" s="20">
        <v>15.7350415926657</v>
      </c>
      <c r="G69" s="20">
        <v>66.134309104015799</v>
      </c>
      <c r="H69" s="20">
        <v>104.51614127977101</v>
      </c>
      <c r="I69" s="20">
        <v>114.619761424779</v>
      </c>
      <c r="J69" s="20">
        <v>92.322386661210501</v>
      </c>
      <c r="K69" s="20">
        <v>45.338727948022097</v>
      </c>
      <c r="L69" s="20">
        <v>6.7499430739389199</v>
      </c>
      <c r="M69" s="20">
        <v>0.78465403340907502</v>
      </c>
      <c r="N69" s="20">
        <v>0</v>
      </c>
      <c r="O69" s="21">
        <f t="shared" si="2"/>
        <v>422.9313264177984</v>
      </c>
      <c r="P69" s="21">
        <f t="shared" si="3"/>
        <v>447.98793265067502</v>
      </c>
    </row>
    <row r="70" spans="1:16" x14ac:dyDescent="0.4">
      <c r="A70" s="26" t="s">
        <v>212</v>
      </c>
      <c r="B70" s="26" t="s">
        <v>210</v>
      </c>
      <c r="C70" s="20">
        <v>0</v>
      </c>
      <c r="D70" s="20">
        <v>0</v>
      </c>
      <c r="E70" s="20">
        <v>1.4642624774839901</v>
      </c>
      <c r="F70" s="20">
        <v>15.7076566399802</v>
      </c>
      <c r="G70" s="20">
        <v>68.792215599713103</v>
      </c>
      <c r="H70" s="20">
        <v>103.75098071481</v>
      </c>
      <c r="I70" s="20">
        <v>114.00286833102101</v>
      </c>
      <c r="J70" s="20">
        <v>88.700683794685204</v>
      </c>
      <c r="K70" s="20">
        <v>41.538522739952903</v>
      </c>
      <c r="L70" s="20">
        <v>6.2206262247446098</v>
      </c>
      <c r="M70" s="20">
        <v>4.1390198487727903E-2</v>
      </c>
      <c r="N70" s="20">
        <v>0</v>
      </c>
      <c r="O70" s="21">
        <f t="shared" si="2"/>
        <v>416.78527118018224</v>
      </c>
      <c r="P70" s="21">
        <f t="shared" si="3"/>
        <v>440.21920672087873</v>
      </c>
    </row>
    <row r="71" spans="1:16" x14ac:dyDescent="0.4">
      <c r="A71" s="26" t="s">
        <v>213</v>
      </c>
      <c r="B71" s="26" t="s">
        <v>210</v>
      </c>
      <c r="C71" s="20">
        <v>0.116942229034511</v>
      </c>
      <c r="D71" s="20">
        <v>0</v>
      </c>
      <c r="E71" s="20">
        <v>3.07987474753855</v>
      </c>
      <c r="F71" s="20">
        <v>26.990877380686602</v>
      </c>
      <c r="G71" s="20">
        <v>88.2133678998661</v>
      </c>
      <c r="H71" s="20">
        <v>123.220247636355</v>
      </c>
      <c r="I71" s="20">
        <v>134.770695965714</v>
      </c>
      <c r="J71" s="20">
        <v>112.12155890813099</v>
      </c>
      <c r="K71" s="20">
        <v>62.483959200049703</v>
      </c>
      <c r="L71" s="20">
        <v>12.367441207267101</v>
      </c>
      <c r="M71" s="20">
        <v>0.63527302693918797</v>
      </c>
      <c r="N71" s="20">
        <v>0</v>
      </c>
      <c r="O71" s="21">
        <f t="shared" si="2"/>
        <v>520.8098296101158</v>
      </c>
      <c r="P71" s="21">
        <f t="shared" si="3"/>
        <v>564.00023820158185</v>
      </c>
    </row>
    <row r="72" spans="1:16" x14ac:dyDescent="0.4">
      <c r="A72" s="26" t="s">
        <v>214</v>
      </c>
      <c r="B72" s="26" t="s">
        <v>210</v>
      </c>
      <c r="C72" s="20">
        <v>0</v>
      </c>
      <c r="D72" s="20">
        <v>0.106535714028269</v>
      </c>
      <c r="E72" s="20">
        <v>3.1654347195096402</v>
      </c>
      <c r="F72" s="20">
        <v>27.064700665853199</v>
      </c>
      <c r="G72" s="20">
        <v>91.604152911938499</v>
      </c>
      <c r="H72" s="20">
        <v>124.277789805531</v>
      </c>
      <c r="I72" s="20">
        <v>136.30024206081799</v>
      </c>
      <c r="J72" s="20">
        <v>112.795631872852</v>
      </c>
      <c r="K72" s="20">
        <v>62.920162685124403</v>
      </c>
      <c r="L72" s="20">
        <v>12.5630790898967</v>
      </c>
      <c r="M72" s="20">
        <v>0.88678721159334295</v>
      </c>
      <c r="N72" s="20">
        <v>0</v>
      </c>
      <c r="O72" s="21">
        <f t="shared" si="2"/>
        <v>527.89797933626392</v>
      </c>
      <c r="P72" s="21">
        <f t="shared" si="3"/>
        <v>571.68451673714503</v>
      </c>
    </row>
    <row r="73" spans="1:16" x14ac:dyDescent="0.4">
      <c r="A73" s="26" t="s">
        <v>215</v>
      </c>
      <c r="B73" s="26" t="s">
        <v>210</v>
      </c>
      <c r="C73" s="20">
        <v>0</v>
      </c>
      <c r="D73" s="20">
        <v>0</v>
      </c>
      <c r="E73" s="20">
        <v>1.2646528702702</v>
      </c>
      <c r="F73" s="20">
        <v>16.362668526910799</v>
      </c>
      <c r="G73" s="20">
        <v>72.399999875265095</v>
      </c>
      <c r="H73" s="20">
        <v>108.236249660016</v>
      </c>
      <c r="I73" s="20">
        <v>120.120820271884</v>
      </c>
      <c r="J73" s="20">
        <v>99.605894822696499</v>
      </c>
      <c r="K73" s="20">
        <v>50.178586552761097</v>
      </c>
      <c r="L73" s="20">
        <v>7.7395625563860202</v>
      </c>
      <c r="M73" s="20">
        <v>4.9592668369683401E-2</v>
      </c>
      <c r="N73" s="20">
        <v>0</v>
      </c>
      <c r="O73" s="21">
        <f t="shared" si="2"/>
        <v>450.54155118262264</v>
      </c>
      <c r="P73" s="21">
        <f t="shared" si="3"/>
        <v>475.95802780455938</v>
      </c>
    </row>
    <row r="74" spans="1:16" x14ac:dyDescent="0.4">
      <c r="A74" s="26" t="s">
        <v>216</v>
      </c>
      <c r="B74" s="26" t="s">
        <v>210</v>
      </c>
      <c r="C74" s="20">
        <v>0.48034609592842598</v>
      </c>
      <c r="D74" s="20">
        <v>0.58003896745953398</v>
      </c>
      <c r="E74" s="20">
        <v>9.0753452336259102</v>
      </c>
      <c r="F74" s="20">
        <v>36.943682034743503</v>
      </c>
      <c r="G74" s="20">
        <v>107.167804866868</v>
      </c>
      <c r="H74" s="20">
        <v>142.57961556734199</v>
      </c>
      <c r="I74" s="20">
        <v>148.092199165332</v>
      </c>
      <c r="J74" s="20">
        <v>125.89071727112599</v>
      </c>
      <c r="K74" s="20">
        <v>71.384536065505998</v>
      </c>
      <c r="L74" s="20">
        <v>17.2647102781219</v>
      </c>
      <c r="M74" s="20">
        <v>1.03407772152236</v>
      </c>
      <c r="N74" s="20">
        <v>0</v>
      </c>
      <c r="O74" s="21">
        <f t="shared" si="2"/>
        <v>595.11487293617404</v>
      </c>
      <c r="P74" s="21">
        <f t="shared" si="3"/>
        <v>660.49307326757571</v>
      </c>
    </row>
    <row r="75" spans="1:16" x14ac:dyDescent="0.4">
      <c r="A75" s="26" t="s">
        <v>217</v>
      </c>
      <c r="B75" s="26" t="s">
        <v>210</v>
      </c>
      <c r="C75" s="20">
        <v>3.1269494798778401E-3</v>
      </c>
      <c r="D75" s="20">
        <v>0</v>
      </c>
      <c r="E75" s="20">
        <v>2.3006877065591098</v>
      </c>
      <c r="F75" s="20">
        <v>23.496533926562599</v>
      </c>
      <c r="G75" s="20">
        <v>83.694832253957998</v>
      </c>
      <c r="H75" s="20">
        <v>117.715553104267</v>
      </c>
      <c r="I75" s="20">
        <v>130.07977053542601</v>
      </c>
      <c r="J75" s="20">
        <v>107.942428957931</v>
      </c>
      <c r="K75" s="20">
        <v>58.321661772596798</v>
      </c>
      <c r="L75" s="20">
        <v>10.7824373988622</v>
      </c>
      <c r="M75" s="20">
        <v>0.53345427747556395</v>
      </c>
      <c r="N75" s="20">
        <v>0</v>
      </c>
      <c r="O75" s="21">
        <f t="shared" si="2"/>
        <v>497.75424662417879</v>
      </c>
      <c r="P75" s="21">
        <f t="shared" si="3"/>
        <v>534.87048688311813</v>
      </c>
    </row>
    <row r="76" spans="1:16" x14ac:dyDescent="0.4">
      <c r="A76" s="26" t="s">
        <v>219</v>
      </c>
      <c r="B76" s="26" t="s">
        <v>218</v>
      </c>
      <c r="C76" s="20">
        <v>0</v>
      </c>
      <c r="D76" s="20">
        <v>0.598770313598884</v>
      </c>
      <c r="E76" s="20">
        <v>8.9097340380371595</v>
      </c>
      <c r="F76" s="20">
        <v>53.401960079725903</v>
      </c>
      <c r="G76" s="20">
        <v>129.16998133404499</v>
      </c>
      <c r="H76" s="20">
        <v>149.70175837763099</v>
      </c>
      <c r="I76" s="20">
        <v>158.39569729393801</v>
      </c>
      <c r="J76" s="20">
        <v>135.549480196449</v>
      </c>
      <c r="K76" s="20">
        <v>87.252860135828897</v>
      </c>
      <c r="L76" s="20">
        <v>25.137201399710701</v>
      </c>
      <c r="M76" s="20">
        <v>1.93352376270574</v>
      </c>
      <c r="N76" s="20">
        <v>0</v>
      </c>
      <c r="O76" s="21">
        <f t="shared" si="2"/>
        <v>660.06977733789188</v>
      </c>
      <c r="P76" s="21">
        <f t="shared" si="3"/>
        <v>750.05096693167025</v>
      </c>
    </row>
    <row r="77" spans="1:16" x14ac:dyDescent="0.4">
      <c r="A77" s="26" t="s">
        <v>220</v>
      </c>
      <c r="B77" s="26" t="s">
        <v>218</v>
      </c>
      <c r="C77" s="20">
        <v>0</v>
      </c>
      <c r="D77" s="20">
        <v>0.49194489665381202</v>
      </c>
      <c r="E77" s="20">
        <v>8.8399623198816801</v>
      </c>
      <c r="F77" s="20">
        <v>56.943820240247099</v>
      </c>
      <c r="G77" s="20">
        <v>127.22008470891301</v>
      </c>
      <c r="H77" s="20">
        <v>150.84879589547299</v>
      </c>
      <c r="I77" s="20">
        <v>157.51129588826799</v>
      </c>
      <c r="J77" s="20">
        <v>136.55693097427101</v>
      </c>
      <c r="K77" s="20">
        <v>89.1933754029466</v>
      </c>
      <c r="L77" s="20">
        <v>26.936315909236001</v>
      </c>
      <c r="M77" s="20">
        <v>2.2256870317466602</v>
      </c>
      <c r="N77" s="20">
        <v>0</v>
      </c>
      <c r="O77" s="21">
        <f t="shared" si="2"/>
        <v>661.33048286987162</v>
      </c>
      <c r="P77" s="21">
        <f t="shared" si="3"/>
        <v>756.76821326763695</v>
      </c>
    </row>
    <row r="78" spans="1:16" x14ac:dyDescent="0.4">
      <c r="A78" s="26" t="s">
        <v>221</v>
      </c>
      <c r="B78" s="26" t="s">
        <v>218</v>
      </c>
      <c r="C78" s="20">
        <v>0</v>
      </c>
      <c r="D78" s="20">
        <v>0.66259466757756802</v>
      </c>
      <c r="E78" s="20">
        <v>10.8117038930387</v>
      </c>
      <c r="F78" s="20">
        <v>53.9647244963706</v>
      </c>
      <c r="G78" s="20">
        <v>130.61307532584999</v>
      </c>
      <c r="H78" s="20">
        <v>149.269156631871</v>
      </c>
      <c r="I78" s="20">
        <v>158.17325314763099</v>
      </c>
      <c r="J78" s="20">
        <v>134.37938388972901</v>
      </c>
      <c r="K78" s="20">
        <v>85.104603862686901</v>
      </c>
      <c r="L78" s="20">
        <v>24.7475018438682</v>
      </c>
      <c r="M78" s="20">
        <v>2.1466795079486598</v>
      </c>
      <c r="N78" s="20">
        <v>0</v>
      </c>
      <c r="O78" s="21">
        <f t="shared" si="2"/>
        <v>657.53947285776781</v>
      </c>
      <c r="P78" s="21">
        <f t="shared" si="3"/>
        <v>749.8726772665716</v>
      </c>
    </row>
    <row r="79" spans="1:16" x14ac:dyDescent="0.4">
      <c r="A79" s="26" t="s">
        <v>222</v>
      </c>
      <c r="B79" s="26" t="s">
        <v>218</v>
      </c>
      <c r="C79" s="20">
        <v>0</v>
      </c>
      <c r="D79" s="20">
        <v>0.51999613058243299</v>
      </c>
      <c r="E79" s="20">
        <v>9.9142007221044999</v>
      </c>
      <c r="F79" s="20">
        <v>56.8176105669463</v>
      </c>
      <c r="G79" s="20">
        <v>128.68630203483099</v>
      </c>
      <c r="H79" s="20">
        <v>150.98894471697599</v>
      </c>
      <c r="I79" s="20">
        <v>158.538030440456</v>
      </c>
      <c r="J79" s="20">
        <v>136.51839754277</v>
      </c>
      <c r="K79" s="20">
        <v>87.970124913911405</v>
      </c>
      <c r="L79" s="20">
        <v>26.060999270212601</v>
      </c>
      <c r="M79" s="20">
        <v>2.1423240384800799</v>
      </c>
      <c r="N79" s="20">
        <v>0</v>
      </c>
      <c r="O79" s="21">
        <f t="shared" si="2"/>
        <v>662.70179964894442</v>
      </c>
      <c r="P79" s="21">
        <f t="shared" si="3"/>
        <v>758.15693037727033</v>
      </c>
    </row>
    <row r="80" spans="1:16" x14ac:dyDescent="0.4">
      <c r="A80" s="26" t="s">
        <v>224</v>
      </c>
      <c r="B80" s="26" t="s">
        <v>223</v>
      </c>
      <c r="C80" s="20">
        <v>0</v>
      </c>
      <c r="D80" s="20">
        <v>0.82145330206533895</v>
      </c>
      <c r="E80" s="20">
        <v>13.875582937552799</v>
      </c>
      <c r="F80" s="20">
        <v>59.445276295675299</v>
      </c>
      <c r="G80" s="20">
        <v>128.39619656557201</v>
      </c>
      <c r="H80" s="20">
        <v>149.89268144259299</v>
      </c>
      <c r="I80" s="20">
        <v>157.33688175995999</v>
      </c>
      <c r="J80" s="20">
        <v>136.42491918204101</v>
      </c>
      <c r="K80" s="20">
        <v>86.9721455255942</v>
      </c>
      <c r="L80" s="20">
        <v>27.1081804848004</v>
      </c>
      <c r="M80" s="20">
        <v>2.6065633513023001</v>
      </c>
      <c r="N80" s="20">
        <v>0</v>
      </c>
      <c r="O80" s="21">
        <f t="shared" si="2"/>
        <v>659.02282447576022</v>
      </c>
      <c r="P80" s="21">
        <f t="shared" si="3"/>
        <v>762.8798808471563</v>
      </c>
    </row>
    <row r="81" spans="1:16" x14ac:dyDescent="0.4">
      <c r="A81" s="26" t="s">
        <v>225</v>
      </c>
      <c r="B81" s="26" t="s">
        <v>223</v>
      </c>
      <c r="C81" s="20">
        <v>0</v>
      </c>
      <c r="D81" s="20">
        <v>0.57373593835018399</v>
      </c>
      <c r="E81" s="20">
        <v>11.5728378175007</v>
      </c>
      <c r="F81" s="20">
        <v>59.2417387229005</v>
      </c>
      <c r="G81" s="20">
        <v>127.932748444252</v>
      </c>
      <c r="H81" s="20">
        <v>148.05627139024801</v>
      </c>
      <c r="I81" s="20">
        <v>156.70029720512599</v>
      </c>
      <c r="J81" s="20">
        <v>134.639309824333</v>
      </c>
      <c r="K81" s="20">
        <v>87.989691451905898</v>
      </c>
      <c r="L81" s="20">
        <v>28.404109209563099</v>
      </c>
      <c r="M81" s="20">
        <v>2.73498722283477</v>
      </c>
      <c r="N81" s="20">
        <v>0</v>
      </c>
      <c r="O81" s="21">
        <f t="shared" si="2"/>
        <v>655.31831831586487</v>
      </c>
      <c r="P81" s="21">
        <f t="shared" si="3"/>
        <v>757.84572722701409</v>
      </c>
    </row>
    <row r="82" spans="1:16" x14ac:dyDescent="0.4">
      <c r="A82" s="26" t="s">
        <v>226</v>
      </c>
      <c r="B82" s="26" t="s">
        <v>223</v>
      </c>
      <c r="C82" s="20">
        <v>0</v>
      </c>
      <c r="D82" s="20">
        <v>0.71699262896496396</v>
      </c>
      <c r="E82" s="20">
        <v>11.136882112082199</v>
      </c>
      <c r="F82" s="20">
        <v>60.571662749561</v>
      </c>
      <c r="G82" s="20">
        <v>127.891726586925</v>
      </c>
      <c r="H82" s="20">
        <v>149.58762302368299</v>
      </c>
      <c r="I82" s="20">
        <v>157.95431696409</v>
      </c>
      <c r="J82" s="20">
        <v>137.319179021601</v>
      </c>
      <c r="K82" s="20">
        <v>91.078015259384401</v>
      </c>
      <c r="L82" s="20">
        <v>28.988895183808999</v>
      </c>
      <c r="M82" s="20">
        <v>2.6595639026366</v>
      </c>
      <c r="N82" s="20">
        <v>0</v>
      </c>
      <c r="O82" s="21">
        <f t="shared" si="2"/>
        <v>663.83086085568345</v>
      </c>
      <c r="P82" s="21">
        <f t="shared" si="3"/>
        <v>767.90485743273712</v>
      </c>
    </row>
    <row r="83" spans="1:16" x14ac:dyDescent="0.4">
      <c r="A83" s="26" t="s">
        <v>227</v>
      </c>
      <c r="B83" s="26" t="s">
        <v>223</v>
      </c>
      <c r="C83" s="20">
        <v>0</v>
      </c>
      <c r="D83" s="20">
        <v>1.58165435364422</v>
      </c>
      <c r="E83" s="20">
        <v>17.266731594748901</v>
      </c>
      <c r="F83" s="20">
        <v>60.626900172463401</v>
      </c>
      <c r="G83" s="20">
        <v>132.01252371541099</v>
      </c>
      <c r="H83" s="20">
        <v>153.16360429834899</v>
      </c>
      <c r="I83" s="20">
        <v>157.83983274433601</v>
      </c>
      <c r="J83" s="20">
        <v>136.364525588173</v>
      </c>
      <c r="K83" s="20">
        <v>87.095211624665794</v>
      </c>
      <c r="L83" s="20">
        <v>26.517389481819801</v>
      </c>
      <c r="M83" s="20">
        <v>2.5920540367360099</v>
      </c>
      <c r="N83" s="20">
        <v>0</v>
      </c>
      <c r="O83" s="21">
        <f t="shared" si="2"/>
        <v>666.47569797093479</v>
      </c>
      <c r="P83" s="21">
        <f t="shared" si="3"/>
        <v>775.06042761034723</v>
      </c>
    </row>
    <row r="84" spans="1:16" x14ac:dyDescent="0.4">
      <c r="A84" s="26" t="s">
        <v>228</v>
      </c>
      <c r="B84" s="26" t="s">
        <v>223</v>
      </c>
      <c r="C84" s="20">
        <v>0</v>
      </c>
      <c r="D84" s="20">
        <v>0.80909892776603198</v>
      </c>
      <c r="E84" s="20">
        <v>10.7579516054581</v>
      </c>
      <c r="F84" s="20">
        <v>60.9567308703054</v>
      </c>
      <c r="G84" s="20">
        <v>127.990898648102</v>
      </c>
      <c r="H84" s="20">
        <v>148.87958162266801</v>
      </c>
      <c r="I84" s="20">
        <v>157.99408625562401</v>
      </c>
      <c r="J84" s="20">
        <v>137.04190707568</v>
      </c>
      <c r="K84" s="20">
        <v>91.651537777032601</v>
      </c>
      <c r="L84" s="20">
        <v>29.424861769210899</v>
      </c>
      <c r="M84" s="20">
        <v>3.10075475138553</v>
      </c>
      <c r="N84" s="20">
        <v>0</v>
      </c>
      <c r="O84" s="21">
        <f t="shared" si="2"/>
        <v>663.55801137910657</v>
      </c>
      <c r="P84" s="21">
        <f t="shared" si="3"/>
        <v>768.60740930323254</v>
      </c>
    </row>
    <row r="85" spans="1:16" x14ac:dyDescent="0.4">
      <c r="A85" s="26" t="s">
        <v>229</v>
      </c>
      <c r="B85" s="26" t="s">
        <v>223</v>
      </c>
      <c r="C85" s="20">
        <v>0</v>
      </c>
      <c r="D85" s="20">
        <v>0.52904229401041503</v>
      </c>
      <c r="E85" s="20">
        <v>10.352703443419699</v>
      </c>
      <c r="F85" s="20">
        <v>59.282189074170397</v>
      </c>
      <c r="G85" s="20">
        <v>127.55608775271401</v>
      </c>
      <c r="H85" s="20">
        <v>150.521160656825</v>
      </c>
      <c r="I85" s="20">
        <v>158.05509550183899</v>
      </c>
      <c r="J85" s="20">
        <v>137.12192501609499</v>
      </c>
      <c r="K85" s="20">
        <v>89.808101482343901</v>
      </c>
      <c r="L85" s="20">
        <v>27.835299956744201</v>
      </c>
      <c r="M85" s="20">
        <v>2.33535334177812</v>
      </c>
      <c r="N85" s="20">
        <v>0</v>
      </c>
      <c r="O85" s="21">
        <f t="shared" si="2"/>
        <v>663.06237040981694</v>
      </c>
      <c r="P85" s="21">
        <f t="shared" si="3"/>
        <v>763.39695851993974</v>
      </c>
    </row>
    <row r="86" spans="1:16" x14ac:dyDescent="0.4">
      <c r="A86" s="26" t="s">
        <v>230</v>
      </c>
      <c r="B86" s="26" t="s">
        <v>223</v>
      </c>
      <c r="C86" s="20">
        <v>0</v>
      </c>
      <c r="D86" s="20">
        <v>1.07541432557491</v>
      </c>
      <c r="E86" s="20">
        <v>14.9782779103696</v>
      </c>
      <c r="F86" s="20">
        <v>58.851861231601703</v>
      </c>
      <c r="G86" s="20">
        <v>128.39525233986399</v>
      </c>
      <c r="H86" s="20">
        <v>149.19744709032301</v>
      </c>
      <c r="I86" s="20">
        <v>156.537213316048</v>
      </c>
      <c r="J86" s="20">
        <v>135.33609316985999</v>
      </c>
      <c r="K86" s="20">
        <v>85.808186260810302</v>
      </c>
      <c r="L86" s="20">
        <v>26.495505250964001</v>
      </c>
      <c r="M86" s="20">
        <v>2.5534989452150199</v>
      </c>
      <c r="N86" s="20">
        <v>0</v>
      </c>
      <c r="O86" s="21">
        <f t="shared" si="2"/>
        <v>655.27419217690533</v>
      </c>
      <c r="P86" s="21">
        <f t="shared" si="3"/>
        <v>759.22874984063048</v>
      </c>
    </row>
    <row r="87" spans="1:16" x14ac:dyDescent="0.4">
      <c r="A87" s="26" t="s">
        <v>231</v>
      </c>
      <c r="B87" s="26" t="s">
        <v>231</v>
      </c>
      <c r="C87" s="20">
        <v>0</v>
      </c>
      <c r="D87" s="20">
        <v>0.56827293803311596</v>
      </c>
      <c r="E87" s="20">
        <v>9.3493250565268404</v>
      </c>
      <c r="F87" s="20">
        <v>58.349306918624599</v>
      </c>
      <c r="G87" s="20">
        <v>127.186345180193</v>
      </c>
      <c r="H87" s="20">
        <v>150.402018075276</v>
      </c>
      <c r="I87" s="20">
        <v>157.46531315933399</v>
      </c>
      <c r="J87" s="20">
        <v>136.98931728282901</v>
      </c>
      <c r="K87" s="20">
        <v>90.3378128010701</v>
      </c>
      <c r="L87" s="20">
        <v>27.312144950151001</v>
      </c>
      <c r="M87" s="20">
        <v>2.5886658095801498</v>
      </c>
      <c r="N87" s="20">
        <v>0</v>
      </c>
      <c r="O87" s="21">
        <f t="shared" si="2"/>
        <v>662.3808064987021</v>
      </c>
      <c r="P87" s="21">
        <f t="shared" si="3"/>
        <v>760.54852217161772</v>
      </c>
    </row>
    <row r="88" spans="1:16" x14ac:dyDescent="0.4">
      <c r="A88" s="26" t="s">
        <v>233</v>
      </c>
      <c r="B88" s="26" t="s">
        <v>232</v>
      </c>
      <c r="C88" s="20">
        <v>0</v>
      </c>
      <c r="D88" s="20">
        <v>0.57024181959469</v>
      </c>
      <c r="E88" s="20">
        <v>8.9534831870072402</v>
      </c>
      <c r="F88" s="20">
        <v>51.0976858212696</v>
      </c>
      <c r="G88" s="20">
        <v>130.745994516667</v>
      </c>
      <c r="H88" s="20">
        <v>148.80698349878401</v>
      </c>
      <c r="I88" s="20">
        <v>158.63764005559</v>
      </c>
      <c r="J88" s="20">
        <v>134.43061588809999</v>
      </c>
      <c r="K88" s="20">
        <v>87.099668663712293</v>
      </c>
      <c r="L88" s="20">
        <v>24.356589540836499</v>
      </c>
      <c r="M88" s="20">
        <v>1.80253435182519</v>
      </c>
      <c r="N88" s="20">
        <v>0</v>
      </c>
      <c r="O88" s="21">
        <f t="shared" si="2"/>
        <v>659.72090262285337</v>
      </c>
      <c r="P88" s="21">
        <f t="shared" si="3"/>
        <v>746.50143734338644</v>
      </c>
    </row>
    <row r="89" spans="1:16" x14ac:dyDescent="0.4">
      <c r="A89" s="26" t="s">
        <v>234</v>
      </c>
      <c r="B89" s="26" t="s">
        <v>232</v>
      </c>
      <c r="C89" s="20">
        <v>0</v>
      </c>
      <c r="D89" s="20">
        <v>0.62991933166860903</v>
      </c>
      <c r="E89" s="20">
        <v>8.9310356818957608</v>
      </c>
      <c r="F89" s="20">
        <v>49.805165706835297</v>
      </c>
      <c r="G89" s="20">
        <v>131.72724053263801</v>
      </c>
      <c r="H89" s="20">
        <v>148.22225837600999</v>
      </c>
      <c r="I89" s="20">
        <v>158.359089818493</v>
      </c>
      <c r="J89" s="20">
        <v>133.13729230235799</v>
      </c>
      <c r="K89" s="20">
        <v>85.998939846847804</v>
      </c>
      <c r="L89" s="20">
        <v>24.668596741895598</v>
      </c>
      <c r="M89" s="20">
        <v>1.70759551796911</v>
      </c>
      <c r="N89" s="20">
        <v>0</v>
      </c>
      <c r="O89" s="21">
        <f t="shared" si="2"/>
        <v>657.44482087634674</v>
      </c>
      <c r="P89" s="21">
        <f t="shared" si="3"/>
        <v>743.18713385661124</v>
      </c>
    </row>
    <row r="90" spans="1:16" ht="21.4" x14ac:dyDescent="0.4">
      <c r="A90" s="26" t="s">
        <v>235</v>
      </c>
      <c r="B90" s="26" t="s">
        <v>232</v>
      </c>
      <c r="C90" s="20">
        <v>0</v>
      </c>
      <c r="D90" s="20">
        <v>0.56724290026441904</v>
      </c>
      <c r="E90" s="20">
        <v>7.90316207917187</v>
      </c>
      <c r="F90" s="20">
        <v>49.087184506046697</v>
      </c>
      <c r="G90" s="20">
        <v>131.285213069523</v>
      </c>
      <c r="H90" s="20">
        <v>147.459138616129</v>
      </c>
      <c r="I90" s="20">
        <v>158.13973438999699</v>
      </c>
      <c r="J90" s="20">
        <v>133.86947451440301</v>
      </c>
      <c r="K90" s="20">
        <v>84.856972892311106</v>
      </c>
      <c r="L90" s="20">
        <v>24.948964478105399</v>
      </c>
      <c r="M90" s="20">
        <v>1.8545836465680401</v>
      </c>
      <c r="N90" s="20">
        <v>0</v>
      </c>
      <c r="O90" s="21">
        <f t="shared" si="2"/>
        <v>655.61053348236305</v>
      </c>
      <c r="P90" s="21">
        <f t="shared" si="3"/>
        <v>739.9716710925195</v>
      </c>
    </row>
    <row r="91" spans="1:16" x14ac:dyDescent="0.4">
      <c r="A91" s="26" t="s">
        <v>236</v>
      </c>
      <c r="B91" s="26" t="s">
        <v>232</v>
      </c>
      <c r="C91" s="20">
        <v>0</v>
      </c>
      <c r="D91" s="20">
        <v>0.32405174835248601</v>
      </c>
      <c r="E91" s="20">
        <v>5.7655074678776801</v>
      </c>
      <c r="F91" s="20">
        <v>41.195977289604102</v>
      </c>
      <c r="G91" s="20">
        <v>119.378458246516</v>
      </c>
      <c r="H91" s="20">
        <v>142.15648350199399</v>
      </c>
      <c r="I91" s="20">
        <v>153.301086133908</v>
      </c>
      <c r="J91" s="20">
        <v>129.37709150904499</v>
      </c>
      <c r="K91" s="20">
        <v>78.675980745375597</v>
      </c>
      <c r="L91" s="20">
        <v>20.6751858552668</v>
      </c>
      <c r="M91" s="20">
        <v>1.7056251966918401</v>
      </c>
      <c r="N91" s="20">
        <v>0</v>
      </c>
      <c r="O91" s="21">
        <f t="shared" si="2"/>
        <v>622.88910013683847</v>
      </c>
      <c r="P91" s="21">
        <f t="shared" si="3"/>
        <v>692.55544769463154</v>
      </c>
    </row>
    <row r="92" spans="1:16" x14ac:dyDescent="0.4">
      <c r="A92" s="26" t="s">
        <v>237</v>
      </c>
      <c r="B92" s="26" t="s">
        <v>232</v>
      </c>
      <c r="C92" s="20">
        <v>0</v>
      </c>
      <c r="D92" s="20">
        <v>0.456462591556418</v>
      </c>
      <c r="E92" s="20">
        <v>9.2765096581425102</v>
      </c>
      <c r="F92" s="20">
        <v>49.701482273589903</v>
      </c>
      <c r="G92" s="20">
        <v>132.12167753836101</v>
      </c>
      <c r="H92" s="20">
        <v>147.6832722371</v>
      </c>
      <c r="I92" s="20">
        <v>159.00689426320801</v>
      </c>
      <c r="J92" s="20">
        <v>132.586266826057</v>
      </c>
      <c r="K92" s="20">
        <v>82.389320244821604</v>
      </c>
      <c r="L92" s="20">
        <v>24.2341926522782</v>
      </c>
      <c r="M92" s="20">
        <v>1.45085786126892</v>
      </c>
      <c r="N92" s="20">
        <v>0</v>
      </c>
      <c r="O92" s="21">
        <f t="shared" si="2"/>
        <v>653.7874311095477</v>
      </c>
      <c r="P92" s="21">
        <f t="shared" si="3"/>
        <v>738.9069361463836</v>
      </c>
    </row>
    <row r="93" spans="1:16" x14ac:dyDescent="0.4">
      <c r="A93" s="26" t="s">
        <v>238</v>
      </c>
      <c r="B93" s="26" t="s">
        <v>232</v>
      </c>
      <c r="C93" s="20">
        <v>0</v>
      </c>
      <c r="D93" s="20">
        <v>0.61780167614155601</v>
      </c>
      <c r="E93" s="20">
        <v>8.9273884018370904</v>
      </c>
      <c r="F93" s="20">
        <v>49.903349302314702</v>
      </c>
      <c r="G93" s="20">
        <v>132.05955693091201</v>
      </c>
      <c r="H93" s="20">
        <v>147.84962764124501</v>
      </c>
      <c r="I93" s="20">
        <v>158.14256101658401</v>
      </c>
      <c r="J93" s="20">
        <v>132.55829607354599</v>
      </c>
      <c r="K93" s="20">
        <v>84.112741884163</v>
      </c>
      <c r="L93" s="20">
        <v>24.641703179030799</v>
      </c>
      <c r="M93" s="20">
        <v>1.72752263257191</v>
      </c>
      <c r="N93" s="20">
        <v>0</v>
      </c>
      <c r="O93" s="21">
        <f t="shared" si="2"/>
        <v>654.72278354645005</v>
      </c>
      <c r="P93" s="21">
        <f t="shared" si="3"/>
        <v>740.54054873834593</v>
      </c>
    </row>
    <row r="94" spans="1:16" x14ac:dyDescent="0.4">
      <c r="A94" s="26" t="s">
        <v>239</v>
      </c>
      <c r="B94" s="26" t="s">
        <v>232</v>
      </c>
      <c r="C94" s="20">
        <v>0</v>
      </c>
      <c r="D94" s="20">
        <v>0.67593993366109795</v>
      </c>
      <c r="E94" s="20">
        <v>7.7920118088626102</v>
      </c>
      <c r="F94" s="20">
        <v>49.0459545180859</v>
      </c>
      <c r="G94" s="20">
        <v>129.89869146189801</v>
      </c>
      <c r="H94" s="20">
        <v>146.55142488869001</v>
      </c>
      <c r="I94" s="20">
        <v>156.615635626141</v>
      </c>
      <c r="J94" s="20">
        <v>133.01901665462299</v>
      </c>
      <c r="K94" s="20">
        <v>85.262997271669704</v>
      </c>
      <c r="L94" s="20">
        <v>24.823736587443801</v>
      </c>
      <c r="M94" s="20">
        <v>1.7647692149810501</v>
      </c>
      <c r="N94" s="20">
        <v>0</v>
      </c>
      <c r="O94" s="21">
        <f t="shared" si="2"/>
        <v>651.34776590302181</v>
      </c>
      <c r="P94" s="21">
        <f t="shared" si="3"/>
        <v>735.45017796605612</v>
      </c>
    </row>
    <row r="95" spans="1:16" x14ac:dyDescent="0.4">
      <c r="A95" s="26" t="s">
        <v>241</v>
      </c>
      <c r="B95" s="26" t="s">
        <v>240</v>
      </c>
      <c r="C95" s="20">
        <v>1.31531513201604E-2</v>
      </c>
      <c r="D95" s="20">
        <v>0.56177698298487699</v>
      </c>
      <c r="E95" s="20">
        <v>8.2405287232577997</v>
      </c>
      <c r="F95" s="20">
        <v>56.039721988941501</v>
      </c>
      <c r="G95" s="20">
        <v>126.43365025394399</v>
      </c>
      <c r="H95" s="20">
        <v>149.801774356175</v>
      </c>
      <c r="I95" s="20">
        <v>156.568841032183</v>
      </c>
      <c r="J95" s="20">
        <v>136.188467808876</v>
      </c>
      <c r="K95" s="20">
        <v>88.796402239699205</v>
      </c>
      <c r="L95" s="20">
        <v>27.6391424662731</v>
      </c>
      <c r="M95" s="20">
        <v>2.3368562469125398</v>
      </c>
      <c r="N95" s="20">
        <v>0</v>
      </c>
      <c r="O95" s="21">
        <f t="shared" si="2"/>
        <v>657.78913569087729</v>
      </c>
      <c r="P95" s="21">
        <f t="shared" si="3"/>
        <v>752.62031525056727</v>
      </c>
    </row>
    <row r="96" spans="1:16" x14ac:dyDescent="0.4">
      <c r="A96" s="26" t="s">
        <v>242</v>
      </c>
      <c r="B96" s="26" t="s">
        <v>240</v>
      </c>
      <c r="C96" s="20">
        <v>0.34389561825229598</v>
      </c>
      <c r="D96" s="20">
        <v>1.6392070498031901</v>
      </c>
      <c r="E96" s="20">
        <v>14.2455135147831</v>
      </c>
      <c r="F96" s="20">
        <v>59.877198253060101</v>
      </c>
      <c r="G96" s="20">
        <v>123.35344278142</v>
      </c>
      <c r="H96" s="20">
        <v>142.85605853327201</v>
      </c>
      <c r="I96" s="20">
        <v>151.204800233209</v>
      </c>
      <c r="J96" s="20">
        <v>130.653516813301</v>
      </c>
      <c r="K96" s="20">
        <v>86.850835141174301</v>
      </c>
      <c r="L96" s="20">
        <v>29.2518155591642</v>
      </c>
      <c r="M96" s="20">
        <v>4.0143869691257299</v>
      </c>
      <c r="N96" s="20">
        <v>0.25211895808922402</v>
      </c>
      <c r="O96" s="21">
        <f t="shared" si="2"/>
        <v>634.91865350237629</v>
      </c>
      <c r="P96" s="21">
        <f t="shared" si="3"/>
        <v>744.5427894246543</v>
      </c>
    </row>
    <row r="97" spans="1:16" x14ac:dyDescent="0.4">
      <c r="A97" s="26" t="s">
        <v>243</v>
      </c>
      <c r="B97" s="26" t="s">
        <v>240</v>
      </c>
      <c r="C97" s="20">
        <v>0.23714734659942099</v>
      </c>
      <c r="D97" s="20">
        <v>1.2931027737392999</v>
      </c>
      <c r="E97" s="20">
        <v>11.685055775239899</v>
      </c>
      <c r="F97" s="20">
        <v>59.307824930647897</v>
      </c>
      <c r="G97" s="20">
        <v>125.400940578785</v>
      </c>
      <c r="H97" s="20">
        <v>146.52722511122599</v>
      </c>
      <c r="I97" s="20">
        <v>154.90627378454201</v>
      </c>
      <c r="J97" s="20">
        <v>135.058213326566</v>
      </c>
      <c r="K97" s="20">
        <v>89.604791400829697</v>
      </c>
      <c r="L97" s="20">
        <v>29.486326348562901</v>
      </c>
      <c r="M97" s="20">
        <v>3.43691764681085</v>
      </c>
      <c r="N97" s="20">
        <v>0.153252745307282</v>
      </c>
      <c r="O97" s="21">
        <f t="shared" si="2"/>
        <v>651.49744420194861</v>
      </c>
      <c r="P97" s="21">
        <f t="shared" si="3"/>
        <v>757.09707176885627</v>
      </c>
    </row>
    <row r="98" spans="1:16" x14ac:dyDescent="0.4">
      <c r="A98" s="26" t="s">
        <v>244</v>
      </c>
      <c r="B98" s="26" t="s">
        <v>240</v>
      </c>
      <c r="C98" s="20">
        <v>0.34830930246577502</v>
      </c>
      <c r="D98" s="20">
        <v>1.76630229421322</v>
      </c>
      <c r="E98" s="20">
        <v>15.051654475939101</v>
      </c>
      <c r="F98" s="20">
        <v>60.932874664942197</v>
      </c>
      <c r="G98" s="20">
        <v>123.61103125012301</v>
      </c>
      <c r="H98" s="20">
        <v>143.238467110827</v>
      </c>
      <c r="I98" s="20">
        <v>151.75565841211801</v>
      </c>
      <c r="J98" s="20">
        <v>131.642237091954</v>
      </c>
      <c r="K98" s="20">
        <v>88.145400533917297</v>
      </c>
      <c r="L98" s="20">
        <v>29.9497806288569</v>
      </c>
      <c r="M98" s="20">
        <v>4.2857944930291296</v>
      </c>
      <c r="N98" s="20">
        <v>0.303663067376928</v>
      </c>
      <c r="O98" s="21">
        <f t="shared" si="2"/>
        <v>638.39279439893926</v>
      </c>
      <c r="P98" s="21">
        <f t="shared" si="3"/>
        <v>751.03117332576255</v>
      </c>
    </row>
    <row r="99" spans="1:16" x14ac:dyDescent="0.4">
      <c r="A99" s="26" t="s">
        <v>245</v>
      </c>
      <c r="B99" s="26" t="s">
        <v>240</v>
      </c>
      <c r="C99" s="20">
        <v>0.34830930246577502</v>
      </c>
      <c r="D99" s="20">
        <v>1.76630229421322</v>
      </c>
      <c r="E99" s="20">
        <v>15.051654475939101</v>
      </c>
      <c r="F99" s="20">
        <v>60.932874664942197</v>
      </c>
      <c r="G99" s="20">
        <v>123.61103125012301</v>
      </c>
      <c r="H99" s="20">
        <v>143.238467110827</v>
      </c>
      <c r="I99" s="20">
        <v>151.75565841211801</v>
      </c>
      <c r="J99" s="20">
        <v>131.642237091954</v>
      </c>
      <c r="K99" s="20">
        <v>88.145400533917297</v>
      </c>
      <c r="L99" s="20">
        <v>29.9497806288569</v>
      </c>
      <c r="M99" s="20">
        <v>4.2857944930291296</v>
      </c>
      <c r="N99" s="20">
        <v>0.303663067376928</v>
      </c>
      <c r="O99" s="21">
        <f t="shared" si="2"/>
        <v>638.39279439893926</v>
      </c>
      <c r="P99" s="21">
        <f t="shared" si="3"/>
        <v>751.03117332576255</v>
      </c>
    </row>
    <row r="100" spans="1:16" x14ac:dyDescent="0.4">
      <c r="A100" s="26" t="s">
        <v>246</v>
      </c>
      <c r="B100" s="26" t="s">
        <v>240</v>
      </c>
      <c r="C100" s="20">
        <v>0.27030273767096002</v>
      </c>
      <c r="D100" s="20">
        <v>1.25920889002397</v>
      </c>
      <c r="E100" s="20">
        <v>11.9972500874894</v>
      </c>
      <c r="F100" s="20">
        <v>58.125857821233303</v>
      </c>
      <c r="G100" s="20">
        <v>125.474177967095</v>
      </c>
      <c r="H100" s="20">
        <v>145.932381005053</v>
      </c>
      <c r="I100" s="20">
        <v>154.033043323973</v>
      </c>
      <c r="J100" s="20">
        <v>133.82653972585999</v>
      </c>
      <c r="K100" s="20">
        <v>88.074436942400894</v>
      </c>
      <c r="L100" s="20">
        <v>29.1698621082625</v>
      </c>
      <c r="M100" s="20">
        <v>3.4989701837963598</v>
      </c>
      <c r="N100" s="20">
        <v>3.4626058568941999E-2</v>
      </c>
      <c r="O100" s="21">
        <f t="shared" si="2"/>
        <v>647.34057896438185</v>
      </c>
      <c r="P100" s="21">
        <f t="shared" si="3"/>
        <v>751.69665685142729</v>
      </c>
    </row>
    <row r="101" spans="1:16" x14ac:dyDescent="0.4">
      <c r="A101" s="26" t="s">
        <v>247</v>
      </c>
      <c r="B101" s="26" t="s">
        <v>240</v>
      </c>
      <c r="C101" s="20">
        <v>0.10925508752099</v>
      </c>
      <c r="D101" s="20">
        <v>1.0351655563933799</v>
      </c>
      <c r="E101" s="20">
        <v>10.0093309728211</v>
      </c>
      <c r="F101" s="20">
        <v>56.504307005571398</v>
      </c>
      <c r="G101" s="20">
        <v>125.19625061935101</v>
      </c>
      <c r="H101" s="20">
        <v>146.45084563690801</v>
      </c>
      <c r="I101" s="20">
        <v>154.18454866482699</v>
      </c>
      <c r="J101" s="20">
        <v>134.26742057730601</v>
      </c>
      <c r="K101" s="20">
        <v>88.316591075416397</v>
      </c>
      <c r="L101" s="20">
        <v>28.640125626045101</v>
      </c>
      <c r="M101" s="20">
        <v>2.8597138489275999</v>
      </c>
      <c r="N101" s="20">
        <v>4.4354560092256003E-2</v>
      </c>
      <c r="O101" s="21">
        <f t="shared" si="2"/>
        <v>648.41565657380852</v>
      </c>
      <c r="P101" s="21">
        <f t="shared" si="3"/>
        <v>747.61790923118031</v>
      </c>
    </row>
    <row r="102" spans="1:16" ht="21.4" x14ac:dyDescent="0.4">
      <c r="A102" s="26" t="s">
        <v>248</v>
      </c>
      <c r="B102" s="26" t="s">
        <v>240</v>
      </c>
      <c r="C102" s="20">
        <v>0</v>
      </c>
      <c r="D102" s="20">
        <v>0.56970126464912396</v>
      </c>
      <c r="E102" s="20">
        <v>7.9328047562310697</v>
      </c>
      <c r="F102" s="20">
        <v>53.699362543833601</v>
      </c>
      <c r="G102" s="20">
        <v>126.965891242719</v>
      </c>
      <c r="H102" s="20">
        <v>149.45664302590399</v>
      </c>
      <c r="I102" s="20">
        <v>157.09826839259301</v>
      </c>
      <c r="J102" s="20">
        <v>135.38767022774201</v>
      </c>
      <c r="K102" s="20">
        <v>87.708504038528503</v>
      </c>
      <c r="L102" s="20">
        <v>26.683396943821698</v>
      </c>
      <c r="M102" s="20">
        <v>2.0713202479802399</v>
      </c>
      <c r="N102" s="20">
        <v>0</v>
      </c>
      <c r="O102" s="21">
        <f t="shared" si="2"/>
        <v>656.61697692748658</v>
      </c>
      <c r="P102" s="21">
        <f t="shared" si="3"/>
        <v>747.57356268400224</v>
      </c>
    </row>
    <row r="103" spans="1:16" x14ac:dyDescent="0.4">
      <c r="A103" s="26" t="s">
        <v>249</v>
      </c>
      <c r="B103" s="26" t="s">
        <v>240</v>
      </c>
      <c r="C103" s="20">
        <v>3.3504564740471199E-2</v>
      </c>
      <c r="D103" s="20">
        <v>0.67650673584326004</v>
      </c>
      <c r="E103" s="20">
        <v>9.3105771936152397</v>
      </c>
      <c r="F103" s="20">
        <v>57.801647776889197</v>
      </c>
      <c r="G103" s="20">
        <v>126.337837756553</v>
      </c>
      <c r="H103" s="20">
        <v>148.43744839284</v>
      </c>
      <c r="I103" s="20">
        <v>156.325681369378</v>
      </c>
      <c r="J103" s="20">
        <v>136.87838421038501</v>
      </c>
      <c r="K103" s="20">
        <v>90.336069478692394</v>
      </c>
      <c r="L103" s="20">
        <v>28.701288477326599</v>
      </c>
      <c r="M103" s="20">
        <v>2.5960432728792999</v>
      </c>
      <c r="N103" s="20">
        <v>0</v>
      </c>
      <c r="O103" s="21">
        <f t="shared" si="2"/>
        <v>658.31542120784832</v>
      </c>
      <c r="P103" s="21">
        <f t="shared" si="3"/>
        <v>757.43498922914239</v>
      </c>
    </row>
    <row r="104" spans="1:16" x14ac:dyDescent="0.4">
      <c r="A104" s="26" t="s">
        <v>250</v>
      </c>
      <c r="B104" s="26" t="s">
        <v>240</v>
      </c>
      <c r="C104" s="20">
        <v>0</v>
      </c>
      <c r="D104" s="20">
        <v>0.67818518626903701</v>
      </c>
      <c r="E104" s="20">
        <v>7.7472866513567897</v>
      </c>
      <c r="F104" s="20">
        <v>51.2191482251949</v>
      </c>
      <c r="G104" s="20">
        <v>126.183504274523</v>
      </c>
      <c r="H104" s="20">
        <v>147.61423221201699</v>
      </c>
      <c r="I104" s="20">
        <v>156.206833380825</v>
      </c>
      <c r="J104" s="20">
        <v>133.69485811427299</v>
      </c>
      <c r="K104" s="20">
        <v>86.923048699742296</v>
      </c>
      <c r="L104" s="20">
        <v>26.344240977196399</v>
      </c>
      <c r="M104" s="20">
        <v>2.06268618195752</v>
      </c>
      <c r="N104" s="20">
        <v>0</v>
      </c>
      <c r="O104" s="21">
        <f t="shared" si="2"/>
        <v>650.62247668138025</v>
      </c>
      <c r="P104" s="21">
        <f t="shared" si="3"/>
        <v>738.67402390335485</v>
      </c>
    </row>
    <row r="105" spans="1:16" x14ac:dyDescent="0.4">
      <c r="A105" s="26" t="s">
        <v>251</v>
      </c>
      <c r="B105" s="26" t="s">
        <v>240</v>
      </c>
      <c r="C105" s="20">
        <v>0.23118078910748799</v>
      </c>
      <c r="D105" s="20">
        <v>1.2156478943450399</v>
      </c>
      <c r="E105" s="20">
        <v>11.548312985988201</v>
      </c>
      <c r="F105" s="20">
        <v>57.097256458875698</v>
      </c>
      <c r="G105" s="20">
        <v>124.980404847164</v>
      </c>
      <c r="H105" s="20">
        <v>145.68021632172201</v>
      </c>
      <c r="I105" s="20">
        <v>153.43811768719601</v>
      </c>
      <c r="J105" s="20">
        <v>133.030913318318</v>
      </c>
      <c r="K105" s="20">
        <v>87.104189905531697</v>
      </c>
      <c r="L105" s="20">
        <v>28.830897464487599</v>
      </c>
      <c r="M105" s="20">
        <v>3.3467403356126102</v>
      </c>
      <c r="N105" s="20">
        <v>2.0196060946748098E-2</v>
      </c>
      <c r="O105" s="21">
        <f t="shared" si="2"/>
        <v>644.23384207993172</v>
      </c>
      <c r="P105" s="21">
        <f t="shared" si="3"/>
        <v>746.52407406929512</v>
      </c>
    </row>
    <row r="106" spans="1:16" x14ac:dyDescent="0.4">
      <c r="A106" s="26" t="s">
        <v>252</v>
      </c>
      <c r="B106" s="26" t="s">
        <v>240</v>
      </c>
      <c r="C106" s="20">
        <v>5.3513737393273898E-2</v>
      </c>
      <c r="D106" s="20">
        <v>0.80907140931857302</v>
      </c>
      <c r="E106" s="20">
        <v>9.3092805111635002</v>
      </c>
      <c r="F106" s="20">
        <v>57.234192485141101</v>
      </c>
      <c r="G106" s="20">
        <v>126.129417021766</v>
      </c>
      <c r="H106" s="20">
        <v>148.22937720334099</v>
      </c>
      <c r="I106" s="20">
        <v>155.99581790502299</v>
      </c>
      <c r="J106" s="20">
        <v>136.32305827997999</v>
      </c>
      <c r="K106" s="20">
        <v>89.555060070504496</v>
      </c>
      <c r="L106" s="20">
        <v>28.9851621758806</v>
      </c>
      <c r="M106" s="20">
        <v>2.62920047759029</v>
      </c>
      <c r="N106" s="20">
        <v>0</v>
      </c>
      <c r="O106" s="21">
        <f t="shared" si="2"/>
        <v>656.23273048061446</v>
      </c>
      <c r="P106" s="21">
        <f t="shared" si="3"/>
        <v>755.25315127710189</v>
      </c>
    </row>
    <row r="107" spans="1:16" x14ac:dyDescent="0.4">
      <c r="A107" s="26" t="s">
        <v>253</v>
      </c>
      <c r="B107" s="26" t="s">
        <v>240</v>
      </c>
      <c r="C107" s="20">
        <v>3.169507846564E-2</v>
      </c>
      <c r="D107" s="20">
        <v>0.678179730683513</v>
      </c>
      <c r="E107" s="20">
        <v>9.5260869874455292</v>
      </c>
      <c r="F107" s="20">
        <v>58.331555979848297</v>
      </c>
      <c r="G107" s="20">
        <v>126.496011230674</v>
      </c>
      <c r="H107" s="20">
        <v>148.66825261227601</v>
      </c>
      <c r="I107" s="20">
        <v>156.50229292714801</v>
      </c>
      <c r="J107" s="20">
        <v>137.24875806597601</v>
      </c>
      <c r="K107" s="20">
        <v>90.834299969110901</v>
      </c>
      <c r="L107" s="20">
        <v>28.596938070497799</v>
      </c>
      <c r="M107" s="20">
        <v>2.61897075630363</v>
      </c>
      <c r="N107" s="20">
        <v>0</v>
      </c>
      <c r="O107" s="21">
        <f t="shared" si="2"/>
        <v>659.74961480518493</v>
      </c>
      <c r="P107" s="21">
        <f t="shared" si="3"/>
        <v>759.53304140842943</v>
      </c>
    </row>
    <row r="108" spans="1:16" x14ac:dyDescent="0.4">
      <c r="A108" s="26" t="s">
        <v>254</v>
      </c>
      <c r="B108" s="26" t="s">
        <v>240</v>
      </c>
      <c r="C108" s="20">
        <v>0.13556702969401699</v>
      </c>
      <c r="D108" s="20">
        <v>1.0426397370645699</v>
      </c>
      <c r="E108" s="20">
        <v>10.006689482003001</v>
      </c>
      <c r="F108" s="20">
        <v>55.0393103536856</v>
      </c>
      <c r="G108" s="20">
        <v>125.08974740716199</v>
      </c>
      <c r="H108" s="20">
        <v>147.00856170776501</v>
      </c>
      <c r="I108" s="20">
        <v>154.63982602399599</v>
      </c>
      <c r="J108" s="20">
        <v>134.04605833335299</v>
      </c>
      <c r="K108" s="20">
        <v>87.558039908483906</v>
      </c>
      <c r="L108" s="20">
        <v>28.8248478360569</v>
      </c>
      <c r="M108" s="20">
        <v>2.6608039374508801</v>
      </c>
      <c r="N108" s="20">
        <v>9.4864430017224805E-2</v>
      </c>
      <c r="O108" s="21">
        <f t="shared" si="2"/>
        <v>648.34223338075992</v>
      </c>
      <c r="P108" s="21">
        <f t="shared" si="3"/>
        <v>746.14695618673204</v>
      </c>
    </row>
    <row r="109" spans="1:16" x14ac:dyDescent="0.4">
      <c r="A109" s="26" t="s">
        <v>255</v>
      </c>
      <c r="B109" s="26" t="s">
        <v>240</v>
      </c>
      <c r="C109" s="20">
        <v>0.19133122328868299</v>
      </c>
      <c r="D109" s="20">
        <v>1.1348537354094901</v>
      </c>
      <c r="E109" s="20">
        <v>10.9655410644993</v>
      </c>
      <c r="F109" s="20">
        <v>56.628350926084899</v>
      </c>
      <c r="G109" s="20">
        <v>125.199571195049</v>
      </c>
      <c r="H109" s="20">
        <v>146.02067443634601</v>
      </c>
      <c r="I109" s="20">
        <v>153.70904223286601</v>
      </c>
      <c r="J109" s="20">
        <v>133.58957857519999</v>
      </c>
      <c r="K109" s="20">
        <v>87.571252301307496</v>
      </c>
      <c r="L109" s="20">
        <v>28.686071523266499</v>
      </c>
      <c r="M109" s="20">
        <v>2.96249329792921</v>
      </c>
      <c r="N109" s="20">
        <v>3.1636963656709101E-2</v>
      </c>
      <c r="O109" s="21">
        <f t="shared" si="2"/>
        <v>646.0901187407685</v>
      </c>
      <c r="P109" s="21">
        <f t="shared" si="3"/>
        <v>746.69039747490331</v>
      </c>
    </row>
    <row r="110" spans="1:16" x14ac:dyDescent="0.4">
      <c r="A110" s="26" t="s">
        <v>257</v>
      </c>
      <c r="B110" s="26" t="s">
        <v>256</v>
      </c>
      <c r="C110" s="20">
        <v>0.28754457970192099</v>
      </c>
      <c r="D110" s="20">
        <v>1.39570278471451</v>
      </c>
      <c r="E110" s="20">
        <v>13.5585301041401</v>
      </c>
      <c r="F110" s="20">
        <v>58.170440871695597</v>
      </c>
      <c r="G110" s="20">
        <v>126.056243467775</v>
      </c>
      <c r="H110" s="20">
        <v>143.45924786389901</v>
      </c>
      <c r="I110" s="20">
        <v>152.15255090574701</v>
      </c>
      <c r="J110" s="20">
        <v>132.65388037407499</v>
      </c>
      <c r="K110" s="20">
        <v>89.861122620838401</v>
      </c>
      <c r="L110" s="20">
        <v>29.994669641305698</v>
      </c>
      <c r="M110" s="20">
        <v>4.6418398298391796</v>
      </c>
      <c r="N110" s="20">
        <v>0.42427804511502298</v>
      </c>
      <c r="O110" s="21">
        <f t="shared" si="2"/>
        <v>644.18304523233439</v>
      </c>
      <c r="P110" s="21">
        <f t="shared" si="3"/>
        <v>752.65605108884643</v>
      </c>
    </row>
    <row r="111" spans="1:16" x14ac:dyDescent="0.4">
      <c r="A111" s="26" t="s">
        <v>258</v>
      </c>
      <c r="B111" s="26" t="s">
        <v>256</v>
      </c>
      <c r="C111" s="20">
        <v>0.29276038635561802</v>
      </c>
      <c r="D111" s="20">
        <v>1.44630138057971</v>
      </c>
      <c r="E111" s="20">
        <v>13.503037800121501</v>
      </c>
      <c r="F111" s="20">
        <v>59.698402266779802</v>
      </c>
      <c r="G111" s="20">
        <v>126.70452128225899</v>
      </c>
      <c r="H111" s="20">
        <v>144.73445408630599</v>
      </c>
      <c r="I111" s="20">
        <v>153.856681826921</v>
      </c>
      <c r="J111" s="20">
        <v>134.819417798926</v>
      </c>
      <c r="K111" s="20">
        <v>91.889492224567604</v>
      </c>
      <c r="L111" s="20">
        <v>30.736263480370798</v>
      </c>
      <c r="M111" s="20">
        <v>4.63451370186029</v>
      </c>
      <c r="N111" s="20">
        <v>0.36205140047386303</v>
      </c>
      <c r="O111" s="21">
        <f t="shared" si="2"/>
        <v>652.00456721897956</v>
      </c>
      <c r="P111" s="21">
        <f t="shared" si="3"/>
        <v>762.67789763552116</v>
      </c>
    </row>
    <row r="112" spans="1:16" x14ac:dyDescent="0.4">
      <c r="A112" s="26" t="s">
        <v>259</v>
      </c>
      <c r="B112" s="26" t="s">
        <v>256</v>
      </c>
      <c r="C112" s="20">
        <v>0.22645775858876899</v>
      </c>
      <c r="D112" s="20">
        <v>1.3904158603039201</v>
      </c>
      <c r="E112" s="20">
        <v>12.768984285022199</v>
      </c>
      <c r="F112" s="20">
        <v>60.721319188699702</v>
      </c>
      <c r="G112" s="20">
        <v>126.00375665468</v>
      </c>
      <c r="H112" s="20">
        <v>146.33035422457101</v>
      </c>
      <c r="I112" s="20">
        <v>154.75232924950399</v>
      </c>
      <c r="J112" s="20">
        <v>135.68262349131001</v>
      </c>
      <c r="K112" s="20">
        <v>91.2000203426295</v>
      </c>
      <c r="L112" s="20">
        <v>30.216012230548099</v>
      </c>
      <c r="M112" s="20">
        <v>4.1047359393378002</v>
      </c>
      <c r="N112" s="20">
        <v>0.25160227972142801</v>
      </c>
      <c r="O112" s="21">
        <f t="shared" si="2"/>
        <v>653.96908396269453</v>
      </c>
      <c r="P112" s="21">
        <f t="shared" si="3"/>
        <v>763.64861150491652</v>
      </c>
    </row>
    <row r="113" spans="1:16" x14ac:dyDescent="0.4">
      <c r="A113" s="26" t="s">
        <v>260</v>
      </c>
      <c r="B113" s="26" t="s">
        <v>256</v>
      </c>
      <c r="C113" s="20">
        <v>0.18461916666778</v>
      </c>
      <c r="D113" s="20">
        <v>1.0972426800167601</v>
      </c>
      <c r="E113" s="20">
        <v>11.389461837938899</v>
      </c>
      <c r="F113" s="20">
        <v>59.362462034153999</v>
      </c>
      <c r="G113" s="20">
        <v>126.82652453425401</v>
      </c>
      <c r="H113" s="20">
        <v>147.116886676625</v>
      </c>
      <c r="I113" s="20">
        <v>155.64407443952601</v>
      </c>
      <c r="J113" s="20">
        <v>135.999707858579</v>
      </c>
      <c r="K113" s="20">
        <v>91.131601038691798</v>
      </c>
      <c r="L113" s="20">
        <v>29.276865198913399</v>
      </c>
      <c r="M113" s="20">
        <v>3.0121611915714301</v>
      </c>
      <c r="N113" s="20">
        <v>0.105686440550392</v>
      </c>
      <c r="O113" s="21">
        <f t="shared" si="2"/>
        <v>656.71879454767577</v>
      </c>
      <c r="P113" s="21">
        <f t="shared" si="3"/>
        <v>761.14729309748827</v>
      </c>
    </row>
    <row r="114" spans="1:16" x14ac:dyDescent="0.4">
      <c r="A114" s="26" t="s">
        <v>261</v>
      </c>
      <c r="B114" s="26" t="s">
        <v>256</v>
      </c>
      <c r="C114" s="20">
        <v>0.238481782467621</v>
      </c>
      <c r="D114" s="20">
        <v>1.3207297939632401</v>
      </c>
      <c r="E114" s="20">
        <v>12.933743716977499</v>
      </c>
      <c r="F114" s="20">
        <v>60.202734717303599</v>
      </c>
      <c r="G114" s="20">
        <v>126.767529664458</v>
      </c>
      <c r="H114" s="20">
        <v>146.34645252779401</v>
      </c>
      <c r="I114" s="20">
        <v>154.949815779207</v>
      </c>
      <c r="J114" s="20">
        <v>135.39766531908401</v>
      </c>
      <c r="K114" s="20">
        <v>91.381385615914496</v>
      </c>
      <c r="L114" s="20">
        <v>30.351972798206202</v>
      </c>
      <c r="M114" s="20">
        <v>4.0181292630780101</v>
      </c>
      <c r="N114" s="20">
        <v>0.32078238757715</v>
      </c>
      <c r="O114" s="21">
        <f t="shared" si="2"/>
        <v>654.84284890645756</v>
      </c>
      <c r="P114" s="21">
        <f t="shared" si="3"/>
        <v>764.22942336603091</v>
      </c>
    </row>
    <row r="115" spans="1:16" x14ac:dyDescent="0.4">
      <c r="A115" s="26" t="s">
        <v>262</v>
      </c>
      <c r="B115" s="26" t="s">
        <v>256</v>
      </c>
      <c r="C115" s="20">
        <v>0.21902565910375399</v>
      </c>
      <c r="D115" s="20">
        <v>1.40352604112743</v>
      </c>
      <c r="E115" s="20">
        <v>13.3775151806365</v>
      </c>
      <c r="F115" s="20">
        <v>61.179996528793602</v>
      </c>
      <c r="G115" s="20">
        <v>128.24697393983601</v>
      </c>
      <c r="H115" s="20">
        <v>146.54871569612399</v>
      </c>
      <c r="I115" s="20">
        <v>156.10830420545301</v>
      </c>
      <c r="J115" s="20">
        <v>136.39270368449499</v>
      </c>
      <c r="K115" s="20">
        <v>93.452434390668898</v>
      </c>
      <c r="L115" s="20">
        <v>31.935967889468799</v>
      </c>
      <c r="M115" s="20">
        <v>5.1980308798428201</v>
      </c>
      <c r="N115" s="20">
        <v>0.53197991004367295</v>
      </c>
      <c r="O115" s="21">
        <f t="shared" si="2"/>
        <v>660.74913191657697</v>
      </c>
      <c r="P115" s="21">
        <f t="shared" si="3"/>
        <v>774.59517400559355</v>
      </c>
    </row>
    <row r="116" spans="1:16" x14ac:dyDescent="0.4">
      <c r="A116" s="26" t="s">
        <v>263</v>
      </c>
      <c r="B116" s="26" t="s">
        <v>256</v>
      </c>
      <c r="C116" s="20">
        <v>0.40299752338241601</v>
      </c>
      <c r="D116" s="20">
        <v>1.50141853597643</v>
      </c>
      <c r="E116" s="20">
        <v>13.1132843569222</v>
      </c>
      <c r="F116" s="20">
        <v>61.356704544998401</v>
      </c>
      <c r="G116" s="20">
        <v>129.158197968233</v>
      </c>
      <c r="H116" s="20">
        <v>147.710433190326</v>
      </c>
      <c r="I116" s="20">
        <v>156.81249714597499</v>
      </c>
      <c r="J116" s="20">
        <v>136.97886649806301</v>
      </c>
      <c r="K116" s="20">
        <v>93.712865244703295</v>
      </c>
      <c r="L116" s="20">
        <v>32.712078294096301</v>
      </c>
      <c r="M116" s="20">
        <v>5.60239946492083</v>
      </c>
      <c r="N116" s="20">
        <v>0.325815077795023</v>
      </c>
      <c r="O116" s="21">
        <f t="shared" si="2"/>
        <v>664.37286004730026</v>
      </c>
      <c r="P116" s="21">
        <f t="shared" si="3"/>
        <v>779.38755784539183</v>
      </c>
    </row>
    <row r="117" spans="1:16" x14ac:dyDescent="0.4">
      <c r="A117" s="26" t="s">
        <v>264</v>
      </c>
      <c r="B117" s="26" t="s">
        <v>256</v>
      </c>
      <c r="C117" s="20">
        <v>0.18431680753062099</v>
      </c>
      <c r="D117" s="20">
        <v>1.2244285557280199</v>
      </c>
      <c r="E117" s="20">
        <v>12.7866168767621</v>
      </c>
      <c r="F117" s="20">
        <v>59.9641638739744</v>
      </c>
      <c r="G117" s="20">
        <v>127.251912310341</v>
      </c>
      <c r="H117" s="20">
        <v>146.34683802531299</v>
      </c>
      <c r="I117" s="20">
        <v>155.62541577334599</v>
      </c>
      <c r="J117" s="20">
        <v>135.93864796112601</v>
      </c>
      <c r="K117" s="20">
        <v>92.209431315374999</v>
      </c>
      <c r="L117" s="20">
        <v>30.286127725338702</v>
      </c>
      <c r="M117" s="20">
        <v>3.7242952378904701</v>
      </c>
      <c r="N117" s="20">
        <v>0.265966355199664</v>
      </c>
      <c r="O117" s="21">
        <f t="shared" si="2"/>
        <v>657.37224538550106</v>
      </c>
      <c r="P117" s="21">
        <f t="shared" si="3"/>
        <v>765.808160817925</v>
      </c>
    </row>
    <row r="118" spans="1:16" x14ac:dyDescent="0.4">
      <c r="A118" s="26" t="s">
        <v>265</v>
      </c>
      <c r="B118" s="26" t="s">
        <v>256</v>
      </c>
      <c r="C118" s="20">
        <v>0.204278815198363</v>
      </c>
      <c r="D118" s="20">
        <v>1.0627901047928301</v>
      </c>
      <c r="E118" s="20">
        <v>10.705907893300999</v>
      </c>
      <c r="F118" s="20">
        <v>58.268556792864999</v>
      </c>
      <c r="G118" s="20">
        <v>125.74366677242899</v>
      </c>
      <c r="H118" s="20">
        <v>147.189568970447</v>
      </c>
      <c r="I118" s="20">
        <v>155.614244549636</v>
      </c>
      <c r="J118" s="20">
        <v>135.573048925384</v>
      </c>
      <c r="K118" s="20">
        <v>89.875345571646093</v>
      </c>
      <c r="L118" s="20">
        <v>29.2508605756246</v>
      </c>
      <c r="M118" s="20">
        <v>2.9030200797089898</v>
      </c>
      <c r="N118" s="20">
        <v>5.33480362215678E-2</v>
      </c>
      <c r="O118" s="21">
        <f t="shared" si="2"/>
        <v>653.99587478954209</v>
      </c>
      <c r="P118" s="21">
        <f t="shared" si="3"/>
        <v>756.44463708725448</v>
      </c>
    </row>
    <row r="119" spans="1:16" x14ac:dyDescent="0.4">
      <c r="A119" s="26" t="s">
        <v>266</v>
      </c>
      <c r="B119" s="26" t="s">
        <v>256</v>
      </c>
      <c r="C119" s="20">
        <v>0.183889466680492</v>
      </c>
      <c r="D119" s="20">
        <v>1.01437059065669</v>
      </c>
      <c r="E119" s="20">
        <v>11.6178319343309</v>
      </c>
      <c r="F119" s="20">
        <v>61.498847459451298</v>
      </c>
      <c r="G119" s="20">
        <v>129.17115658184599</v>
      </c>
      <c r="H119" s="20">
        <v>148.50838618426801</v>
      </c>
      <c r="I119" s="20">
        <v>158.19677684758599</v>
      </c>
      <c r="J119" s="20">
        <v>136.88773850960499</v>
      </c>
      <c r="K119" s="20">
        <v>92.908435510734407</v>
      </c>
      <c r="L119" s="20">
        <v>30.809197782347798</v>
      </c>
      <c r="M119" s="20">
        <v>4.3587567039517703</v>
      </c>
      <c r="N119" s="20">
        <v>0</v>
      </c>
      <c r="O119" s="21">
        <f t="shared" si="2"/>
        <v>665.67249363403937</v>
      </c>
      <c r="P119" s="21">
        <f t="shared" si="3"/>
        <v>775.1553875714585</v>
      </c>
    </row>
    <row r="120" spans="1:16" x14ac:dyDescent="0.4">
      <c r="A120" s="26" t="s">
        <v>267</v>
      </c>
      <c r="B120" s="26" t="s">
        <v>256</v>
      </c>
      <c r="C120" s="20">
        <v>0.141407554687078</v>
      </c>
      <c r="D120" s="20">
        <v>1.1177909051527599</v>
      </c>
      <c r="E120" s="20">
        <v>11.8836816063505</v>
      </c>
      <c r="F120" s="20">
        <v>59.482477650143103</v>
      </c>
      <c r="G120" s="20">
        <v>126.91518263174299</v>
      </c>
      <c r="H120" s="20">
        <v>146.94479179404101</v>
      </c>
      <c r="I120" s="20">
        <v>155.405306448294</v>
      </c>
      <c r="J120" s="20">
        <v>135.96453292330401</v>
      </c>
      <c r="K120" s="20">
        <v>91.597669828369007</v>
      </c>
      <c r="L120" s="20">
        <v>29.509289184966899</v>
      </c>
      <c r="M120" s="20">
        <v>3.1710291912849899</v>
      </c>
      <c r="N120" s="20">
        <v>0</v>
      </c>
      <c r="O120" s="21">
        <f t="shared" si="2"/>
        <v>656.82748362575103</v>
      </c>
      <c r="P120" s="21">
        <f t="shared" si="3"/>
        <v>762.13315971833629</v>
      </c>
    </row>
    <row r="121" spans="1:16" x14ac:dyDescent="0.4">
      <c r="A121" s="26" t="s">
        <v>269</v>
      </c>
      <c r="B121" s="26" t="s">
        <v>268</v>
      </c>
      <c r="C121" s="20">
        <v>0</v>
      </c>
      <c r="D121" s="20">
        <v>0.90354315323291201</v>
      </c>
      <c r="E121" s="20">
        <v>10.729244225882301</v>
      </c>
      <c r="F121" s="20">
        <v>60.825913230365003</v>
      </c>
      <c r="G121" s="20">
        <v>127.73396115515899</v>
      </c>
      <c r="H121" s="20">
        <v>148.44974492966301</v>
      </c>
      <c r="I121" s="20">
        <v>157.53897981564501</v>
      </c>
      <c r="J121" s="20">
        <v>137.479608438752</v>
      </c>
      <c r="K121" s="20">
        <v>92.4010677523992</v>
      </c>
      <c r="L121" s="20">
        <v>29.356646642385002</v>
      </c>
      <c r="M121" s="20">
        <v>3.3692624992886402</v>
      </c>
      <c r="N121" s="20">
        <v>0</v>
      </c>
      <c r="O121" s="21">
        <f t="shared" si="2"/>
        <v>663.60336209161812</v>
      </c>
      <c r="P121" s="21">
        <f t="shared" si="3"/>
        <v>768.78797184277209</v>
      </c>
    </row>
    <row r="122" spans="1:16" x14ac:dyDescent="0.4">
      <c r="A122" s="26" t="s">
        <v>271</v>
      </c>
      <c r="B122" s="26" t="s">
        <v>270</v>
      </c>
      <c r="C122" s="20">
        <v>2.6829163250784199E-2</v>
      </c>
      <c r="D122" s="20">
        <v>1.5298215092541301</v>
      </c>
      <c r="E122" s="20">
        <v>16.757140759370198</v>
      </c>
      <c r="F122" s="20">
        <v>65.898075109505697</v>
      </c>
      <c r="G122" s="20">
        <v>136.79830329402199</v>
      </c>
      <c r="H122" s="20">
        <v>158.37358632272401</v>
      </c>
      <c r="I122" s="20">
        <v>169.03541399808401</v>
      </c>
      <c r="J122" s="20">
        <v>146.05343012372799</v>
      </c>
      <c r="K122" s="20">
        <v>96.787744611751904</v>
      </c>
      <c r="L122" s="20">
        <v>29.4752693281958</v>
      </c>
      <c r="M122" s="20">
        <v>4.4247548822274902</v>
      </c>
      <c r="N122" s="20">
        <v>0</v>
      </c>
      <c r="O122" s="21">
        <f t="shared" si="2"/>
        <v>707.04847835030989</v>
      </c>
      <c r="P122" s="21">
        <f t="shared" si="3"/>
        <v>825.16036910211415</v>
      </c>
    </row>
    <row r="123" spans="1:16" x14ac:dyDescent="0.4">
      <c r="A123" s="26" t="s">
        <v>272</v>
      </c>
      <c r="B123" s="26" t="s">
        <v>270</v>
      </c>
      <c r="C123" s="20">
        <v>1.84190558875727E-2</v>
      </c>
      <c r="D123" s="20">
        <v>1.58018272820123</v>
      </c>
      <c r="E123" s="20">
        <v>16.5734511824019</v>
      </c>
      <c r="F123" s="20">
        <v>65.235908156548902</v>
      </c>
      <c r="G123" s="20">
        <v>136.185229323589</v>
      </c>
      <c r="H123" s="20">
        <v>157.76503000654901</v>
      </c>
      <c r="I123" s="20">
        <v>167.452594034133</v>
      </c>
      <c r="J123" s="20">
        <v>145.15588455577301</v>
      </c>
      <c r="K123" s="20">
        <v>95.189136391745095</v>
      </c>
      <c r="L123" s="20">
        <v>29.2225256481779</v>
      </c>
      <c r="M123" s="20">
        <v>4.2432812092879999</v>
      </c>
      <c r="N123" s="20">
        <v>0</v>
      </c>
      <c r="O123" s="21">
        <f t="shared" si="2"/>
        <v>701.74787431178913</v>
      </c>
      <c r="P123" s="21">
        <f t="shared" si="3"/>
        <v>818.62164229229461</v>
      </c>
    </row>
    <row r="124" spans="1:16" x14ac:dyDescent="0.4">
      <c r="A124" s="26" t="s">
        <v>273</v>
      </c>
      <c r="B124" s="26" t="s">
        <v>270</v>
      </c>
      <c r="C124" s="20">
        <v>0</v>
      </c>
      <c r="D124" s="20">
        <v>1.1448937300059101</v>
      </c>
      <c r="E124" s="20">
        <v>14.8222519042441</v>
      </c>
      <c r="F124" s="20">
        <v>63.447421772408497</v>
      </c>
      <c r="G124" s="20">
        <v>133.02277331029401</v>
      </c>
      <c r="H124" s="20">
        <v>154.48824722818</v>
      </c>
      <c r="I124" s="20">
        <v>162.738854724937</v>
      </c>
      <c r="J124" s="20">
        <v>141.12346242969599</v>
      </c>
      <c r="K124" s="20">
        <v>93.704572384548598</v>
      </c>
      <c r="L124" s="20">
        <v>30.227721634452301</v>
      </c>
      <c r="M124" s="20">
        <v>3.1264535983138901</v>
      </c>
      <c r="N124" s="20">
        <v>0</v>
      </c>
      <c r="O124" s="21">
        <f t="shared" si="2"/>
        <v>685.07791007765559</v>
      </c>
      <c r="P124" s="21">
        <f t="shared" si="3"/>
        <v>797.84665271708036</v>
      </c>
    </row>
    <row r="125" spans="1:16" x14ac:dyDescent="0.4">
      <c r="A125" s="26" t="s">
        <v>274</v>
      </c>
      <c r="B125" s="26" t="s">
        <v>270</v>
      </c>
      <c r="C125" s="20">
        <v>0</v>
      </c>
      <c r="D125" s="20">
        <v>1.3780246649246</v>
      </c>
      <c r="E125" s="20">
        <v>15.145548069436799</v>
      </c>
      <c r="F125" s="20">
        <v>61.857312521981299</v>
      </c>
      <c r="G125" s="20">
        <v>133.705574804668</v>
      </c>
      <c r="H125" s="20">
        <v>154.936739027545</v>
      </c>
      <c r="I125" s="20">
        <v>164.481538833938</v>
      </c>
      <c r="J125" s="20">
        <v>140.944834856689</v>
      </c>
      <c r="K125" s="20">
        <v>92.425319363668805</v>
      </c>
      <c r="L125" s="20">
        <v>27.289782651829999</v>
      </c>
      <c r="M125" s="20">
        <v>3.3805572305244498</v>
      </c>
      <c r="N125" s="20">
        <v>0</v>
      </c>
      <c r="O125" s="21">
        <f t="shared" si="2"/>
        <v>686.49400688650883</v>
      </c>
      <c r="P125" s="21">
        <f t="shared" si="3"/>
        <v>795.54523202520602</v>
      </c>
    </row>
    <row r="126" spans="1:16" x14ac:dyDescent="0.4">
      <c r="A126" s="26" t="s">
        <v>275</v>
      </c>
      <c r="B126" s="26" t="s">
        <v>270</v>
      </c>
      <c r="C126" s="20">
        <v>0</v>
      </c>
      <c r="D126" s="20">
        <v>1.28055067074653</v>
      </c>
      <c r="E126" s="20">
        <v>15.459067469185801</v>
      </c>
      <c r="F126" s="20">
        <v>62.286827008633701</v>
      </c>
      <c r="G126" s="20">
        <v>133.46402339853401</v>
      </c>
      <c r="H126" s="20">
        <v>153.62327806086401</v>
      </c>
      <c r="I126" s="20">
        <v>162.806100863582</v>
      </c>
      <c r="J126" s="20">
        <v>141.77146778011999</v>
      </c>
      <c r="K126" s="20">
        <v>91.104024483470099</v>
      </c>
      <c r="L126" s="20">
        <v>27.560633203378799</v>
      </c>
      <c r="M126" s="20">
        <v>2.9145464703606998</v>
      </c>
      <c r="N126" s="20">
        <v>0</v>
      </c>
      <c r="O126" s="21">
        <f t="shared" si="2"/>
        <v>682.76889458657013</v>
      </c>
      <c r="P126" s="21">
        <f t="shared" si="3"/>
        <v>792.27051940887566</v>
      </c>
    </row>
    <row r="127" spans="1:16" x14ac:dyDescent="0.4">
      <c r="A127" s="26" t="s">
        <v>276</v>
      </c>
      <c r="B127" s="26" t="s">
        <v>270</v>
      </c>
      <c r="C127" s="20">
        <v>0</v>
      </c>
      <c r="D127" s="20">
        <v>1.5336488403841799</v>
      </c>
      <c r="E127" s="20">
        <v>16.296624738250799</v>
      </c>
      <c r="F127" s="20">
        <v>66.344047051974698</v>
      </c>
      <c r="G127" s="20">
        <v>137.331252150144</v>
      </c>
      <c r="H127" s="20">
        <v>157.73754526586799</v>
      </c>
      <c r="I127" s="20">
        <v>168.09529217923699</v>
      </c>
      <c r="J127" s="20">
        <v>145.681359282828</v>
      </c>
      <c r="K127" s="20">
        <v>95.251694337000899</v>
      </c>
      <c r="L127" s="20">
        <v>28.9930253682023</v>
      </c>
      <c r="M127" s="20">
        <v>3.7980868177855802</v>
      </c>
      <c r="N127" s="20">
        <v>0</v>
      </c>
      <c r="O127" s="21">
        <f t="shared" si="2"/>
        <v>704.09714321507784</v>
      </c>
      <c r="P127" s="21">
        <f t="shared" si="3"/>
        <v>821.06257603167558</v>
      </c>
    </row>
    <row r="128" spans="1:16" x14ac:dyDescent="0.4">
      <c r="A128" s="26" t="s">
        <v>277</v>
      </c>
      <c r="B128" s="26" t="s">
        <v>270</v>
      </c>
      <c r="C128" s="20">
        <v>0</v>
      </c>
      <c r="D128" s="20">
        <v>1.1702204161020999</v>
      </c>
      <c r="E128" s="20">
        <v>14.5211384322592</v>
      </c>
      <c r="F128" s="20">
        <v>63.972502766060899</v>
      </c>
      <c r="G128" s="20">
        <v>132.61298041954899</v>
      </c>
      <c r="H128" s="20">
        <v>153.68950730539501</v>
      </c>
      <c r="I128" s="20">
        <v>162.25422480123299</v>
      </c>
      <c r="J128" s="20">
        <v>140.62823720465801</v>
      </c>
      <c r="K128" s="20">
        <v>93.731017755136904</v>
      </c>
      <c r="L128" s="20">
        <v>30.857111267381899</v>
      </c>
      <c r="M128" s="20">
        <v>3.3318916634875699</v>
      </c>
      <c r="N128" s="20">
        <v>0</v>
      </c>
      <c r="O128" s="21">
        <f t="shared" si="2"/>
        <v>682.91596748597192</v>
      </c>
      <c r="P128" s="21">
        <f t="shared" si="3"/>
        <v>796.76883203126363</v>
      </c>
    </row>
    <row r="129" spans="1:16" x14ac:dyDescent="0.4">
      <c r="A129" s="26" t="s">
        <v>278</v>
      </c>
      <c r="B129" s="26" t="s">
        <v>270</v>
      </c>
      <c r="C129" s="20">
        <v>1.1619743709815699E-2</v>
      </c>
      <c r="D129" s="20">
        <v>1.4009088990560801</v>
      </c>
      <c r="E129" s="20">
        <v>15.646362498566999</v>
      </c>
      <c r="F129" s="20">
        <v>64.880236164498399</v>
      </c>
      <c r="G129" s="20">
        <v>135.94108692075301</v>
      </c>
      <c r="H129" s="20">
        <v>157.25370245802699</v>
      </c>
      <c r="I129" s="20">
        <v>167.66144563413201</v>
      </c>
      <c r="J129" s="20">
        <v>145.20401144315599</v>
      </c>
      <c r="K129" s="20">
        <v>96.329350146569496</v>
      </c>
      <c r="L129" s="20">
        <v>29.885671794041599</v>
      </c>
      <c r="M129" s="20">
        <v>3.9582946706194799</v>
      </c>
      <c r="N129" s="20">
        <v>0</v>
      </c>
      <c r="O129" s="21">
        <f t="shared" si="2"/>
        <v>702.38959660263743</v>
      </c>
      <c r="P129" s="21">
        <f t="shared" si="3"/>
        <v>818.17269037312997</v>
      </c>
    </row>
    <row r="130" spans="1:16" x14ac:dyDescent="0.4">
      <c r="A130" s="26" t="s">
        <v>279</v>
      </c>
      <c r="B130" s="26" t="s">
        <v>270</v>
      </c>
      <c r="C130" s="20">
        <v>0</v>
      </c>
      <c r="D130" s="20">
        <v>0.94894969415614305</v>
      </c>
      <c r="E130" s="20">
        <v>13.4532005836086</v>
      </c>
      <c r="F130" s="20">
        <v>61.299775486474303</v>
      </c>
      <c r="G130" s="20">
        <v>130.26398144663801</v>
      </c>
      <c r="H130" s="20">
        <v>152.52987644204299</v>
      </c>
      <c r="I130" s="20">
        <v>160.94512256864201</v>
      </c>
      <c r="J130" s="20">
        <v>137.59275968566001</v>
      </c>
      <c r="K130" s="20">
        <v>89.983560956847299</v>
      </c>
      <c r="L130" s="20">
        <v>28.150492464434201</v>
      </c>
      <c r="M130" s="20">
        <v>2.88036236868302</v>
      </c>
      <c r="N130" s="20">
        <v>0</v>
      </c>
      <c r="O130" s="21">
        <f t="shared" ref="O130:O145" si="4">SUM(G130:K130)</f>
        <v>671.31530109983032</v>
      </c>
      <c r="P130" s="21">
        <f t="shared" ref="P130:P145" si="5">SUM(C130:N130)</f>
        <v>778.0480816971866</v>
      </c>
    </row>
    <row r="131" spans="1:16" x14ac:dyDescent="0.4">
      <c r="A131" s="26" t="s">
        <v>280</v>
      </c>
      <c r="B131" s="26" t="s">
        <v>270</v>
      </c>
      <c r="C131" s="20">
        <v>0</v>
      </c>
      <c r="D131" s="20">
        <v>1.2818634910470199</v>
      </c>
      <c r="E131" s="20">
        <v>14.600500945936499</v>
      </c>
      <c r="F131" s="20">
        <v>60.431917915263199</v>
      </c>
      <c r="G131" s="20">
        <v>131.79831660245301</v>
      </c>
      <c r="H131" s="20">
        <v>152.16180486528401</v>
      </c>
      <c r="I131" s="20">
        <v>162.00069874280601</v>
      </c>
      <c r="J131" s="20">
        <v>139.229640707193</v>
      </c>
      <c r="K131" s="20">
        <v>90.135694949913301</v>
      </c>
      <c r="L131" s="20">
        <v>27.013246421204599</v>
      </c>
      <c r="M131" s="20">
        <v>2.9587446539281101</v>
      </c>
      <c r="N131" s="20">
        <v>0</v>
      </c>
      <c r="O131" s="21">
        <f t="shared" si="4"/>
        <v>675.32615586764928</v>
      </c>
      <c r="P131" s="21">
        <f t="shared" si="5"/>
        <v>781.61242929502862</v>
      </c>
    </row>
    <row r="132" spans="1:16" x14ac:dyDescent="0.4">
      <c r="A132" s="26" t="s">
        <v>282</v>
      </c>
      <c r="B132" s="26" t="s">
        <v>281</v>
      </c>
      <c r="C132" s="20">
        <v>0</v>
      </c>
      <c r="D132" s="20">
        <v>0.96082011159039904</v>
      </c>
      <c r="E132" s="20">
        <v>7.7322898235773598</v>
      </c>
      <c r="F132" s="20">
        <v>43.572901734334401</v>
      </c>
      <c r="G132" s="20">
        <v>121.85266072818899</v>
      </c>
      <c r="H132" s="20">
        <v>146.89725992231399</v>
      </c>
      <c r="I132" s="20">
        <v>150.05341181012199</v>
      </c>
      <c r="J132" s="20">
        <v>124.89699426460599</v>
      </c>
      <c r="K132" s="20">
        <v>70.786101066706493</v>
      </c>
      <c r="L132" s="20">
        <v>17.706510809879401</v>
      </c>
      <c r="M132" s="20">
        <v>1.19430132672061</v>
      </c>
      <c r="N132" s="20">
        <v>0</v>
      </c>
      <c r="O132" s="21">
        <f t="shared" si="4"/>
        <v>614.48642779193744</v>
      </c>
      <c r="P132" s="21">
        <f t="shared" si="5"/>
        <v>685.65325159803967</v>
      </c>
    </row>
    <row r="133" spans="1:16" x14ac:dyDescent="0.4">
      <c r="A133" s="26" t="s">
        <v>283</v>
      </c>
      <c r="B133" s="26" t="s">
        <v>281</v>
      </c>
      <c r="C133" s="20">
        <v>0</v>
      </c>
      <c r="D133" s="20">
        <v>0.834427996176899</v>
      </c>
      <c r="E133" s="20">
        <v>8.0039886197653107</v>
      </c>
      <c r="F133" s="20">
        <v>42.293992956140997</v>
      </c>
      <c r="G133" s="20">
        <v>121.11037177974799</v>
      </c>
      <c r="H133" s="20">
        <v>144.758340668774</v>
      </c>
      <c r="I133" s="20">
        <v>148.79799601120101</v>
      </c>
      <c r="J133" s="20">
        <v>125.47075582237601</v>
      </c>
      <c r="K133" s="20">
        <v>69.249772648074497</v>
      </c>
      <c r="L133" s="20">
        <v>16.963477181283299</v>
      </c>
      <c r="M133" s="20">
        <v>1.3698660586067799</v>
      </c>
      <c r="N133" s="20">
        <v>0</v>
      </c>
      <c r="O133" s="21">
        <f t="shared" si="4"/>
        <v>609.38723693017346</v>
      </c>
      <c r="P133" s="21">
        <f t="shared" si="5"/>
        <v>678.85298974214675</v>
      </c>
    </row>
    <row r="134" spans="1:16" x14ac:dyDescent="0.4">
      <c r="A134" s="26" t="s">
        <v>284</v>
      </c>
      <c r="B134" s="26" t="s">
        <v>281</v>
      </c>
      <c r="C134" s="20">
        <v>0</v>
      </c>
      <c r="D134" s="20">
        <v>0.755390097922505</v>
      </c>
      <c r="E134" s="20">
        <v>8.2059678610385696</v>
      </c>
      <c r="F134" s="20">
        <v>41.270106391896299</v>
      </c>
      <c r="G134" s="20">
        <v>119.704692600637</v>
      </c>
      <c r="H134" s="20">
        <v>144.777720612884</v>
      </c>
      <c r="I134" s="20">
        <v>146.430041459211</v>
      </c>
      <c r="J134" s="20">
        <v>125.851886819461</v>
      </c>
      <c r="K134" s="20">
        <v>68.035288970703704</v>
      </c>
      <c r="L134" s="20">
        <v>16.110635278673499</v>
      </c>
      <c r="M134" s="20">
        <v>1.27906754218909</v>
      </c>
      <c r="N134" s="20">
        <v>0</v>
      </c>
      <c r="O134" s="21">
        <f t="shared" si="4"/>
        <v>604.79963046289674</v>
      </c>
      <c r="P134" s="21">
        <f t="shared" si="5"/>
        <v>672.42079763461663</v>
      </c>
    </row>
    <row r="135" spans="1:16" x14ac:dyDescent="0.4">
      <c r="A135" s="26" t="s">
        <v>285</v>
      </c>
      <c r="B135" s="26" t="s">
        <v>281</v>
      </c>
      <c r="C135" s="20">
        <v>0</v>
      </c>
      <c r="D135" s="20">
        <v>0.61996846442876596</v>
      </c>
      <c r="E135" s="20">
        <v>7.3793900400880696</v>
      </c>
      <c r="F135" s="20">
        <v>40.704480304932197</v>
      </c>
      <c r="G135" s="20">
        <v>116.333313954058</v>
      </c>
      <c r="H135" s="20">
        <v>143.16193349556499</v>
      </c>
      <c r="I135" s="20">
        <v>144.62065608566499</v>
      </c>
      <c r="J135" s="20">
        <v>122.706446565382</v>
      </c>
      <c r="K135" s="20">
        <v>66.201848407539003</v>
      </c>
      <c r="L135" s="20">
        <v>15.074034225979499</v>
      </c>
      <c r="M135" s="20">
        <v>1.40465631806786</v>
      </c>
      <c r="N135" s="20">
        <v>0</v>
      </c>
      <c r="O135" s="21">
        <f t="shared" si="4"/>
        <v>593.024198508209</v>
      </c>
      <c r="P135" s="21">
        <f t="shared" si="5"/>
        <v>658.20672786170542</v>
      </c>
    </row>
    <row r="136" spans="1:16" x14ac:dyDescent="0.4">
      <c r="A136" s="26" t="s">
        <v>286</v>
      </c>
      <c r="B136" s="26" t="s">
        <v>281</v>
      </c>
      <c r="C136" s="20">
        <v>0</v>
      </c>
      <c r="D136" s="20">
        <v>0.60659028907476198</v>
      </c>
      <c r="E136" s="20">
        <v>7.7852468052753396</v>
      </c>
      <c r="F136" s="20">
        <v>40.202357005830002</v>
      </c>
      <c r="G136" s="20">
        <v>117.02265973614701</v>
      </c>
      <c r="H136" s="20">
        <v>143.04507503380401</v>
      </c>
      <c r="I136" s="20">
        <v>144.680631089862</v>
      </c>
      <c r="J136" s="20">
        <v>122.16682184499901</v>
      </c>
      <c r="K136" s="20">
        <v>65.520114649535699</v>
      </c>
      <c r="L136" s="20">
        <v>14.9832071571035</v>
      </c>
      <c r="M136" s="20">
        <v>1.2818144929641</v>
      </c>
      <c r="N136" s="20">
        <v>0</v>
      </c>
      <c r="O136" s="21">
        <f t="shared" si="4"/>
        <v>592.43530235434775</v>
      </c>
      <c r="P136" s="21">
        <f t="shared" si="5"/>
        <v>657.29451810459545</v>
      </c>
    </row>
    <row r="137" spans="1:16" x14ac:dyDescent="0.4">
      <c r="A137" s="26" t="s">
        <v>287</v>
      </c>
      <c r="B137" s="26" t="s">
        <v>281</v>
      </c>
      <c r="C137" s="20">
        <v>0</v>
      </c>
      <c r="D137" s="20">
        <v>1.34714645310044</v>
      </c>
      <c r="E137" s="20">
        <v>8.2348840768088802</v>
      </c>
      <c r="F137" s="20">
        <v>45.0782509479331</v>
      </c>
      <c r="G137" s="20">
        <v>118.848588646908</v>
      </c>
      <c r="H137" s="20">
        <v>149.76390329705501</v>
      </c>
      <c r="I137" s="20">
        <v>150.98394150722399</v>
      </c>
      <c r="J137" s="20">
        <v>129.57091282346599</v>
      </c>
      <c r="K137" s="20">
        <v>71.104626697846498</v>
      </c>
      <c r="L137" s="20">
        <v>16.755919255992598</v>
      </c>
      <c r="M137" s="20">
        <v>0.96543919566439296</v>
      </c>
      <c r="N137" s="20">
        <v>0</v>
      </c>
      <c r="O137" s="21">
        <f t="shared" si="4"/>
        <v>620.27197297249938</v>
      </c>
      <c r="P137" s="21">
        <f t="shared" si="5"/>
        <v>692.65361290199883</v>
      </c>
    </row>
    <row r="138" spans="1:16" x14ac:dyDescent="0.4">
      <c r="A138" s="26" t="s">
        <v>288</v>
      </c>
      <c r="B138" s="26" t="s">
        <v>281</v>
      </c>
      <c r="C138" s="20">
        <v>0</v>
      </c>
      <c r="D138" s="20">
        <v>1.1118810662524401</v>
      </c>
      <c r="E138" s="20">
        <v>7.6598332103867302</v>
      </c>
      <c r="F138" s="20">
        <v>42.976083706948003</v>
      </c>
      <c r="G138" s="20">
        <v>120.724708259758</v>
      </c>
      <c r="H138" s="20">
        <v>146.898923174099</v>
      </c>
      <c r="I138" s="20">
        <v>149.99844082560699</v>
      </c>
      <c r="J138" s="20">
        <v>124.982589677058</v>
      </c>
      <c r="K138" s="20">
        <v>70.256520178254902</v>
      </c>
      <c r="L138" s="20">
        <v>17.427290942631501</v>
      </c>
      <c r="M138" s="20">
        <v>1.07594708766465</v>
      </c>
      <c r="N138" s="20">
        <v>0</v>
      </c>
      <c r="O138" s="21">
        <f t="shared" si="4"/>
        <v>612.86118211477697</v>
      </c>
      <c r="P138" s="21">
        <f t="shared" si="5"/>
        <v>683.11221812866029</v>
      </c>
    </row>
    <row r="139" spans="1:16" x14ac:dyDescent="0.4">
      <c r="A139" s="26" t="s">
        <v>289</v>
      </c>
      <c r="B139" s="26" t="s">
        <v>281</v>
      </c>
      <c r="C139" s="20">
        <v>0</v>
      </c>
      <c r="D139" s="20">
        <v>0.70293810540426604</v>
      </c>
      <c r="E139" s="20">
        <v>8.1166289618810392</v>
      </c>
      <c r="F139" s="20">
        <v>40.697219832572202</v>
      </c>
      <c r="G139" s="20">
        <v>119.540557516086</v>
      </c>
      <c r="H139" s="20">
        <v>144.546192369278</v>
      </c>
      <c r="I139" s="20">
        <v>146.10961185737199</v>
      </c>
      <c r="J139" s="20">
        <v>124.06941940434901</v>
      </c>
      <c r="K139" s="20">
        <v>67.018948916500605</v>
      </c>
      <c r="L139" s="20">
        <v>15.6308156520696</v>
      </c>
      <c r="M139" s="20">
        <v>1.27790780606354</v>
      </c>
      <c r="N139" s="20">
        <v>0</v>
      </c>
      <c r="O139" s="21">
        <f t="shared" si="4"/>
        <v>601.28473006358558</v>
      </c>
      <c r="P139" s="21">
        <f t="shared" si="5"/>
        <v>667.71024042157626</v>
      </c>
    </row>
    <row r="140" spans="1:16" x14ac:dyDescent="0.4">
      <c r="A140" s="26" t="s">
        <v>290</v>
      </c>
      <c r="B140" s="26" t="s">
        <v>281</v>
      </c>
      <c r="C140" s="20">
        <v>0</v>
      </c>
      <c r="D140" s="20">
        <v>1.05282331664252</v>
      </c>
      <c r="E140" s="20">
        <v>8.1053920677619793</v>
      </c>
      <c r="F140" s="20">
        <v>41.457070720077397</v>
      </c>
      <c r="G140" s="20">
        <v>119.339772977842</v>
      </c>
      <c r="H140" s="20">
        <v>146.54812654893999</v>
      </c>
      <c r="I140" s="20">
        <v>149.313307936538</v>
      </c>
      <c r="J140" s="20">
        <v>127.90346487676101</v>
      </c>
      <c r="K140" s="20">
        <v>70.052042624555696</v>
      </c>
      <c r="L140" s="20">
        <v>16.556104562625301</v>
      </c>
      <c r="M140" s="20">
        <v>1.09010504264624</v>
      </c>
      <c r="N140" s="20">
        <v>0</v>
      </c>
      <c r="O140" s="21">
        <f t="shared" si="4"/>
        <v>613.15671496463665</v>
      </c>
      <c r="P140" s="21">
        <f t="shared" si="5"/>
        <v>681.41821067439014</v>
      </c>
    </row>
    <row r="141" spans="1:16" x14ac:dyDescent="0.4">
      <c r="A141" s="26" t="s">
        <v>291</v>
      </c>
      <c r="B141" s="26" t="s">
        <v>281</v>
      </c>
      <c r="C141" s="20">
        <v>0</v>
      </c>
      <c r="D141" s="20">
        <v>0.82140423275384</v>
      </c>
      <c r="E141" s="20">
        <v>8.2253228085060002</v>
      </c>
      <c r="F141" s="20">
        <v>42.522973542672602</v>
      </c>
      <c r="G141" s="20">
        <v>120.46023587577599</v>
      </c>
      <c r="H141" s="20">
        <v>145.832105360989</v>
      </c>
      <c r="I141" s="20">
        <v>147.52362222806099</v>
      </c>
      <c r="J141" s="20">
        <v>125.90937616641</v>
      </c>
      <c r="K141" s="20">
        <v>68.433208487880606</v>
      </c>
      <c r="L141" s="20">
        <v>16.037412587408301</v>
      </c>
      <c r="M141" s="20">
        <v>1.11902805451881</v>
      </c>
      <c r="N141" s="20">
        <v>0</v>
      </c>
      <c r="O141" s="21">
        <f t="shared" si="4"/>
        <v>608.15854811911652</v>
      </c>
      <c r="P141" s="21">
        <f t="shared" si="5"/>
        <v>676.8846893449761</v>
      </c>
    </row>
    <row r="142" spans="1:16" x14ac:dyDescent="0.4">
      <c r="A142" s="26" t="s">
        <v>292</v>
      </c>
      <c r="B142" s="26" t="s">
        <v>281</v>
      </c>
      <c r="C142" s="20">
        <v>0</v>
      </c>
      <c r="D142" s="20">
        <v>0.93883740671531402</v>
      </c>
      <c r="E142" s="20">
        <v>8.50850987395064</v>
      </c>
      <c r="F142" s="20">
        <v>41.169750745225898</v>
      </c>
      <c r="G142" s="20">
        <v>119.53139147584299</v>
      </c>
      <c r="H142" s="20">
        <v>145.81378325579399</v>
      </c>
      <c r="I142" s="20">
        <v>148.45372147962601</v>
      </c>
      <c r="J142" s="20">
        <v>126.545181747265</v>
      </c>
      <c r="K142" s="20">
        <v>68.835060838109499</v>
      </c>
      <c r="L142" s="20">
        <v>16.4417359885088</v>
      </c>
      <c r="M142" s="20">
        <v>1.09882229846893</v>
      </c>
      <c r="N142" s="20">
        <v>0</v>
      </c>
      <c r="O142" s="21">
        <f t="shared" si="4"/>
        <v>609.17913879663752</v>
      </c>
      <c r="P142" s="21">
        <f t="shared" si="5"/>
        <v>677.33679510950697</v>
      </c>
    </row>
    <row r="143" spans="1:16" x14ac:dyDescent="0.4">
      <c r="A143" s="26" t="s">
        <v>293</v>
      </c>
      <c r="B143" s="26" t="s">
        <v>281</v>
      </c>
      <c r="C143" s="20">
        <v>0</v>
      </c>
      <c r="D143" s="20">
        <v>1.2050444943513201</v>
      </c>
      <c r="E143" s="20">
        <v>8.3053090901501392</v>
      </c>
      <c r="F143" s="20">
        <v>43.611777777663796</v>
      </c>
      <c r="G143" s="20">
        <v>118.017499604924</v>
      </c>
      <c r="H143" s="20">
        <v>147.73516801877</v>
      </c>
      <c r="I143" s="20">
        <v>149.934840249937</v>
      </c>
      <c r="J143" s="20">
        <v>128.631859578953</v>
      </c>
      <c r="K143" s="20">
        <v>69.847424960359902</v>
      </c>
      <c r="L143" s="20">
        <v>16.384801621506899</v>
      </c>
      <c r="M143" s="20">
        <v>0.90255703364199502</v>
      </c>
      <c r="N143" s="20">
        <v>0</v>
      </c>
      <c r="O143" s="21">
        <f t="shared" si="4"/>
        <v>614.16679241294389</v>
      </c>
      <c r="P143" s="21">
        <f t="shared" si="5"/>
        <v>684.57628243025806</v>
      </c>
    </row>
    <row r="144" spans="1:16" ht="21.4" x14ac:dyDescent="0.4">
      <c r="A144" s="26" t="s">
        <v>294</v>
      </c>
      <c r="B144" s="26" t="s">
        <v>281</v>
      </c>
      <c r="C144" s="20">
        <v>0</v>
      </c>
      <c r="D144" s="20">
        <v>0.89048991543206302</v>
      </c>
      <c r="E144" s="20">
        <v>8.0744583857394296</v>
      </c>
      <c r="F144" s="20">
        <v>42.226640458233</v>
      </c>
      <c r="G144" s="20">
        <v>120.835942262443</v>
      </c>
      <c r="H144" s="20">
        <v>145.41958431492199</v>
      </c>
      <c r="I144" s="20">
        <v>149.07050260045099</v>
      </c>
      <c r="J144" s="20">
        <v>126.13935441119099</v>
      </c>
      <c r="K144" s="20">
        <v>69.661079525554499</v>
      </c>
      <c r="L144" s="20">
        <v>16.865219248852199</v>
      </c>
      <c r="M144" s="20">
        <v>1.30061485375577</v>
      </c>
      <c r="N144" s="20">
        <v>0</v>
      </c>
      <c r="O144" s="21">
        <f t="shared" si="4"/>
        <v>611.12646311456137</v>
      </c>
      <c r="P144" s="21">
        <f t="shared" si="5"/>
        <v>680.4838859765739</v>
      </c>
    </row>
    <row r="145" spans="1:16" x14ac:dyDescent="0.4">
      <c r="A145" s="26" t="s">
        <v>295</v>
      </c>
      <c r="B145" s="26" t="s">
        <v>281</v>
      </c>
      <c r="C145" s="20">
        <v>0</v>
      </c>
      <c r="D145" s="20">
        <v>1.30407361549762</v>
      </c>
      <c r="E145" s="20">
        <v>7.4090517408968504</v>
      </c>
      <c r="F145" s="20">
        <v>43.390239096745503</v>
      </c>
      <c r="G145" s="20">
        <v>121.377380271096</v>
      </c>
      <c r="H145" s="20">
        <v>149.00510262438101</v>
      </c>
      <c r="I145" s="20">
        <v>151.288432304173</v>
      </c>
      <c r="J145" s="20">
        <v>127.81859102307099</v>
      </c>
      <c r="K145" s="20">
        <v>71.801138131848603</v>
      </c>
      <c r="L145" s="20">
        <v>17.406642672475101</v>
      </c>
      <c r="M145" s="20">
        <v>1.10125311348183</v>
      </c>
      <c r="N145" s="20">
        <v>0</v>
      </c>
      <c r="O145" s="21">
        <f t="shared" si="4"/>
        <v>621.29064435456951</v>
      </c>
      <c r="P145" s="21">
        <f t="shared" si="5"/>
        <v>691.90190459366636</v>
      </c>
    </row>
  </sheetData>
  <sheetProtection algorithmName="SHA-512" hashValue="MolpYaNxFb5A4xMH2j6NFS+Pz1m3e0GmiTeJgGOx4k/iLouC1XllLSCa08wqPr0zvDDiDKA7uPhvMrJ5Gb0PPA==" saltValue="6UsoVGuKk9r9xc6y6GgAF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2CB8-951D-4596-A3D6-FE449D0A5477}">
  <sheetPr codeName="Feuil7">
    <tabColor rgb="FFFF0000"/>
  </sheetPr>
  <dimension ref="A1:P145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10" sqref="R10"/>
    </sheetView>
  </sheetViews>
  <sheetFormatPr baseColWidth="10" defaultColWidth="11.3984375" defaultRowHeight="10.5" x14ac:dyDescent="0.35"/>
  <cols>
    <col min="1" max="1" width="17.265625" style="37" customWidth="1"/>
    <col min="2" max="2" width="17.59765625" style="37" customWidth="1"/>
    <col min="3" max="6" width="11.1328125" style="38" bestFit="1" customWidth="1"/>
    <col min="7" max="14" width="12.1328125" style="38" bestFit="1" customWidth="1"/>
    <col min="15" max="16" width="11.3984375" style="39"/>
    <col min="17" max="16384" width="11.3984375" style="33"/>
  </cols>
  <sheetData>
    <row r="1" spans="1:16" ht="21" x14ac:dyDescent="0.35">
      <c r="A1" s="30" t="s">
        <v>127</v>
      </c>
      <c r="B1" s="30" t="s">
        <v>126</v>
      </c>
      <c r="C1" s="31" t="s">
        <v>405</v>
      </c>
      <c r="D1" s="31" t="s">
        <v>406</v>
      </c>
      <c r="E1" s="31" t="s">
        <v>407</v>
      </c>
      <c r="F1" s="31" t="s">
        <v>408</v>
      </c>
      <c r="G1" s="31" t="s">
        <v>409</v>
      </c>
      <c r="H1" s="31" t="s">
        <v>410</v>
      </c>
      <c r="I1" s="31" t="s">
        <v>411</v>
      </c>
      <c r="J1" s="31" t="s">
        <v>412</v>
      </c>
      <c r="K1" s="31" t="s">
        <v>413</v>
      </c>
      <c r="L1" s="31" t="s">
        <v>414</v>
      </c>
      <c r="M1" s="31" t="s">
        <v>415</v>
      </c>
      <c r="N1" s="31" t="s">
        <v>416</v>
      </c>
      <c r="O1" s="32" t="s">
        <v>31</v>
      </c>
      <c r="P1" s="32" t="s">
        <v>32</v>
      </c>
    </row>
    <row r="2" spans="1:16" x14ac:dyDescent="0.35">
      <c r="A2" s="34" t="s">
        <v>137</v>
      </c>
      <c r="B2" s="34" t="s">
        <v>136</v>
      </c>
      <c r="C2" s="35">
        <v>47.250000181520498</v>
      </c>
      <c r="D2" s="35">
        <v>35.739999775250901</v>
      </c>
      <c r="E2" s="35">
        <v>45.0099993773619</v>
      </c>
      <c r="F2" s="35">
        <v>57.940000493545</v>
      </c>
      <c r="G2" s="35">
        <v>67.340000584954396</v>
      </c>
      <c r="H2" s="35">
        <v>65.3900000819703</v>
      </c>
      <c r="I2" s="35">
        <v>75.329999747191295</v>
      </c>
      <c r="J2" s="35">
        <v>70.469999260967597</v>
      </c>
      <c r="K2" s="35">
        <v>79.110000064247203</v>
      </c>
      <c r="L2" s="35">
        <v>80.170000396901699</v>
      </c>
      <c r="M2" s="35">
        <v>69.549999591254107</v>
      </c>
      <c r="N2" s="35">
        <v>51.000001136708299</v>
      </c>
      <c r="O2" s="36">
        <f t="shared" ref="O2:O65" si="0">SUM(G2:K2)</f>
        <v>357.63999973933073</v>
      </c>
      <c r="P2" s="36">
        <f t="shared" ref="P2:P65" si="1">SUM(C2:N2)</f>
        <v>744.30000069187327</v>
      </c>
    </row>
    <row r="3" spans="1:16" x14ac:dyDescent="0.35">
      <c r="A3" s="34" t="s">
        <v>138</v>
      </c>
      <c r="B3" s="34" t="s">
        <v>136</v>
      </c>
      <c r="C3" s="35">
        <v>45.599999642581601</v>
      </c>
      <c r="D3" s="35">
        <v>34.0800002708419</v>
      </c>
      <c r="E3" s="35">
        <v>46.049998419766702</v>
      </c>
      <c r="F3" s="35">
        <v>51.909999571944297</v>
      </c>
      <c r="G3" s="35">
        <v>61.870000979251898</v>
      </c>
      <c r="H3" s="35">
        <v>64.350000371632603</v>
      </c>
      <c r="I3" s="35">
        <v>74.059998911252407</v>
      </c>
      <c r="J3" s="35">
        <v>73.639998945873202</v>
      </c>
      <c r="K3" s="35">
        <v>85.759997882269005</v>
      </c>
      <c r="L3" s="35">
        <v>82.470000494504305</v>
      </c>
      <c r="M3" s="35">
        <v>64.7500006085465</v>
      </c>
      <c r="N3" s="35">
        <v>49.789999289714601</v>
      </c>
      <c r="O3" s="36">
        <f t="shared" si="0"/>
        <v>359.67999709027913</v>
      </c>
      <c r="P3" s="36">
        <f t="shared" si="1"/>
        <v>734.3299953881791</v>
      </c>
    </row>
    <row r="4" spans="1:16" x14ac:dyDescent="0.35">
      <c r="A4" s="34" t="s">
        <v>139</v>
      </c>
      <c r="B4" s="34" t="s">
        <v>136</v>
      </c>
      <c r="C4" s="35">
        <v>53.450000204611499</v>
      </c>
      <c r="D4" s="35">
        <v>38.939999097055903</v>
      </c>
      <c r="E4" s="35">
        <v>45.600000330159602</v>
      </c>
      <c r="F4" s="35">
        <v>57.249999925988902</v>
      </c>
      <c r="G4" s="35">
        <v>72.050001413299398</v>
      </c>
      <c r="H4" s="35">
        <v>66.2600013194605</v>
      </c>
      <c r="I4" s="35">
        <v>77.940000453963805</v>
      </c>
      <c r="J4" s="35">
        <v>69.359999513835604</v>
      </c>
      <c r="K4" s="35">
        <v>82.079999890993307</v>
      </c>
      <c r="L4" s="35">
        <v>83.989999640470998</v>
      </c>
      <c r="M4" s="35">
        <v>71.709999792074001</v>
      </c>
      <c r="N4" s="35">
        <v>57.249999670602797</v>
      </c>
      <c r="O4" s="36">
        <f t="shared" si="0"/>
        <v>367.69000259155257</v>
      </c>
      <c r="P4" s="36">
        <f t="shared" si="1"/>
        <v>775.88000125251631</v>
      </c>
    </row>
    <row r="5" spans="1:16" x14ac:dyDescent="0.35">
      <c r="A5" s="34" t="s">
        <v>140</v>
      </c>
      <c r="B5" s="34" t="s">
        <v>136</v>
      </c>
      <c r="C5" s="35">
        <v>50.260001272545097</v>
      </c>
      <c r="D5" s="35">
        <v>35.5700002415687</v>
      </c>
      <c r="E5" s="35">
        <v>45.230000604351503</v>
      </c>
      <c r="F5" s="35">
        <v>53.209998925012698</v>
      </c>
      <c r="G5" s="35">
        <v>66.699998037074593</v>
      </c>
      <c r="H5" s="35">
        <v>67.139997033518696</v>
      </c>
      <c r="I5" s="35">
        <v>71.890000226267105</v>
      </c>
      <c r="J5" s="35">
        <v>74.159999095718305</v>
      </c>
      <c r="K5" s="35">
        <v>87.739999554469193</v>
      </c>
      <c r="L5" s="35">
        <v>82.580000047164503</v>
      </c>
      <c r="M5" s="35">
        <v>65.3699993516056</v>
      </c>
      <c r="N5" s="35">
        <v>51.670000728336099</v>
      </c>
      <c r="O5" s="36">
        <f t="shared" si="0"/>
        <v>367.62999394704792</v>
      </c>
      <c r="P5" s="36">
        <f t="shared" si="1"/>
        <v>751.51999511763199</v>
      </c>
    </row>
    <row r="6" spans="1:16" x14ac:dyDescent="0.35">
      <c r="A6" s="34" t="s">
        <v>141</v>
      </c>
      <c r="B6" s="34" t="s">
        <v>136</v>
      </c>
      <c r="C6" s="35">
        <v>45.019999423311603</v>
      </c>
      <c r="D6" s="35">
        <v>33.879999523742299</v>
      </c>
      <c r="E6" s="35">
        <v>44.909998976800097</v>
      </c>
      <c r="F6" s="35">
        <v>53.970001513516699</v>
      </c>
      <c r="G6" s="35">
        <v>60.6399992859223</v>
      </c>
      <c r="H6" s="35">
        <v>67.419999999765395</v>
      </c>
      <c r="I6" s="35">
        <v>74.370001052739099</v>
      </c>
      <c r="J6" s="35">
        <v>71.439999720314503</v>
      </c>
      <c r="K6" s="35">
        <v>81.630001595112802</v>
      </c>
      <c r="L6" s="35">
        <v>79.460000601829904</v>
      </c>
      <c r="M6" s="35">
        <v>67.199999421063694</v>
      </c>
      <c r="N6" s="35">
        <v>47.869999749673298</v>
      </c>
      <c r="O6" s="36">
        <f t="shared" si="0"/>
        <v>355.5000016538541</v>
      </c>
      <c r="P6" s="36">
        <f t="shared" si="1"/>
        <v>727.81000086379163</v>
      </c>
    </row>
    <row r="7" spans="1:16" x14ac:dyDescent="0.35">
      <c r="A7" s="34" t="s">
        <v>143</v>
      </c>
      <c r="B7" s="34" t="s">
        <v>142</v>
      </c>
      <c r="C7" s="35">
        <v>54.690000833943401</v>
      </c>
      <c r="D7" s="35">
        <v>52.2999996253929</v>
      </c>
      <c r="E7" s="35">
        <v>54.109998659987397</v>
      </c>
      <c r="F7" s="35">
        <v>69.329998914327007</v>
      </c>
      <c r="G7" s="35">
        <v>74.820000831823506</v>
      </c>
      <c r="H7" s="35">
        <v>86.569998451159293</v>
      </c>
      <c r="I7" s="35">
        <v>83.199999851058195</v>
      </c>
      <c r="J7" s="35">
        <v>69.319999055005596</v>
      </c>
      <c r="K7" s="35">
        <v>74.989998872479106</v>
      </c>
      <c r="L7" s="35">
        <v>85.909999563591498</v>
      </c>
      <c r="M7" s="35">
        <v>70.840001236137994</v>
      </c>
      <c r="N7" s="35">
        <v>75.720001342779099</v>
      </c>
      <c r="O7" s="36">
        <f t="shared" si="0"/>
        <v>388.89999706152571</v>
      </c>
      <c r="P7" s="36">
        <f t="shared" si="1"/>
        <v>851.79999723768492</v>
      </c>
    </row>
    <row r="8" spans="1:16" x14ac:dyDescent="0.35">
      <c r="A8" s="34" t="s">
        <v>144</v>
      </c>
      <c r="B8" s="34" t="s">
        <v>142</v>
      </c>
      <c r="C8" s="35">
        <v>57.3500001792126</v>
      </c>
      <c r="D8" s="35">
        <v>52.2099999681813</v>
      </c>
      <c r="E8" s="35">
        <v>55.490000070130897</v>
      </c>
      <c r="F8" s="35">
        <v>73.290001708664903</v>
      </c>
      <c r="G8" s="35">
        <v>75.230000829833401</v>
      </c>
      <c r="H8" s="35">
        <v>87.999997900624294</v>
      </c>
      <c r="I8" s="35">
        <v>87.499999944702694</v>
      </c>
      <c r="J8" s="35">
        <v>71.540000602180896</v>
      </c>
      <c r="K8" s="35">
        <v>73.850000323363901</v>
      </c>
      <c r="L8" s="35">
        <v>87.739999318728195</v>
      </c>
      <c r="M8" s="35">
        <v>73.409999666910096</v>
      </c>
      <c r="N8" s="35">
        <v>78.620000916634993</v>
      </c>
      <c r="O8" s="36">
        <f t="shared" si="0"/>
        <v>396.11999960070523</v>
      </c>
      <c r="P8" s="36">
        <f t="shared" si="1"/>
        <v>874.2300014291684</v>
      </c>
    </row>
    <row r="9" spans="1:16" x14ac:dyDescent="0.35">
      <c r="A9" s="34" t="s">
        <v>145</v>
      </c>
      <c r="B9" s="34" t="s">
        <v>142</v>
      </c>
      <c r="C9" s="35">
        <v>60.830001170688703</v>
      </c>
      <c r="D9" s="35">
        <v>52.790001277753603</v>
      </c>
      <c r="E9" s="35">
        <v>64.320001039231997</v>
      </c>
      <c r="F9" s="35">
        <v>60.729999237810198</v>
      </c>
      <c r="G9" s="35">
        <v>87.669998378260004</v>
      </c>
      <c r="H9" s="35">
        <v>80.260002509749</v>
      </c>
      <c r="I9" s="35">
        <v>88.689996916218604</v>
      </c>
      <c r="J9" s="35">
        <v>75.470001608482505</v>
      </c>
      <c r="K9" s="35">
        <v>76.639999489998402</v>
      </c>
      <c r="L9" s="35">
        <v>103.279999039659</v>
      </c>
      <c r="M9" s="35">
        <v>77.869999336689901</v>
      </c>
      <c r="N9" s="35">
        <v>85.210000374354394</v>
      </c>
      <c r="O9" s="36">
        <f t="shared" si="0"/>
        <v>408.72999890270853</v>
      </c>
      <c r="P9" s="36">
        <f t="shared" si="1"/>
        <v>913.76000037889639</v>
      </c>
    </row>
    <row r="10" spans="1:16" x14ac:dyDescent="0.35">
      <c r="A10" s="34" t="s">
        <v>146</v>
      </c>
      <c r="B10" s="34" t="s">
        <v>142</v>
      </c>
      <c r="C10" s="35">
        <v>55.959998271282501</v>
      </c>
      <c r="D10" s="35">
        <v>51.789999943866803</v>
      </c>
      <c r="E10" s="35">
        <v>56.689999317313699</v>
      </c>
      <c r="F10" s="35">
        <v>63.3399999249377</v>
      </c>
      <c r="G10" s="35">
        <v>75.499999536259494</v>
      </c>
      <c r="H10" s="35">
        <v>77.110000225366093</v>
      </c>
      <c r="I10" s="35">
        <v>82.550000547780598</v>
      </c>
      <c r="J10" s="35">
        <v>72.039999668049802</v>
      </c>
      <c r="K10" s="35">
        <v>77.190000200062002</v>
      </c>
      <c r="L10" s="35">
        <v>99.240002674923701</v>
      </c>
      <c r="M10" s="35">
        <v>76.920000147947505</v>
      </c>
      <c r="N10" s="35">
        <v>73.180000977299599</v>
      </c>
      <c r="O10" s="36">
        <f t="shared" si="0"/>
        <v>384.390000177518</v>
      </c>
      <c r="P10" s="36">
        <f t="shared" si="1"/>
        <v>861.51000143508952</v>
      </c>
    </row>
    <row r="11" spans="1:16" x14ac:dyDescent="0.35">
      <c r="A11" s="34" t="s">
        <v>147</v>
      </c>
      <c r="B11" s="34" t="s">
        <v>142</v>
      </c>
      <c r="C11" s="35">
        <v>58.0300010004066</v>
      </c>
      <c r="D11" s="35">
        <v>52.110000530228703</v>
      </c>
      <c r="E11" s="35">
        <v>55.659999328781801</v>
      </c>
      <c r="F11" s="35">
        <v>60.890000051585901</v>
      </c>
      <c r="G11" s="35">
        <v>74.940000695641999</v>
      </c>
      <c r="H11" s="35">
        <v>80.499998072627903</v>
      </c>
      <c r="I11" s="35">
        <v>78.929999590763998</v>
      </c>
      <c r="J11" s="35">
        <v>71.769999566822605</v>
      </c>
      <c r="K11" s="35">
        <v>74.300001566007197</v>
      </c>
      <c r="L11" s="35">
        <v>97.269998239426002</v>
      </c>
      <c r="M11" s="35">
        <v>71.839999839357901</v>
      </c>
      <c r="N11" s="35">
        <v>76.230001063595395</v>
      </c>
      <c r="O11" s="36">
        <f t="shared" si="0"/>
        <v>380.43999949186372</v>
      </c>
      <c r="P11" s="36">
        <f t="shared" si="1"/>
        <v>852.46999954524608</v>
      </c>
    </row>
    <row r="12" spans="1:16" x14ac:dyDescent="0.35">
      <c r="A12" s="34" t="s">
        <v>148</v>
      </c>
      <c r="B12" s="34" t="s">
        <v>142</v>
      </c>
      <c r="C12" s="35">
        <v>53.909999607276397</v>
      </c>
      <c r="D12" s="35">
        <v>51.740000254358101</v>
      </c>
      <c r="E12" s="35">
        <v>55.089998644689302</v>
      </c>
      <c r="F12" s="35">
        <v>65.739999283687197</v>
      </c>
      <c r="G12" s="35">
        <v>76.880000357050406</v>
      </c>
      <c r="H12" s="35">
        <v>83.150000200839699</v>
      </c>
      <c r="I12" s="35">
        <v>82.340001694683394</v>
      </c>
      <c r="J12" s="35">
        <v>70.860001671826396</v>
      </c>
      <c r="K12" s="35">
        <v>74.640000476210801</v>
      </c>
      <c r="L12" s="35">
        <v>86.009999060479402</v>
      </c>
      <c r="M12" s="35">
        <v>72.920001334568894</v>
      </c>
      <c r="N12" s="35">
        <v>79.799997979716807</v>
      </c>
      <c r="O12" s="36">
        <f t="shared" si="0"/>
        <v>387.8700044006107</v>
      </c>
      <c r="P12" s="36">
        <f t="shared" si="1"/>
        <v>853.08000056538685</v>
      </c>
    </row>
    <row r="13" spans="1:16" x14ac:dyDescent="0.35">
      <c r="A13" s="34" t="s">
        <v>149</v>
      </c>
      <c r="B13" s="34" t="s">
        <v>142</v>
      </c>
      <c r="C13" s="35">
        <v>56.800000854127497</v>
      </c>
      <c r="D13" s="35">
        <v>49.380000293604098</v>
      </c>
      <c r="E13" s="35">
        <v>55.180000502150499</v>
      </c>
      <c r="F13" s="35">
        <v>65.759999984584198</v>
      </c>
      <c r="G13" s="35">
        <v>74.180000209162202</v>
      </c>
      <c r="H13" s="35">
        <v>81.859999331936706</v>
      </c>
      <c r="I13" s="35">
        <v>80.690000350296003</v>
      </c>
      <c r="J13" s="35">
        <v>70.770000344782602</v>
      </c>
      <c r="K13" s="35">
        <v>74.740001466125193</v>
      </c>
      <c r="L13" s="35">
        <v>87.680001066473693</v>
      </c>
      <c r="M13" s="35">
        <v>72.479999460119799</v>
      </c>
      <c r="N13" s="35">
        <v>77.760001522619802</v>
      </c>
      <c r="O13" s="36">
        <f t="shared" si="0"/>
        <v>382.24000170230266</v>
      </c>
      <c r="P13" s="36">
        <f t="shared" si="1"/>
        <v>847.28000538598235</v>
      </c>
    </row>
    <row r="14" spans="1:16" x14ac:dyDescent="0.35">
      <c r="A14" s="34" t="s">
        <v>150</v>
      </c>
      <c r="B14" s="34" t="s">
        <v>142</v>
      </c>
      <c r="C14" s="35">
        <v>56.6900000932946</v>
      </c>
      <c r="D14" s="35">
        <v>48.660000049858297</v>
      </c>
      <c r="E14" s="35">
        <v>54.579998923872999</v>
      </c>
      <c r="F14" s="35">
        <v>66.400001078727598</v>
      </c>
      <c r="G14" s="35">
        <v>73.590000577496497</v>
      </c>
      <c r="H14" s="35">
        <v>81.730001632240601</v>
      </c>
      <c r="I14" s="35">
        <v>79.250000216415998</v>
      </c>
      <c r="J14" s="35">
        <v>70.7599993853364</v>
      </c>
      <c r="K14" s="35">
        <v>74.020001025928593</v>
      </c>
      <c r="L14" s="35">
        <v>91.630000504665006</v>
      </c>
      <c r="M14" s="35">
        <v>73.019997619485295</v>
      </c>
      <c r="N14" s="35">
        <v>76.649999884648395</v>
      </c>
      <c r="O14" s="36">
        <f t="shared" si="0"/>
        <v>379.35000283741806</v>
      </c>
      <c r="P14" s="36">
        <f t="shared" si="1"/>
        <v>846.9800009919702</v>
      </c>
    </row>
    <row r="15" spans="1:16" x14ac:dyDescent="0.35">
      <c r="A15" s="34" t="s">
        <v>151</v>
      </c>
      <c r="B15" s="34" t="s">
        <v>142</v>
      </c>
      <c r="C15" s="35">
        <v>57.299998878806903</v>
      </c>
      <c r="D15" s="35">
        <v>51.480000454466698</v>
      </c>
      <c r="E15" s="35">
        <v>57.219999896187801</v>
      </c>
      <c r="F15" s="35">
        <v>66.470000093977404</v>
      </c>
      <c r="G15" s="35">
        <v>76.110000816697706</v>
      </c>
      <c r="H15" s="35">
        <v>82.920000843296293</v>
      </c>
      <c r="I15" s="35">
        <v>83.050001018273093</v>
      </c>
      <c r="J15" s="35">
        <v>71.910001005744505</v>
      </c>
      <c r="K15" s="35">
        <v>78.609999161562797</v>
      </c>
      <c r="L15" s="35">
        <v>97.200002534373198</v>
      </c>
      <c r="M15" s="35">
        <v>72.989999966739504</v>
      </c>
      <c r="N15" s="35">
        <v>79.949999012751505</v>
      </c>
      <c r="O15" s="36">
        <f t="shared" si="0"/>
        <v>392.60000284557441</v>
      </c>
      <c r="P15" s="36">
        <f t="shared" si="1"/>
        <v>875.21000368287741</v>
      </c>
    </row>
    <row r="16" spans="1:16" x14ac:dyDescent="0.35">
      <c r="A16" s="34" t="s">
        <v>152</v>
      </c>
      <c r="B16" s="34" t="s">
        <v>142</v>
      </c>
      <c r="C16" s="35">
        <v>58.630000953053198</v>
      </c>
      <c r="D16" s="35">
        <v>53.370000013819599</v>
      </c>
      <c r="E16" s="35">
        <v>59.559999612793</v>
      </c>
      <c r="F16" s="35">
        <v>65.740000226651304</v>
      </c>
      <c r="G16" s="35">
        <v>77.289998203923403</v>
      </c>
      <c r="H16" s="35">
        <v>85.7099994304007</v>
      </c>
      <c r="I16" s="35">
        <v>84.360000427113803</v>
      </c>
      <c r="J16" s="35">
        <v>72.830001284455605</v>
      </c>
      <c r="K16" s="35">
        <v>82.240000036836093</v>
      </c>
      <c r="L16" s="35">
        <v>95.210001769009907</v>
      </c>
      <c r="M16" s="35">
        <v>76.610001316657801</v>
      </c>
      <c r="N16" s="35">
        <v>83.230000254116007</v>
      </c>
      <c r="O16" s="36">
        <f t="shared" si="0"/>
        <v>402.42999938272959</v>
      </c>
      <c r="P16" s="36">
        <f t="shared" si="1"/>
        <v>894.78000352883032</v>
      </c>
    </row>
    <row r="17" spans="1:16" ht="21" x14ac:dyDescent="0.35">
      <c r="A17" s="34" t="s">
        <v>153</v>
      </c>
      <c r="B17" s="34" t="s">
        <v>142</v>
      </c>
      <c r="C17" s="35">
        <v>55.270002320321503</v>
      </c>
      <c r="D17" s="35">
        <v>53.990000466001199</v>
      </c>
      <c r="E17" s="35">
        <v>56.780000467551801</v>
      </c>
      <c r="F17" s="35">
        <v>67.750001024978701</v>
      </c>
      <c r="G17" s="35">
        <v>77.370000752125605</v>
      </c>
      <c r="H17" s="35">
        <v>88.110000242886599</v>
      </c>
      <c r="I17" s="35">
        <v>88.2500015737605</v>
      </c>
      <c r="J17" s="35">
        <v>71.299999725306407</v>
      </c>
      <c r="K17" s="35">
        <v>76.809999671968399</v>
      </c>
      <c r="L17" s="35">
        <v>86.180001580214594</v>
      </c>
      <c r="M17" s="35">
        <v>73.600000962323904</v>
      </c>
      <c r="N17" s="35">
        <v>77.2700015106238</v>
      </c>
      <c r="O17" s="36">
        <f t="shared" si="0"/>
        <v>401.84000196604751</v>
      </c>
      <c r="P17" s="36">
        <f t="shared" si="1"/>
        <v>872.68001029806305</v>
      </c>
    </row>
    <row r="18" spans="1:16" x14ac:dyDescent="0.35">
      <c r="A18" s="34" t="s">
        <v>154</v>
      </c>
      <c r="B18" s="34" t="s">
        <v>142</v>
      </c>
      <c r="C18" s="35">
        <v>57.689999256399403</v>
      </c>
      <c r="D18" s="35">
        <v>47.170000383630303</v>
      </c>
      <c r="E18" s="35">
        <v>58.179999749700002</v>
      </c>
      <c r="F18" s="35">
        <v>63.9899996996973</v>
      </c>
      <c r="G18" s="35">
        <v>81.749999307794496</v>
      </c>
      <c r="H18" s="35">
        <v>77.249999670311794</v>
      </c>
      <c r="I18" s="35">
        <v>83.360000625543705</v>
      </c>
      <c r="J18" s="35">
        <v>70.370000117691205</v>
      </c>
      <c r="K18" s="35">
        <v>73.370000190334395</v>
      </c>
      <c r="L18" s="35">
        <v>101.869998130132</v>
      </c>
      <c r="M18" s="35">
        <v>77.029998521902598</v>
      </c>
      <c r="N18" s="35">
        <v>77.630000060889799</v>
      </c>
      <c r="O18" s="36">
        <f t="shared" si="0"/>
        <v>386.09999991167558</v>
      </c>
      <c r="P18" s="36">
        <f t="shared" si="1"/>
        <v>869.65999571402699</v>
      </c>
    </row>
    <row r="19" spans="1:16" x14ac:dyDescent="0.35">
      <c r="A19" s="34" t="s">
        <v>156</v>
      </c>
      <c r="B19" s="34" t="s">
        <v>155</v>
      </c>
      <c r="C19" s="35">
        <v>61.549999882117802</v>
      </c>
      <c r="D19" s="35">
        <v>52.539997820713303</v>
      </c>
      <c r="E19" s="35">
        <v>56.260000828478901</v>
      </c>
      <c r="F19" s="35">
        <v>76.470001252891905</v>
      </c>
      <c r="G19" s="35">
        <v>77.660001564072402</v>
      </c>
      <c r="H19" s="35">
        <v>84.949999749369397</v>
      </c>
      <c r="I19" s="35">
        <v>98.709999679704197</v>
      </c>
      <c r="J19" s="35">
        <v>73.739999700046596</v>
      </c>
      <c r="K19" s="35">
        <v>85.139998235535998</v>
      </c>
      <c r="L19" s="35">
        <v>93.1700002533034</v>
      </c>
      <c r="M19" s="35">
        <v>76.310000380180995</v>
      </c>
      <c r="N19" s="35">
        <v>90.460000177335999</v>
      </c>
      <c r="O19" s="36">
        <f t="shared" si="0"/>
        <v>420.19999892872858</v>
      </c>
      <c r="P19" s="36">
        <f t="shared" si="1"/>
        <v>926.95999952375098</v>
      </c>
    </row>
    <row r="20" spans="1:16" x14ac:dyDescent="0.35">
      <c r="A20" s="34" t="s">
        <v>157</v>
      </c>
      <c r="B20" s="34" t="s">
        <v>155</v>
      </c>
      <c r="C20" s="35">
        <v>79.779998830781494</v>
      </c>
      <c r="D20" s="35">
        <v>55.3399997443193</v>
      </c>
      <c r="E20" s="35">
        <v>65.390000317711298</v>
      </c>
      <c r="F20" s="35">
        <v>81.680001068525598</v>
      </c>
      <c r="G20" s="35">
        <v>92.249999208434005</v>
      </c>
      <c r="H20" s="35">
        <v>103.78999936947299</v>
      </c>
      <c r="I20" s="35">
        <v>122.099998155317</v>
      </c>
      <c r="J20" s="35">
        <v>98.039999243337604</v>
      </c>
      <c r="K20" s="35">
        <v>95.5099988452275</v>
      </c>
      <c r="L20" s="35">
        <v>104.929999283922</v>
      </c>
      <c r="M20" s="35">
        <v>87.379999874610803</v>
      </c>
      <c r="N20" s="35">
        <v>99.360001222521504</v>
      </c>
      <c r="O20" s="36">
        <f t="shared" si="0"/>
        <v>511.68999482178913</v>
      </c>
      <c r="P20" s="36">
        <f t="shared" si="1"/>
        <v>1085.5499951641812</v>
      </c>
    </row>
    <row r="21" spans="1:16" x14ac:dyDescent="0.35">
      <c r="A21" s="34" t="s">
        <v>158</v>
      </c>
      <c r="B21" s="34" t="s">
        <v>155</v>
      </c>
      <c r="C21" s="35">
        <v>80.109998529951497</v>
      </c>
      <c r="D21" s="35">
        <v>60.680000294814803</v>
      </c>
      <c r="E21" s="35">
        <v>70.479999198869294</v>
      </c>
      <c r="F21" s="35">
        <v>79.329999071342101</v>
      </c>
      <c r="G21" s="35">
        <v>89.489997684722695</v>
      </c>
      <c r="H21" s="35">
        <v>109.12999862339301</v>
      </c>
      <c r="I21" s="35">
        <v>126.63999935175499</v>
      </c>
      <c r="J21" s="35">
        <v>97.300001618714305</v>
      </c>
      <c r="K21" s="35">
        <v>93.970003104186603</v>
      </c>
      <c r="L21" s="35">
        <v>104.609999306558</v>
      </c>
      <c r="M21" s="35">
        <v>95.359998126514199</v>
      </c>
      <c r="N21" s="35">
        <v>105.060001560923</v>
      </c>
      <c r="O21" s="36">
        <f t="shared" si="0"/>
        <v>516.53000038277162</v>
      </c>
      <c r="P21" s="36">
        <f t="shared" si="1"/>
        <v>1112.1599964717445</v>
      </c>
    </row>
    <row r="22" spans="1:16" x14ac:dyDescent="0.35">
      <c r="A22" s="34" t="s">
        <v>159</v>
      </c>
      <c r="B22" s="34" t="s">
        <v>155</v>
      </c>
      <c r="C22" s="35">
        <v>79.370000826747798</v>
      </c>
      <c r="D22" s="35">
        <v>53.459999729966498</v>
      </c>
      <c r="E22" s="35">
        <v>61.650000046938601</v>
      </c>
      <c r="F22" s="35">
        <v>83.099999882688195</v>
      </c>
      <c r="G22" s="35">
        <v>95.099998719524507</v>
      </c>
      <c r="H22" s="35">
        <v>100.080000994785</v>
      </c>
      <c r="I22" s="35">
        <v>108.44999793480299</v>
      </c>
      <c r="J22" s="35">
        <v>97.970002781949006</v>
      </c>
      <c r="K22" s="35">
        <v>97.739997570170004</v>
      </c>
      <c r="L22" s="35">
        <v>105.849999759084</v>
      </c>
      <c r="M22" s="35">
        <v>85.240001916827097</v>
      </c>
      <c r="N22" s="35">
        <v>80.219998279062494</v>
      </c>
      <c r="O22" s="36">
        <f t="shared" si="0"/>
        <v>499.33999800123149</v>
      </c>
      <c r="P22" s="36">
        <f t="shared" si="1"/>
        <v>1048.229998442546</v>
      </c>
    </row>
    <row r="23" spans="1:16" x14ac:dyDescent="0.35">
      <c r="A23" s="34" t="s">
        <v>417</v>
      </c>
      <c r="B23" s="34" t="s">
        <v>155</v>
      </c>
      <c r="C23" s="35">
        <v>80.679998487175894</v>
      </c>
      <c r="D23" s="35">
        <v>54.800000111572402</v>
      </c>
      <c r="E23" s="35">
        <v>62.370000172813803</v>
      </c>
      <c r="F23" s="35">
        <v>83.819997936006899</v>
      </c>
      <c r="G23" s="35">
        <v>95.380001970625003</v>
      </c>
      <c r="H23" s="35">
        <v>102.49999905063299</v>
      </c>
      <c r="I23" s="35">
        <v>117.449999213567</v>
      </c>
      <c r="J23" s="35">
        <v>98.870000572060206</v>
      </c>
      <c r="K23" s="35">
        <v>94.3400013173231</v>
      </c>
      <c r="L23" s="35">
        <v>103.31999841801</v>
      </c>
      <c r="M23" s="35">
        <v>82.7800004357413</v>
      </c>
      <c r="N23" s="35">
        <v>93.019998238014495</v>
      </c>
      <c r="O23" s="36">
        <f t="shared" si="0"/>
        <v>508.54000212420829</v>
      </c>
      <c r="P23" s="36">
        <f t="shared" si="1"/>
        <v>1069.329995923543</v>
      </c>
    </row>
    <row r="24" spans="1:16" x14ac:dyDescent="0.35">
      <c r="A24" s="34" t="s">
        <v>161</v>
      </c>
      <c r="B24" s="34" t="s">
        <v>155</v>
      </c>
      <c r="C24" s="35">
        <v>55.940000458212999</v>
      </c>
      <c r="D24" s="35">
        <v>51.670000266676603</v>
      </c>
      <c r="E24" s="35">
        <v>54.690000126720399</v>
      </c>
      <c r="F24" s="35">
        <v>69.540000832057501</v>
      </c>
      <c r="G24" s="35">
        <v>76.559998415177603</v>
      </c>
      <c r="H24" s="35">
        <v>84.599999958300003</v>
      </c>
      <c r="I24" s="35">
        <v>97.289999382337498</v>
      </c>
      <c r="J24" s="35">
        <v>69.2999995721038</v>
      </c>
      <c r="K24" s="35">
        <v>77.259999293892093</v>
      </c>
      <c r="L24" s="35">
        <v>82.950001835706601</v>
      </c>
      <c r="M24" s="35">
        <v>72.7100011848961</v>
      </c>
      <c r="N24" s="35">
        <v>79.870001415110806</v>
      </c>
      <c r="O24" s="36">
        <f t="shared" si="0"/>
        <v>405.00999662181096</v>
      </c>
      <c r="P24" s="36">
        <f t="shared" si="1"/>
        <v>872.38000274119202</v>
      </c>
    </row>
    <row r="25" spans="1:16" x14ac:dyDescent="0.35">
      <c r="A25" s="34" t="s">
        <v>162</v>
      </c>
      <c r="B25" s="34" t="s">
        <v>155</v>
      </c>
      <c r="C25" s="35">
        <v>79.170000349768003</v>
      </c>
      <c r="D25" s="35">
        <v>54.860000446205902</v>
      </c>
      <c r="E25" s="35">
        <v>64.019999827723893</v>
      </c>
      <c r="F25" s="35">
        <v>80.170000814359796</v>
      </c>
      <c r="G25" s="35">
        <v>86.529999838967299</v>
      </c>
      <c r="H25" s="35">
        <v>101.54000175098101</v>
      </c>
      <c r="I25" s="35">
        <v>115.060002621612</v>
      </c>
      <c r="J25" s="35">
        <v>95.490002092992597</v>
      </c>
      <c r="K25" s="35">
        <v>95.5299995068344</v>
      </c>
      <c r="L25" s="35">
        <v>106.359999224514</v>
      </c>
      <c r="M25" s="35">
        <v>85.060000166413303</v>
      </c>
      <c r="N25" s="35">
        <v>103.150000613095</v>
      </c>
      <c r="O25" s="36">
        <f t="shared" si="0"/>
        <v>494.15000581138725</v>
      </c>
      <c r="P25" s="36">
        <f t="shared" si="1"/>
        <v>1066.940007253467</v>
      </c>
    </row>
    <row r="26" spans="1:16" x14ac:dyDescent="0.35">
      <c r="A26" s="34" t="s">
        <v>163</v>
      </c>
      <c r="B26" s="34" t="s">
        <v>155</v>
      </c>
      <c r="C26" s="35">
        <v>61.7199999265722</v>
      </c>
      <c r="D26" s="35">
        <v>54.529999234364297</v>
      </c>
      <c r="E26" s="35">
        <v>58.110000734450203</v>
      </c>
      <c r="F26" s="35">
        <v>76.429999811807605</v>
      </c>
      <c r="G26" s="35">
        <v>78.419998534081898</v>
      </c>
      <c r="H26" s="35">
        <v>88.009999724454204</v>
      </c>
      <c r="I26" s="35">
        <v>105.210000432998</v>
      </c>
      <c r="J26" s="35">
        <v>77.329999566427404</v>
      </c>
      <c r="K26" s="35">
        <v>81.059999584977007</v>
      </c>
      <c r="L26" s="35">
        <v>88.400000445835701</v>
      </c>
      <c r="M26" s="35">
        <v>81.350000888050999</v>
      </c>
      <c r="N26" s="35">
        <v>86.859998654108495</v>
      </c>
      <c r="O26" s="36">
        <f t="shared" si="0"/>
        <v>430.02999784293849</v>
      </c>
      <c r="P26" s="36">
        <f t="shared" si="1"/>
        <v>937.42999753812796</v>
      </c>
    </row>
    <row r="27" spans="1:16" ht="21" x14ac:dyDescent="0.35">
      <c r="A27" s="34" t="s">
        <v>164</v>
      </c>
      <c r="B27" s="34" t="s">
        <v>155</v>
      </c>
      <c r="C27" s="35">
        <v>83.129999853554096</v>
      </c>
      <c r="D27" s="35">
        <v>54.729999917617498</v>
      </c>
      <c r="E27" s="35">
        <v>61.869999230839298</v>
      </c>
      <c r="F27" s="35">
        <v>83.720001297479001</v>
      </c>
      <c r="G27" s="35">
        <v>99.379999723169007</v>
      </c>
      <c r="H27" s="35">
        <v>102.14000081468799</v>
      </c>
      <c r="I27" s="35">
        <v>117.849998890596</v>
      </c>
      <c r="J27" s="35">
        <v>100.38000302156399</v>
      </c>
      <c r="K27" s="35">
        <v>104.049998344271</v>
      </c>
      <c r="L27" s="35">
        <v>115.279999310587</v>
      </c>
      <c r="M27" s="35">
        <v>89.000000177475101</v>
      </c>
      <c r="N27" s="35">
        <v>84.420000270620207</v>
      </c>
      <c r="O27" s="36">
        <f t="shared" si="0"/>
        <v>523.80000079428805</v>
      </c>
      <c r="P27" s="36">
        <f t="shared" si="1"/>
        <v>1095.9500008524603</v>
      </c>
    </row>
    <row r="28" spans="1:16" x14ac:dyDescent="0.35">
      <c r="A28" s="34" t="s">
        <v>166</v>
      </c>
      <c r="B28" s="34" t="s">
        <v>165</v>
      </c>
      <c r="C28" s="35">
        <v>73.860000840795607</v>
      </c>
      <c r="D28" s="35">
        <v>58.860000232016297</v>
      </c>
      <c r="E28" s="35">
        <v>70.579999501205705</v>
      </c>
      <c r="F28" s="35">
        <v>76.349999915691996</v>
      </c>
      <c r="G28" s="35">
        <v>94.480002225827704</v>
      </c>
      <c r="H28" s="35">
        <v>110.95999987155599</v>
      </c>
      <c r="I28" s="35">
        <v>96.759998724883104</v>
      </c>
      <c r="J28" s="35">
        <v>104.099999251775</v>
      </c>
      <c r="K28" s="35">
        <v>81.470000732224406</v>
      </c>
      <c r="L28" s="35">
        <v>96.420001052320004</v>
      </c>
      <c r="M28" s="35">
        <v>80.849998060148195</v>
      </c>
      <c r="N28" s="35">
        <v>84.510000418958896</v>
      </c>
      <c r="O28" s="36">
        <f t="shared" si="0"/>
        <v>487.77000080626624</v>
      </c>
      <c r="P28" s="36">
        <f t="shared" si="1"/>
        <v>1029.2000008274028</v>
      </c>
    </row>
    <row r="29" spans="1:16" x14ac:dyDescent="0.35">
      <c r="A29" s="34" t="s">
        <v>167</v>
      </c>
      <c r="B29" s="34" t="s">
        <v>165</v>
      </c>
      <c r="C29" s="35">
        <v>77.489999633689806</v>
      </c>
      <c r="D29" s="35">
        <v>57.3299994881381</v>
      </c>
      <c r="E29" s="35">
        <v>65.979999286355394</v>
      </c>
      <c r="F29" s="35">
        <v>82.729999272851202</v>
      </c>
      <c r="G29" s="35">
        <v>99.829999168287003</v>
      </c>
      <c r="H29" s="35">
        <v>113.770000613294</v>
      </c>
      <c r="I29" s="35">
        <v>106.560000516765</v>
      </c>
      <c r="J29" s="35">
        <v>100.75000270808199</v>
      </c>
      <c r="K29" s="35">
        <v>92.729999665607394</v>
      </c>
      <c r="L29" s="35">
        <v>103.029996780969</v>
      </c>
      <c r="M29" s="35">
        <v>83.060000406112493</v>
      </c>
      <c r="N29" s="35">
        <v>94.060000128956702</v>
      </c>
      <c r="O29" s="36">
        <f t="shared" si="0"/>
        <v>513.64000267203539</v>
      </c>
      <c r="P29" s="36">
        <f t="shared" si="1"/>
        <v>1077.319997669108</v>
      </c>
    </row>
    <row r="30" spans="1:16" x14ac:dyDescent="0.35">
      <c r="A30" s="34" t="s">
        <v>168</v>
      </c>
      <c r="B30" s="34" t="s">
        <v>165</v>
      </c>
      <c r="C30" s="35">
        <v>72.010002074239296</v>
      </c>
      <c r="D30" s="35">
        <v>50.389999581238897</v>
      </c>
      <c r="E30" s="35">
        <v>66.350000151578499</v>
      </c>
      <c r="F30" s="35">
        <v>73.760000165202598</v>
      </c>
      <c r="G30" s="35">
        <v>83.029997881385498</v>
      </c>
      <c r="H30" s="35">
        <v>104.200000005948</v>
      </c>
      <c r="I30" s="35">
        <v>87.959999759914297</v>
      </c>
      <c r="J30" s="35">
        <v>80.889998794009401</v>
      </c>
      <c r="K30" s="35">
        <v>76.090000469412104</v>
      </c>
      <c r="L30" s="35">
        <v>95.339997710470897</v>
      </c>
      <c r="M30" s="35">
        <v>80.190000145012107</v>
      </c>
      <c r="N30" s="35">
        <v>73.560000257930298</v>
      </c>
      <c r="O30" s="36">
        <f t="shared" si="0"/>
        <v>432.16999691066928</v>
      </c>
      <c r="P30" s="36">
        <f t="shared" si="1"/>
        <v>943.76999699634177</v>
      </c>
    </row>
    <row r="31" spans="1:16" x14ac:dyDescent="0.35">
      <c r="A31" s="34" t="s">
        <v>169</v>
      </c>
      <c r="B31" s="34" t="s">
        <v>165</v>
      </c>
      <c r="C31" s="35">
        <v>74.740000994643196</v>
      </c>
      <c r="D31" s="35">
        <v>52.920000411540897</v>
      </c>
      <c r="E31" s="35">
        <v>66.579998880479195</v>
      </c>
      <c r="F31" s="35">
        <v>76.100001586019005</v>
      </c>
      <c r="G31" s="35">
        <v>91.830001266498499</v>
      </c>
      <c r="H31" s="35">
        <v>111.230000316572</v>
      </c>
      <c r="I31" s="35">
        <v>103.460001104394</v>
      </c>
      <c r="J31" s="35">
        <v>99.780003388150305</v>
      </c>
      <c r="K31" s="35">
        <v>85.200000004260801</v>
      </c>
      <c r="L31" s="35">
        <v>95.850002823863093</v>
      </c>
      <c r="M31" s="35">
        <v>79.799999295937596</v>
      </c>
      <c r="N31" s="35">
        <v>81.559997855219905</v>
      </c>
      <c r="O31" s="36">
        <f t="shared" si="0"/>
        <v>491.50000607987562</v>
      </c>
      <c r="P31" s="36">
        <f t="shared" si="1"/>
        <v>1019.0500079275785</v>
      </c>
    </row>
    <row r="32" spans="1:16" x14ac:dyDescent="0.35">
      <c r="A32" s="34" t="s">
        <v>170</v>
      </c>
      <c r="B32" s="34" t="s">
        <v>165</v>
      </c>
      <c r="C32" s="35">
        <v>73.1200005444407</v>
      </c>
      <c r="D32" s="35">
        <v>49.690000500049699</v>
      </c>
      <c r="E32" s="35">
        <v>64.819999162136796</v>
      </c>
      <c r="F32" s="35">
        <v>72.590001713979206</v>
      </c>
      <c r="G32" s="35">
        <v>80.760000779991898</v>
      </c>
      <c r="H32" s="35">
        <v>100.58000201534</v>
      </c>
      <c r="I32" s="35">
        <v>86.150000469933701</v>
      </c>
      <c r="J32" s="35">
        <v>83.859998718980904</v>
      </c>
      <c r="K32" s="35">
        <v>78.499998783809104</v>
      </c>
      <c r="L32" s="35">
        <v>93.349998791745705</v>
      </c>
      <c r="M32" s="35">
        <v>80.679999155108803</v>
      </c>
      <c r="N32" s="35">
        <v>72.629999628770705</v>
      </c>
      <c r="O32" s="36">
        <f t="shared" si="0"/>
        <v>429.85000076805568</v>
      </c>
      <c r="P32" s="36">
        <f t="shared" si="1"/>
        <v>936.73000026428736</v>
      </c>
    </row>
    <row r="33" spans="1:16" x14ac:dyDescent="0.35">
      <c r="A33" s="34" t="s">
        <v>171</v>
      </c>
      <c r="B33" s="34" t="s">
        <v>165</v>
      </c>
      <c r="C33" s="35">
        <v>76.089999329997198</v>
      </c>
      <c r="D33" s="35">
        <v>59.139998768296202</v>
      </c>
      <c r="E33" s="35">
        <v>69.649999638204406</v>
      </c>
      <c r="F33" s="35">
        <v>75.200000967015498</v>
      </c>
      <c r="G33" s="35">
        <v>96.510000847047195</v>
      </c>
      <c r="H33" s="35">
        <v>118.220001975714</v>
      </c>
      <c r="I33" s="35">
        <v>103.609999603213</v>
      </c>
      <c r="J33" s="35">
        <v>102.100003499072</v>
      </c>
      <c r="K33" s="35">
        <v>83.109999427688294</v>
      </c>
      <c r="L33" s="35">
        <v>98.040000372929995</v>
      </c>
      <c r="M33" s="35">
        <v>80.970000929664806</v>
      </c>
      <c r="N33" s="35">
        <v>86.610000894142999</v>
      </c>
      <c r="O33" s="36">
        <f t="shared" si="0"/>
        <v>503.5500053527345</v>
      </c>
      <c r="P33" s="36">
        <f t="shared" si="1"/>
        <v>1049.2500062529855</v>
      </c>
    </row>
    <row r="34" spans="1:16" x14ac:dyDescent="0.35">
      <c r="A34" s="34" t="s">
        <v>172</v>
      </c>
      <c r="B34" s="34" t="s">
        <v>165</v>
      </c>
      <c r="C34" s="35">
        <v>71.260000720212702</v>
      </c>
      <c r="D34" s="35">
        <v>51.459999891085303</v>
      </c>
      <c r="E34" s="35">
        <v>67.720000268309306</v>
      </c>
      <c r="F34" s="35">
        <v>72.900001105153905</v>
      </c>
      <c r="G34" s="35">
        <v>84.720000784727702</v>
      </c>
      <c r="H34" s="35">
        <v>105.209999352518</v>
      </c>
      <c r="I34" s="35">
        <v>94.519999099429697</v>
      </c>
      <c r="J34" s="35">
        <v>91.239997622324097</v>
      </c>
      <c r="K34" s="35">
        <v>80.390001152409198</v>
      </c>
      <c r="L34" s="35">
        <v>94.3199988287233</v>
      </c>
      <c r="M34" s="35">
        <v>80.579999776091398</v>
      </c>
      <c r="N34" s="35">
        <v>75.230002077296305</v>
      </c>
      <c r="O34" s="36">
        <f t="shared" si="0"/>
        <v>456.07999801140869</v>
      </c>
      <c r="P34" s="36">
        <f t="shared" si="1"/>
        <v>969.55000067828098</v>
      </c>
    </row>
    <row r="35" spans="1:16" x14ac:dyDescent="0.35">
      <c r="A35" s="34" t="s">
        <v>173</v>
      </c>
      <c r="B35" s="34" t="s">
        <v>165</v>
      </c>
      <c r="C35" s="35">
        <v>76.469998993707094</v>
      </c>
      <c r="D35" s="35">
        <v>52.299999664683099</v>
      </c>
      <c r="E35" s="35">
        <v>63.329998513654502</v>
      </c>
      <c r="F35" s="35">
        <v>78.079999741748907</v>
      </c>
      <c r="G35" s="35">
        <v>92.129997635492998</v>
      </c>
      <c r="H35" s="35">
        <v>108.74999941151999</v>
      </c>
      <c r="I35" s="35">
        <v>103.069998850696</v>
      </c>
      <c r="J35" s="35">
        <v>96.270001590892207</v>
      </c>
      <c r="K35" s="35">
        <v>89.830000681104096</v>
      </c>
      <c r="L35" s="35">
        <v>97.859997414343496</v>
      </c>
      <c r="M35" s="35">
        <v>83.110000989472596</v>
      </c>
      <c r="N35" s="35">
        <v>79.260000272188293</v>
      </c>
      <c r="O35" s="36">
        <f t="shared" si="0"/>
        <v>490.04999816970525</v>
      </c>
      <c r="P35" s="36">
        <f t="shared" si="1"/>
        <v>1020.4599937595034</v>
      </c>
    </row>
    <row r="36" spans="1:16" x14ac:dyDescent="0.35">
      <c r="A36" s="34" t="s">
        <v>174</v>
      </c>
      <c r="B36" s="34" t="s">
        <v>165</v>
      </c>
      <c r="C36" s="35">
        <v>70.949998539435896</v>
      </c>
      <c r="D36" s="35">
        <v>57.689998627756701</v>
      </c>
      <c r="E36" s="35">
        <v>68.129999254597294</v>
      </c>
      <c r="F36" s="35">
        <v>74.130001207231501</v>
      </c>
      <c r="G36" s="35">
        <v>91.140001858002506</v>
      </c>
      <c r="H36" s="35">
        <v>100.110000101267</v>
      </c>
      <c r="I36" s="35">
        <v>89.699999956064801</v>
      </c>
      <c r="J36" s="35">
        <v>94.6600019233301</v>
      </c>
      <c r="K36" s="35">
        <v>76.719999543274696</v>
      </c>
      <c r="L36" s="35">
        <v>94.199999672127802</v>
      </c>
      <c r="M36" s="35">
        <v>80.029999989346805</v>
      </c>
      <c r="N36" s="35">
        <v>79.740000356105099</v>
      </c>
      <c r="O36" s="36">
        <f t="shared" si="0"/>
        <v>452.33000338193909</v>
      </c>
      <c r="P36" s="36">
        <f t="shared" si="1"/>
        <v>977.20000102854033</v>
      </c>
    </row>
    <row r="37" spans="1:16" x14ac:dyDescent="0.35">
      <c r="A37" s="34" t="s">
        <v>175</v>
      </c>
      <c r="B37" s="34" t="s">
        <v>165</v>
      </c>
      <c r="C37" s="35">
        <v>71.590000006835893</v>
      </c>
      <c r="D37" s="35">
        <v>58.669999967969403</v>
      </c>
      <c r="E37" s="35">
        <v>71.329998232613406</v>
      </c>
      <c r="F37" s="35">
        <v>74.959999156999402</v>
      </c>
      <c r="G37" s="35">
        <v>92.439998716144999</v>
      </c>
      <c r="H37" s="35">
        <v>99.169997176795704</v>
      </c>
      <c r="I37" s="35">
        <v>95.700000258511807</v>
      </c>
      <c r="J37" s="35">
        <v>98.049999770591896</v>
      </c>
      <c r="K37" s="35">
        <v>81.219999534368895</v>
      </c>
      <c r="L37" s="35">
        <v>97.579998445871695</v>
      </c>
      <c r="M37" s="35">
        <v>80.480001143587202</v>
      </c>
      <c r="N37" s="35">
        <v>81.3199989133863</v>
      </c>
      <c r="O37" s="36">
        <f t="shared" si="0"/>
        <v>466.57999545641337</v>
      </c>
      <c r="P37" s="36">
        <f t="shared" si="1"/>
        <v>1002.5099913236766</v>
      </c>
    </row>
    <row r="38" spans="1:16" ht="21" x14ac:dyDescent="0.35">
      <c r="A38" s="34" t="s">
        <v>176</v>
      </c>
      <c r="B38" s="34" t="s">
        <v>165</v>
      </c>
      <c r="C38" s="35">
        <v>67.899999504152206</v>
      </c>
      <c r="D38" s="35">
        <v>55.119999853195601</v>
      </c>
      <c r="E38" s="35">
        <v>65.970000586094102</v>
      </c>
      <c r="F38" s="35">
        <v>78.809997762436893</v>
      </c>
      <c r="G38" s="35">
        <v>86.599999325699102</v>
      </c>
      <c r="H38" s="35">
        <v>97.9900006932439</v>
      </c>
      <c r="I38" s="35">
        <v>85.749997728271396</v>
      </c>
      <c r="J38" s="35">
        <v>90.790000848937694</v>
      </c>
      <c r="K38" s="35">
        <v>78.969999990658806</v>
      </c>
      <c r="L38" s="35">
        <v>94.430001485307002</v>
      </c>
      <c r="M38" s="35">
        <v>81.119998623034903</v>
      </c>
      <c r="N38" s="35">
        <v>79.719998555083293</v>
      </c>
      <c r="O38" s="36">
        <f t="shared" si="0"/>
        <v>440.0999985868109</v>
      </c>
      <c r="P38" s="36">
        <f t="shared" si="1"/>
        <v>963.16999495611492</v>
      </c>
    </row>
    <row r="39" spans="1:16" x14ac:dyDescent="0.35">
      <c r="A39" s="34" t="s">
        <v>177</v>
      </c>
      <c r="B39" s="34" t="s">
        <v>165</v>
      </c>
      <c r="C39" s="35">
        <v>75.3200014005415</v>
      </c>
      <c r="D39" s="35">
        <v>55.600000428239497</v>
      </c>
      <c r="E39" s="35">
        <v>67.379999157856204</v>
      </c>
      <c r="F39" s="35">
        <v>74.999998947896501</v>
      </c>
      <c r="G39" s="35">
        <v>90.760000956652206</v>
      </c>
      <c r="H39" s="35">
        <v>112.200001836754</v>
      </c>
      <c r="I39" s="35">
        <v>101.630001368903</v>
      </c>
      <c r="J39" s="35">
        <v>97.350000267033394</v>
      </c>
      <c r="K39" s="35">
        <v>83.729999978095293</v>
      </c>
      <c r="L39" s="35">
        <v>94.929998684892695</v>
      </c>
      <c r="M39" s="35">
        <v>79.289997355226603</v>
      </c>
      <c r="N39" s="35">
        <v>81.549998388800304</v>
      </c>
      <c r="O39" s="36">
        <f t="shared" si="0"/>
        <v>485.67000440743789</v>
      </c>
      <c r="P39" s="36">
        <f t="shared" si="1"/>
        <v>1014.7399987708911</v>
      </c>
    </row>
    <row r="40" spans="1:16" x14ac:dyDescent="0.35">
      <c r="A40" s="34" t="s">
        <v>178</v>
      </c>
      <c r="B40" s="34" t="s">
        <v>165</v>
      </c>
      <c r="C40" s="35">
        <v>73.860000840795607</v>
      </c>
      <c r="D40" s="35">
        <v>58.860000232016297</v>
      </c>
      <c r="E40" s="35">
        <v>70.579999501205705</v>
      </c>
      <c r="F40" s="35">
        <v>76.349999915691996</v>
      </c>
      <c r="G40" s="35">
        <v>94.480002225827704</v>
      </c>
      <c r="H40" s="35">
        <v>110.95999987155599</v>
      </c>
      <c r="I40" s="35">
        <v>96.759998724883104</v>
      </c>
      <c r="J40" s="35">
        <v>104.099999251775</v>
      </c>
      <c r="K40" s="35">
        <v>81.470000732224406</v>
      </c>
      <c r="L40" s="35">
        <v>96.420001052320004</v>
      </c>
      <c r="M40" s="35">
        <v>80.849998060148195</v>
      </c>
      <c r="N40" s="35">
        <v>84.510000418958896</v>
      </c>
      <c r="O40" s="36">
        <f t="shared" si="0"/>
        <v>487.77000080626624</v>
      </c>
      <c r="P40" s="36">
        <f t="shared" si="1"/>
        <v>1029.2000008274028</v>
      </c>
    </row>
    <row r="41" spans="1:16" x14ac:dyDescent="0.35">
      <c r="A41" s="34" t="s">
        <v>180</v>
      </c>
      <c r="B41" s="34" t="s">
        <v>179</v>
      </c>
      <c r="C41" s="35">
        <v>74.660000086805596</v>
      </c>
      <c r="D41" s="35">
        <v>60.5199995596194</v>
      </c>
      <c r="E41" s="35">
        <v>67.410002321048495</v>
      </c>
      <c r="F41" s="35">
        <v>78.560000297147695</v>
      </c>
      <c r="G41" s="35">
        <v>97.809999984019598</v>
      </c>
      <c r="H41" s="35">
        <v>114.680000384396</v>
      </c>
      <c r="I41" s="35">
        <v>110.279999222257</v>
      </c>
      <c r="J41" s="35">
        <v>101.960000753751</v>
      </c>
      <c r="K41" s="35">
        <v>87.119999809510702</v>
      </c>
      <c r="L41" s="35">
        <v>110.17999935211201</v>
      </c>
      <c r="M41" s="35">
        <v>80.489999568817396</v>
      </c>
      <c r="N41" s="35">
        <v>88.370000769646097</v>
      </c>
      <c r="O41" s="36">
        <f t="shared" si="0"/>
        <v>511.85000015393427</v>
      </c>
      <c r="P41" s="36">
        <f t="shared" si="1"/>
        <v>1072.0400021091309</v>
      </c>
    </row>
    <row r="42" spans="1:16" x14ac:dyDescent="0.35">
      <c r="A42" s="34" t="s">
        <v>181</v>
      </c>
      <c r="B42" s="34" t="s">
        <v>179</v>
      </c>
      <c r="C42" s="35">
        <v>78.540001521469094</v>
      </c>
      <c r="D42" s="35">
        <v>56.370000665992798</v>
      </c>
      <c r="E42" s="35">
        <v>65.109999974083607</v>
      </c>
      <c r="F42" s="35">
        <v>83.380001169280106</v>
      </c>
      <c r="G42" s="35">
        <v>98.460000053455502</v>
      </c>
      <c r="H42" s="35">
        <v>112.399997687316</v>
      </c>
      <c r="I42" s="35">
        <v>109.509999328292</v>
      </c>
      <c r="J42" s="35">
        <v>99.259998110937801</v>
      </c>
      <c r="K42" s="35">
        <v>95.169999574045505</v>
      </c>
      <c r="L42" s="35">
        <v>101.040000887587</v>
      </c>
      <c r="M42" s="35">
        <v>83.699999594682595</v>
      </c>
      <c r="N42" s="35">
        <v>93.450001657765796</v>
      </c>
      <c r="O42" s="36">
        <f t="shared" si="0"/>
        <v>514.79999475404679</v>
      </c>
      <c r="P42" s="36">
        <f t="shared" si="1"/>
        <v>1076.3900002249077</v>
      </c>
    </row>
    <row r="43" spans="1:16" x14ac:dyDescent="0.35">
      <c r="A43" s="34" t="s">
        <v>182</v>
      </c>
      <c r="B43" s="34" t="s">
        <v>179</v>
      </c>
      <c r="C43" s="35">
        <v>83.540000607899799</v>
      </c>
      <c r="D43" s="35">
        <v>64.579999552370197</v>
      </c>
      <c r="E43" s="35">
        <v>74.749999793129902</v>
      </c>
      <c r="F43" s="35">
        <v>81.019999715499495</v>
      </c>
      <c r="G43" s="35">
        <v>104.339999765215</v>
      </c>
      <c r="H43" s="35">
        <v>124.240000385907</v>
      </c>
      <c r="I43" s="35">
        <v>117.340001762931</v>
      </c>
      <c r="J43" s="35">
        <v>106.209999625571</v>
      </c>
      <c r="K43" s="35">
        <v>94.810000264988005</v>
      </c>
      <c r="L43" s="35">
        <v>111.649999162182</v>
      </c>
      <c r="M43" s="35">
        <v>86.579998781962701</v>
      </c>
      <c r="N43" s="35">
        <v>94.679999775689794</v>
      </c>
      <c r="O43" s="36">
        <f t="shared" si="0"/>
        <v>546.94000180461205</v>
      </c>
      <c r="P43" s="36">
        <f t="shared" si="1"/>
        <v>1143.739999193346</v>
      </c>
    </row>
    <row r="44" spans="1:16" x14ac:dyDescent="0.35">
      <c r="A44" s="34" t="s">
        <v>183</v>
      </c>
      <c r="B44" s="34" t="s">
        <v>179</v>
      </c>
      <c r="C44" s="35">
        <v>77.869999199174302</v>
      </c>
      <c r="D44" s="35">
        <v>55.750000636180602</v>
      </c>
      <c r="E44" s="35">
        <v>68.060000435798401</v>
      </c>
      <c r="F44" s="35">
        <v>83.230001039919401</v>
      </c>
      <c r="G44" s="35">
        <v>95.439999869267893</v>
      </c>
      <c r="H44" s="35">
        <v>110.09000044141401</v>
      </c>
      <c r="I44" s="35">
        <v>120.22000165743501</v>
      </c>
      <c r="J44" s="35">
        <v>102.58000224712301</v>
      </c>
      <c r="K44" s="35">
        <v>90.769999047915903</v>
      </c>
      <c r="L44" s="35">
        <v>103.16000253515</v>
      </c>
      <c r="M44" s="35">
        <v>86.459998466307297</v>
      </c>
      <c r="N44" s="35">
        <v>108.00000072922499</v>
      </c>
      <c r="O44" s="36">
        <f t="shared" si="0"/>
        <v>519.10000326315571</v>
      </c>
      <c r="P44" s="36">
        <f t="shared" si="1"/>
        <v>1101.6300063049109</v>
      </c>
    </row>
    <row r="45" spans="1:16" x14ac:dyDescent="0.35">
      <c r="A45" s="34" t="s">
        <v>184</v>
      </c>
      <c r="B45" s="34" t="s">
        <v>179</v>
      </c>
      <c r="C45" s="35">
        <v>74.060000856115906</v>
      </c>
      <c r="D45" s="35">
        <v>61.579999970854203</v>
      </c>
      <c r="E45" s="35">
        <v>70.740000609657699</v>
      </c>
      <c r="F45" s="35">
        <v>75.039999878208604</v>
      </c>
      <c r="G45" s="35">
        <v>87.930000732012502</v>
      </c>
      <c r="H45" s="35">
        <v>108.389997816266</v>
      </c>
      <c r="I45" s="35">
        <v>117.820001611107</v>
      </c>
      <c r="J45" s="35">
        <v>93.459998923935899</v>
      </c>
      <c r="K45" s="35">
        <v>90.059999076038295</v>
      </c>
      <c r="L45" s="35">
        <v>102.32000065952801</v>
      </c>
      <c r="M45" s="35">
        <v>84.080000103131098</v>
      </c>
      <c r="N45" s="35">
        <v>102.630000797216</v>
      </c>
      <c r="O45" s="36">
        <f t="shared" si="0"/>
        <v>497.65999815935976</v>
      </c>
      <c r="P45" s="36">
        <f t="shared" si="1"/>
        <v>1068.1100010340713</v>
      </c>
    </row>
    <row r="46" spans="1:16" x14ac:dyDescent="0.35">
      <c r="A46" s="34" t="s">
        <v>185</v>
      </c>
      <c r="B46" s="34" t="s">
        <v>179</v>
      </c>
      <c r="C46" s="35">
        <v>79.800000062095904</v>
      </c>
      <c r="D46" s="35">
        <v>53.259999695001099</v>
      </c>
      <c r="E46" s="35">
        <v>62.0100003652623</v>
      </c>
      <c r="F46" s="35">
        <v>83.9000006315473</v>
      </c>
      <c r="G46" s="35">
        <v>100.48999915597901</v>
      </c>
      <c r="H46" s="35">
        <v>102.38000066019499</v>
      </c>
      <c r="I46" s="35">
        <v>115.110000228742</v>
      </c>
      <c r="J46" s="35">
        <v>97.920002345927003</v>
      </c>
      <c r="K46" s="35">
        <v>92.760002956492798</v>
      </c>
      <c r="L46" s="35">
        <v>101.750001527398</v>
      </c>
      <c r="M46" s="35">
        <v>82.0200003421632</v>
      </c>
      <c r="N46" s="35">
        <v>88.959999050712199</v>
      </c>
      <c r="O46" s="36">
        <f t="shared" si="0"/>
        <v>508.66000534733575</v>
      </c>
      <c r="P46" s="36">
        <f t="shared" si="1"/>
        <v>1060.3600070215157</v>
      </c>
    </row>
    <row r="47" spans="1:16" x14ac:dyDescent="0.35">
      <c r="A47" s="34" t="s">
        <v>186</v>
      </c>
      <c r="B47" s="34" t="s">
        <v>179</v>
      </c>
      <c r="C47" s="35">
        <v>79.789998572232406</v>
      </c>
      <c r="D47" s="35">
        <v>57.710002245948999</v>
      </c>
      <c r="E47" s="35">
        <v>65.310001030593398</v>
      </c>
      <c r="F47" s="35">
        <v>80.8100014517549</v>
      </c>
      <c r="G47" s="35">
        <v>101.320001506246</v>
      </c>
      <c r="H47" s="35">
        <v>110.44999895239</v>
      </c>
      <c r="I47" s="35">
        <v>114.0100000659</v>
      </c>
      <c r="J47" s="35">
        <v>103.999998379731</v>
      </c>
      <c r="K47" s="35">
        <v>93.499999618506905</v>
      </c>
      <c r="L47" s="35">
        <v>100.500002747867</v>
      </c>
      <c r="M47" s="35">
        <v>83.890000949031602</v>
      </c>
      <c r="N47" s="35">
        <v>101.989997935015</v>
      </c>
      <c r="O47" s="36">
        <f t="shared" si="0"/>
        <v>523.27999852277389</v>
      </c>
      <c r="P47" s="36">
        <f t="shared" si="1"/>
        <v>1093.2800034552172</v>
      </c>
    </row>
    <row r="48" spans="1:16" ht="21" x14ac:dyDescent="0.35">
      <c r="A48" s="34" t="s">
        <v>187</v>
      </c>
      <c r="B48" s="34" t="s">
        <v>179</v>
      </c>
      <c r="C48" s="35">
        <v>78.130001867248197</v>
      </c>
      <c r="D48" s="35">
        <v>54.479999230534297</v>
      </c>
      <c r="E48" s="35">
        <v>66.550000088318399</v>
      </c>
      <c r="F48" s="35">
        <v>83.830000142916106</v>
      </c>
      <c r="G48" s="35">
        <v>94.930000953900105</v>
      </c>
      <c r="H48" s="35">
        <v>108.21000374707999</v>
      </c>
      <c r="I48" s="35">
        <v>120.860000315587</v>
      </c>
      <c r="J48" s="35">
        <v>101.310001607635</v>
      </c>
      <c r="K48" s="35">
        <v>90.549999274662696</v>
      </c>
      <c r="L48" s="35">
        <v>104.239999325363</v>
      </c>
      <c r="M48" s="35">
        <v>85.2499991437071</v>
      </c>
      <c r="N48" s="35">
        <v>104.94999778456901</v>
      </c>
      <c r="O48" s="36">
        <f t="shared" si="0"/>
        <v>515.86000589886476</v>
      </c>
      <c r="P48" s="36">
        <f t="shared" si="1"/>
        <v>1093.2900034815209</v>
      </c>
    </row>
    <row r="49" spans="1:16" ht="21" x14ac:dyDescent="0.35">
      <c r="A49" s="34" t="s">
        <v>188</v>
      </c>
      <c r="B49" s="34" t="s">
        <v>179</v>
      </c>
      <c r="C49" s="35">
        <v>79.840000128024201</v>
      </c>
      <c r="D49" s="35">
        <v>53.529998892554403</v>
      </c>
      <c r="E49" s="35">
        <v>63.409999922441699</v>
      </c>
      <c r="F49" s="35">
        <v>82.409999570518195</v>
      </c>
      <c r="G49" s="35">
        <v>96.010000533715299</v>
      </c>
      <c r="H49" s="35">
        <v>103.48999954294401</v>
      </c>
      <c r="I49" s="35">
        <v>107.019999624753</v>
      </c>
      <c r="J49" s="35">
        <v>100.029999576509</v>
      </c>
      <c r="K49" s="35">
        <v>94.970000351895493</v>
      </c>
      <c r="L49" s="35">
        <v>100.35000328643901</v>
      </c>
      <c r="M49" s="35">
        <v>80.6799994743414</v>
      </c>
      <c r="N49" s="35">
        <v>82.460002246079895</v>
      </c>
      <c r="O49" s="36">
        <f t="shared" si="0"/>
        <v>501.51999962981677</v>
      </c>
      <c r="P49" s="36">
        <f t="shared" si="1"/>
        <v>1044.2000031502157</v>
      </c>
    </row>
    <row r="50" spans="1:16" x14ac:dyDescent="0.35">
      <c r="A50" s="34" t="s">
        <v>189</v>
      </c>
      <c r="B50" s="34" t="s">
        <v>179</v>
      </c>
      <c r="C50" s="35">
        <v>73.280000140221006</v>
      </c>
      <c r="D50" s="35">
        <v>62.130001741752402</v>
      </c>
      <c r="E50" s="35">
        <v>69.359999592415903</v>
      </c>
      <c r="F50" s="35">
        <v>77.620001026661996</v>
      </c>
      <c r="G50" s="35">
        <v>99.629999388707802</v>
      </c>
      <c r="H50" s="35">
        <v>117.979998574446</v>
      </c>
      <c r="I50" s="35">
        <v>108.249998862447</v>
      </c>
      <c r="J50" s="35">
        <v>98.1600022700149</v>
      </c>
      <c r="K50" s="35">
        <v>89.439998545276396</v>
      </c>
      <c r="L50" s="35">
        <v>112.82000097271499</v>
      </c>
      <c r="M50" s="35">
        <v>78.429998943465705</v>
      </c>
      <c r="N50" s="35">
        <v>85.610001986424294</v>
      </c>
      <c r="O50" s="36">
        <f t="shared" si="0"/>
        <v>513.45999764089208</v>
      </c>
      <c r="P50" s="36">
        <f t="shared" si="1"/>
        <v>1072.7100020445482</v>
      </c>
    </row>
    <row r="51" spans="1:16" x14ac:dyDescent="0.35">
      <c r="A51" s="34" t="s">
        <v>190</v>
      </c>
      <c r="B51" s="34" t="s">
        <v>179</v>
      </c>
      <c r="C51" s="35">
        <v>79.419998591038095</v>
      </c>
      <c r="D51" s="35">
        <v>56.580002004193297</v>
      </c>
      <c r="E51" s="35">
        <v>64.410000431234906</v>
      </c>
      <c r="F51" s="35">
        <v>82.989999426354103</v>
      </c>
      <c r="G51" s="35">
        <v>100.24999958550301</v>
      </c>
      <c r="H51" s="35">
        <v>110.970001341775</v>
      </c>
      <c r="I51" s="35">
        <v>114.34999858320199</v>
      </c>
      <c r="J51" s="35">
        <v>99.929998625884707</v>
      </c>
      <c r="K51" s="35">
        <v>96.829999164401599</v>
      </c>
      <c r="L51" s="35">
        <v>103.189998557354</v>
      </c>
      <c r="M51" s="35">
        <v>84.220002082292893</v>
      </c>
      <c r="N51" s="35">
        <v>93.079997668974102</v>
      </c>
      <c r="O51" s="36">
        <f t="shared" si="0"/>
        <v>522.32999730076631</v>
      </c>
      <c r="P51" s="36">
        <f t="shared" si="1"/>
        <v>1086.2199960622077</v>
      </c>
    </row>
    <row r="52" spans="1:16" ht="21" x14ac:dyDescent="0.35">
      <c r="A52" s="34" t="s">
        <v>191</v>
      </c>
      <c r="B52" s="34" t="s">
        <v>179</v>
      </c>
      <c r="C52" s="35">
        <v>72.969999157794504</v>
      </c>
      <c r="D52" s="35">
        <v>54.589999794916302</v>
      </c>
      <c r="E52" s="35">
        <v>62.599999471422002</v>
      </c>
      <c r="F52" s="35">
        <v>78.959999620565199</v>
      </c>
      <c r="G52" s="35">
        <v>83.429999169311401</v>
      </c>
      <c r="H52" s="35">
        <v>100.63000056543299</v>
      </c>
      <c r="I52" s="35">
        <v>101.91000090708199</v>
      </c>
      <c r="J52" s="35">
        <v>89.260000723879699</v>
      </c>
      <c r="K52" s="35">
        <v>87.349999776051803</v>
      </c>
      <c r="L52" s="35">
        <v>103.070001443848</v>
      </c>
      <c r="M52" s="35">
        <v>83.769998600109801</v>
      </c>
      <c r="N52" s="35">
        <v>104.09999885887299</v>
      </c>
      <c r="O52" s="36">
        <f t="shared" si="0"/>
        <v>462.58000114175792</v>
      </c>
      <c r="P52" s="36">
        <f t="shared" si="1"/>
        <v>1022.6399980892868</v>
      </c>
    </row>
    <row r="53" spans="1:16" x14ac:dyDescent="0.35">
      <c r="A53" s="34" t="s">
        <v>192</v>
      </c>
      <c r="B53" s="34" t="s">
        <v>179</v>
      </c>
      <c r="C53" s="35">
        <v>79.589999961535796</v>
      </c>
      <c r="D53" s="35">
        <v>66.450000512850195</v>
      </c>
      <c r="E53" s="35">
        <v>75.269999903684905</v>
      </c>
      <c r="F53" s="35">
        <v>76.9200006980099</v>
      </c>
      <c r="G53" s="35">
        <v>105.469997561158</v>
      </c>
      <c r="H53" s="35">
        <v>123.59999966501999</v>
      </c>
      <c r="I53" s="35">
        <v>109.919999100384</v>
      </c>
      <c r="J53" s="35">
        <v>109.05000245984399</v>
      </c>
      <c r="K53" s="35">
        <v>93.569999085593693</v>
      </c>
      <c r="L53" s="35">
        <v>109.219999734341</v>
      </c>
      <c r="M53" s="35">
        <v>84.690000136106306</v>
      </c>
      <c r="N53" s="35">
        <v>90.889998086640801</v>
      </c>
      <c r="O53" s="36">
        <f t="shared" si="0"/>
        <v>541.60999787199967</v>
      </c>
      <c r="P53" s="36">
        <f t="shared" si="1"/>
        <v>1124.6399969051686</v>
      </c>
    </row>
    <row r="54" spans="1:16" x14ac:dyDescent="0.35">
      <c r="A54" s="34" t="s">
        <v>194</v>
      </c>
      <c r="B54" s="34" t="s">
        <v>193</v>
      </c>
      <c r="C54" s="35">
        <v>54.730000035487997</v>
      </c>
      <c r="D54" s="35">
        <v>43.849999115627703</v>
      </c>
      <c r="E54" s="35">
        <v>53.049999957875102</v>
      </c>
      <c r="F54" s="35">
        <v>67.059999769844495</v>
      </c>
      <c r="G54" s="35">
        <v>73.349999843048806</v>
      </c>
      <c r="H54" s="35">
        <v>77.3700014397036</v>
      </c>
      <c r="I54" s="35">
        <v>91.679999958432703</v>
      </c>
      <c r="J54" s="35">
        <v>75.880000516190194</v>
      </c>
      <c r="K54" s="35">
        <v>80.830000306013901</v>
      </c>
      <c r="L54" s="35">
        <v>86.989999074648907</v>
      </c>
      <c r="M54" s="35">
        <v>84.940000440110396</v>
      </c>
      <c r="N54" s="35">
        <v>71.4499995796359</v>
      </c>
      <c r="O54" s="36">
        <f t="shared" si="0"/>
        <v>399.11000206338923</v>
      </c>
      <c r="P54" s="36">
        <f t="shared" si="1"/>
        <v>861.18000003661973</v>
      </c>
    </row>
    <row r="55" spans="1:16" x14ac:dyDescent="0.35">
      <c r="A55" s="34" t="s">
        <v>195</v>
      </c>
      <c r="B55" s="34" t="s">
        <v>193</v>
      </c>
      <c r="C55" s="35">
        <v>51.559999407618299</v>
      </c>
      <c r="D55" s="35">
        <v>45.159999546012799</v>
      </c>
      <c r="E55" s="35">
        <v>55.670000406098502</v>
      </c>
      <c r="F55" s="35">
        <v>72.689999894646405</v>
      </c>
      <c r="G55" s="35">
        <v>76.129999788827206</v>
      </c>
      <c r="H55" s="35">
        <v>80.160000655450801</v>
      </c>
      <c r="I55" s="35">
        <v>88.090000367083107</v>
      </c>
      <c r="J55" s="35">
        <v>77.269998838892207</v>
      </c>
      <c r="K55" s="35">
        <v>84.649997860105898</v>
      </c>
      <c r="L55" s="35">
        <v>90.729999944596699</v>
      </c>
      <c r="M55" s="35">
        <v>71.770000352625999</v>
      </c>
      <c r="N55" s="35">
        <v>70.680000186621299</v>
      </c>
      <c r="O55" s="36">
        <f t="shared" si="0"/>
        <v>406.29999751035922</v>
      </c>
      <c r="P55" s="36">
        <f t="shared" si="1"/>
        <v>864.55999724857929</v>
      </c>
    </row>
    <row r="56" spans="1:16" x14ac:dyDescent="0.35">
      <c r="A56" s="34" t="s">
        <v>196</v>
      </c>
      <c r="B56" s="34" t="s">
        <v>193</v>
      </c>
      <c r="C56" s="35">
        <v>53.720000688917899</v>
      </c>
      <c r="D56" s="35">
        <v>48.100000560952999</v>
      </c>
      <c r="E56" s="35">
        <v>57.269999782147302</v>
      </c>
      <c r="F56" s="35">
        <v>69.410000971401999</v>
      </c>
      <c r="G56" s="35">
        <v>77.3099992780771</v>
      </c>
      <c r="H56" s="35">
        <v>79.500000392727003</v>
      </c>
      <c r="I56" s="35">
        <v>87.779999404301606</v>
      </c>
      <c r="J56" s="35">
        <v>73.539999959757495</v>
      </c>
      <c r="K56" s="35">
        <v>79.020001408935002</v>
      </c>
      <c r="L56" s="35">
        <v>96.839999053190695</v>
      </c>
      <c r="M56" s="35">
        <v>68.2200007388019</v>
      </c>
      <c r="N56" s="35">
        <v>72.179999957734196</v>
      </c>
      <c r="O56" s="36">
        <f t="shared" si="0"/>
        <v>397.15000044379821</v>
      </c>
      <c r="P56" s="36">
        <f t="shared" si="1"/>
        <v>862.89000219694526</v>
      </c>
    </row>
    <row r="57" spans="1:16" x14ac:dyDescent="0.35">
      <c r="A57" s="34" t="s">
        <v>198</v>
      </c>
      <c r="B57" s="34" t="s">
        <v>197</v>
      </c>
      <c r="C57" s="35">
        <v>72.179999663057899</v>
      </c>
      <c r="D57" s="35">
        <v>66.300000108458306</v>
      </c>
      <c r="E57" s="35">
        <v>73.7799987935432</v>
      </c>
      <c r="F57" s="35">
        <v>79.659999065188401</v>
      </c>
      <c r="G57" s="35">
        <v>102.859999015345</v>
      </c>
      <c r="H57" s="35">
        <v>120.02000337088199</v>
      </c>
      <c r="I57" s="35">
        <v>99.419998964003696</v>
      </c>
      <c r="J57" s="35">
        <v>101.549999999406</v>
      </c>
      <c r="K57" s="35">
        <v>87.330000646761604</v>
      </c>
      <c r="L57" s="35">
        <v>105.869998908019</v>
      </c>
      <c r="M57" s="35">
        <v>79.949999543168801</v>
      </c>
      <c r="N57" s="35">
        <v>88.709998373451498</v>
      </c>
      <c r="O57" s="36">
        <f t="shared" si="0"/>
        <v>511.18000199639829</v>
      </c>
      <c r="P57" s="36">
        <f t="shared" si="1"/>
        <v>1077.6299964512855</v>
      </c>
    </row>
    <row r="58" spans="1:16" x14ac:dyDescent="0.35">
      <c r="A58" s="34" t="s">
        <v>199</v>
      </c>
      <c r="B58" s="34" t="s">
        <v>197</v>
      </c>
      <c r="C58" s="35">
        <v>71.060000311990706</v>
      </c>
      <c r="D58" s="35">
        <v>70.309999213350196</v>
      </c>
      <c r="E58" s="35">
        <v>76.359999460691995</v>
      </c>
      <c r="F58" s="35">
        <v>81.279999358230199</v>
      </c>
      <c r="G58" s="35">
        <v>103.75999928073701</v>
      </c>
      <c r="H58" s="35">
        <v>107.660001367185</v>
      </c>
      <c r="I58" s="35">
        <v>104.8800012446</v>
      </c>
      <c r="J58" s="35">
        <v>101.54999893857099</v>
      </c>
      <c r="K58" s="35">
        <v>87.050000106683001</v>
      </c>
      <c r="L58" s="35">
        <v>107.629999294294</v>
      </c>
      <c r="M58" s="35">
        <v>81.429999870670102</v>
      </c>
      <c r="N58" s="35">
        <v>88.330000173300505</v>
      </c>
      <c r="O58" s="36">
        <f t="shared" si="0"/>
        <v>504.90000093777599</v>
      </c>
      <c r="P58" s="36">
        <f t="shared" si="1"/>
        <v>1081.2999986203035</v>
      </c>
    </row>
    <row r="59" spans="1:16" x14ac:dyDescent="0.35">
      <c r="A59" s="34" t="s">
        <v>200</v>
      </c>
      <c r="B59" s="34" t="s">
        <v>197</v>
      </c>
      <c r="C59" s="35">
        <v>75.039999760338105</v>
      </c>
      <c r="D59" s="35">
        <v>68.580000565998404</v>
      </c>
      <c r="E59" s="35">
        <v>80.740000000514499</v>
      </c>
      <c r="F59" s="35">
        <v>83.420000469050095</v>
      </c>
      <c r="G59" s="35">
        <v>107.179998945503</v>
      </c>
      <c r="H59" s="35">
        <v>127.380000374978</v>
      </c>
      <c r="I59" s="35">
        <v>113.24000013264499</v>
      </c>
      <c r="J59" s="35">
        <v>103.36999930586801</v>
      </c>
      <c r="K59" s="35">
        <v>87.660000404866807</v>
      </c>
      <c r="L59" s="35">
        <v>108.390000389772</v>
      </c>
      <c r="M59" s="35">
        <v>85.820000279636503</v>
      </c>
      <c r="N59" s="35">
        <v>95.179999146057497</v>
      </c>
      <c r="O59" s="36">
        <f t="shared" si="0"/>
        <v>538.82999916386075</v>
      </c>
      <c r="P59" s="36">
        <f t="shared" si="1"/>
        <v>1135.9999997752279</v>
      </c>
    </row>
    <row r="60" spans="1:16" x14ac:dyDescent="0.35">
      <c r="A60" s="34" t="s">
        <v>201</v>
      </c>
      <c r="B60" s="34" t="s">
        <v>197</v>
      </c>
      <c r="C60" s="35">
        <v>71.879998009535399</v>
      </c>
      <c r="D60" s="35">
        <v>61.510000248381402</v>
      </c>
      <c r="E60" s="35">
        <v>76.860000166925602</v>
      </c>
      <c r="F60" s="35">
        <v>84.910002728429305</v>
      </c>
      <c r="G60" s="35">
        <v>101.32000211524399</v>
      </c>
      <c r="H60" s="35">
        <v>107.56000145775</v>
      </c>
      <c r="I60" s="35">
        <v>104.759999612724</v>
      </c>
      <c r="J60" s="35">
        <v>101.789997674131</v>
      </c>
      <c r="K60" s="35">
        <v>89.659999595460206</v>
      </c>
      <c r="L60" s="35">
        <v>106.359998733387</v>
      </c>
      <c r="M60" s="35">
        <v>86.779999239297396</v>
      </c>
      <c r="N60" s="35">
        <v>87.890001137566202</v>
      </c>
      <c r="O60" s="36">
        <f t="shared" si="0"/>
        <v>505.09000045530917</v>
      </c>
      <c r="P60" s="36">
        <f t="shared" si="1"/>
        <v>1081.2800007188314</v>
      </c>
    </row>
    <row r="61" spans="1:16" x14ac:dyDescent="0.35">
      <c r="A61" s="34" t="s">
        <v>202</v>
      </c>
      <c r="B61" s="34" t="s">
        <v>197</v>
      </c>
      <c r="C61" s="35">
        <v>73.240000840451103</v>
      </c>
      <c r="D61" s="35">
        <v>65.929999518266399</v>
      </c>
      <c r="E61" s="35">
        <v>75.759999925503493</v>
      </c>
      <c r="F61" s="35">
        <v>80.880000250908694</v>
      </c>
      <c r="G61" s="35">
        <v>100.820000367821</v>
      </c>
      <c r="H61" s="35">
        <v>104.15999903634599</v>
      </c>
      <c r="I61" s="35">
        <v>99.480001223855595</v>
      </c>
      <c r="J61" s="35">
        <v>105.17999977455401</v>
      </c>
      <c r="K61" s="35">
        <v>89.7600003299885</v>
      </c>
      <c r="L61" s="35">
        <v>101.120001569506</v>
      </c>
      <c r="M61" s="35">
        <v>85.159999584720893</v>
      </c>
      <c r="N61" s="35">
        <v>86.019999627023907</v>
      </c>
      <c r="O61" s="36">
        <f t="shared" si="0"/>
        <v>499.4000007325651</v>
      </c>
      <c r="P61" s="36">
        <f t="shared" si="1"/>
        <v>1067.5100020489458</v>
      </c>
    </row>
    <row r="62" spans="1:16" x14ac:dyDescent="0.35">
      <c r="A62" s="34" t="s">
        <v>203</v>
      </c>
      <c r="B62" s="34" t="s">
        <v>197</v>
      </c>
      <c r="C62" s="35">
        <v>71.659999827534193</v>
      </c>
      <c r="D62" s="35">
        <v>68.979999535804296</v>
      </c>
      <c r="E62" s="35">
        <v>74.400001220055799</v>
      </c>
      <c r="F62" s="35">
        <v>81.779999317950498</v>
      </c>
      <c r="G62" s="35">
        <v>103.259998751309</v>
      </c>
      <c r="H62" s="35">
        <v>110.70999584480801</v>
      </c>
      <c r="I62" s="35">
        <v>103.329998964909</v>
      </c>
      <c r="J62" s="35">
        <v>101.809999720717</v>
      </c>
      <c r="K62" s="35">
        <v>87.219997302599893</v>
      </c>
      <c r="L62" s="35">
        <v>107.469999580644</v>
      </c>
      <c r="M62" s="35">
        <v>81.050001562471095</v>
      </c>
      <c r="N62" s="35">
        <v>89.720001953537505</v>
      </c>
      <c r="O62" s="36">
        <f t="shared" si="0"/>
        <v>506.32999058434285</v>
      </c>
      <c r="P62" s="36">
        <f t="shared" si="1"/>
        <v>1081.3899935823401</v>
      </c>
    </row>
    <row r="63" spans="1:16" x14ac:dyDescent="0.35">
      <c r="A63" s="34" t="s">
        <v>204</v>
      </c>
      <c r="B63" s="34" t="s">
        <v>197</v>
      </c>
      <c r="C63" s="35">
        <v>71.449999255492003</v>
      </c>
      <c r="D63" s="35">
        <v>64.429999364074305</v>
      </c>
      <c r="E63" s="35">
        <v>73.020001695840605</v>
      </c>
      <c r="F63" s="35">
        <v>77.270002217846894</v>
      </c>
      <c r="G63" s="35">
        <v>97.780001506180199</v>
      </c>
      <c r="H63" s="35">
        <v>101.31999897203001</v>
      </c>
      <c r="I63" s="35">
        <v>97.649998954148003</v>
      </c>
      <c r="J63" s="35">
        <v>106.76000112143799</v>
      </c>
      <c r="K63" s="35">
        <v>85.550000541843403</v>
      </c>
      <c r="L63" s="35">
        <v>98.300002088217298</v>
      </c>
      <c r="M63" s="35">
        <v>78.739999061508499</v>
      </c>
      <c r="N63" s="35">
        <v>82.990000261270296</v>
      </c>
      <c r="O63" s="36">
        <f t="shared" si="0"/>
        <v>489.06000109563962</v>
      </c>
      <c r="P63" s="36">
        <f t="shared" si="1"/>
        <v>1035.2600050398894</v>
      </c>
    </row>
    <row r="64" spans="1:16" x14ac:dyDescent="0.35">
      <c r="A64" s="34" t="s">
        <v>205</v>
      </c>
      <c r="B64" s="34" t="s">
        <v>197</v>
      </c>
      <c r="C64" s="35">
        <v>72.5300002792209</v>
      </c>
      <c r="D64" s="35">
        <v>65.919998323079199</v>
      </c>
      <c r="E64" s="35">
        <v>80.609999354055603</v>
      </c>
      <c r="F64" s="35">
        <v>81.379999444470698</v>
      </c>
      <c r="G64" s="35">
        <v>106.479998557915</v>
      </c>
      <c r="H64" s="35">
        <v>106.64000137549</v>
      </c>
      <c r="I64" s="35">
        <v>109.049999454146</v>
      </c>
      <c r="J64" s="35">
        <v>100.89000032603499</v>
      </c>
      <c r="K64" s="35">
        <v>85.649999410088597</v>
      </c>
      <c r="L64" s="35">
        <v>110.280001442151</v>
      </c>
      <c r="M64" s="35">
        <v>89.080000937974503</v>
      </c>
      <c r="N64" s="35">
        <v>82.929998207691796</v>
      </c>
      <c r="O64" s="36">
        <f t="shared" si="0"/>
        <v>508.70999912367455</v>
      </c>
      <c r="P64" s="36">
        <f t="shared" si="1"/>
        <v>1091.4399971123185</v>
      </c>
    </row>
    <row r="65" spans="1:16" x14ac:dyDescent="0.35">
      <c r="A65" s="34" t="s">
        <v>206</v>
      </c>
      <c r="B65" s="34" t="s">
        <v>197</v>
      </c>
      <c r="C65" s="35">
        <v>74.190001031092805</v>
      </c>
      <c r="D65" s="35">
        <v>67.110000957291007</v>
      </c>
      <c r="E65" s="35">
        <v>74.869998753274501</v>
      </c>
      <c r="F65" s="35">
        <v>77.3100011836504</v>
      </c>
      <c r="G65" s="35">
        <v>103.05999954143699</v>
      </c>
      <c r="H65" s="35">
        <v>115.799999440787</v>
      </c>
      <c r="I65" s="35">
        <v>102.540001552551</v>
      </c>
      <c r="J65" s="35">
        <v>105.45000108395401</v>
      </c>
      <c r="K65" s="35">
        <v>90.210000737715703</v>
      </c>
      <c r="L65" s="35">
        <v>105.070001125568</v>
      </c>
      <c r="M65" s="35">
        <v>80.190000567381503</v>
      </c>
      <c r="N65" s="35">
        <v>84.539999888875101</v>
      </c>
      <c r="O65" s="36">
        <f t="shared" si="0"/>
        <v>517.06000235644478</v>
      </c>
      <c r="P65" s="36">
        <f t="shared" si="1"/>
        <v>1080.340005863578</v>
      </c>
    </row>
    <row r="66" spans="1:16" x14ac:dyDescent="0.35">
      <c r="A66" s="34" t="s">
        <v>207</v>
      </c>
      <c r="B66" s="34" t="s">
        <v>197</v>
      </c>
      <c r="C66" s="35">
        <v>73.650001359055693</v>
      </c>
      <c r="D66" s="35">
        <v>76.080001356604001</v>
      </c>
      <c r="E66" s="35">
        <v>85.560000568148098</v>
      </c>
      <c r="F66" s="35">
        <v>84.719998977379802</v>
      </c>
      <c r="G66" s="35">
        <v>113.63999913683</v>
      </c>
      <c r="H66" s="35">
        <v>111.72000010265</v>
      </c>
      <c r="I66" s="35">
        <v>124.18000266407</v>
      </c>
      <c r="J66" s="35">
        <v>103.14999827533001</v>
      </c>
      <c r="K66" s="35">
        <v>92.569999225088395</v>
      </c>
      <c r="L66" s="35">
        <v>101.660001202253</v>
      </c>
      <c r="M66" s="35">
        <v>86.449999392789294</v>
      </c>
      <c r="N66" s="35">
        <v>90.260001822025501</v>
      </c>
      <c r="O66" s="36">
        <f t="shared" ref="O66:O129" si="2">SUM(G66:K66)</f>
        <v>545.25999940396832</v>
      </c>
      <c r="P66" s="36">
        <f t="shared" ref="P66:P129" si="3">SUM(C66:N66)</f>
        <v>1143.6400040822239</v>
      </c>
    </row>
    <row r="67" spans="1:16" x14ac:dyDescent="0.35">
      <c r="A67" s="34" t="s">
        <v>208</v>
      </c>
      <c r="B67" s="34" t="s">
        <v>197</v>
      </c>
      <c r="C67" s="35">
        <v>72.149998896566103</v>
      </c>
      <c r="D67" s="35">
        <v>66.740000087156602</v>
      </c>
      <c r="E67" s="35">
        <v>73.619998716458198</v>
      </c>
      <c r="F67" s="35">
        <v>80.199999012256697</v>
      </c>
      <c r="G67" s="35">
        <v>102.370000211521</v>
      </c>
      <c r="H67" s="35">
        <v>115.589998642826</v>
      </c>
      <c r="I67" s="35">
        <v>100.420000140729</v>
      </c>
      <c r="J67" s="35">
        <v>101.279998336394</v>
      </c>
      <c r="K67" s="35">
        <v>86.860001649984</v>
      </c>
      <c r="L67" s="35">
        <v>106.900000173482</v>
      </c>
      <c r="M67" s="35">
        <v>79.729999121627699</v>
      </c>
      <c r="N67" s="35">
        <v>88.270000054762903</v>
      </c>
      <c r="O67" s="36">
        <f t="shared" si="2"/>
        <v>506.51999898145397</v>
      </c>
      <c r="P67" s="36">
        <f t="shared" si="3"/>
        <v>1074.1299950437642</v>
      </c>
    </row>
    <row r="68" spans="1:16" x14ac:dyDescent="0.35">
      <c r="A68" s="34" t="s">
        <v>209</v>
      </c>
      <c r="B68" s="34" t="s">
        <v>197</v>
      </c>
      <c r="C68" s="35">
        <v>71.149999556655501</v>
      </c>
      <c r="D68" s="35">
        <v>68.850000362726803</v>
      </c>
      <c r="E68" s="35">
        <v>79.769999148265896</v>
      </c>
      <c r="F68" s="35">
        <v>80.139999011589595</v>
      </c>
      <c r="G68" s="35">
        <v>106.729996867943</v>
      </c>
      <c r="H68" s="35">
        <v>105.660000762145</v>
      </c>
      <c r="I68" s="35">
        <v>109.799996918445</v>
      </c>
      <c r="J68" s="35">
        <v>103.30000076210101</v>
      </c>
      <c r="K68" s="35">
        <v>84.789999446365897</v>
      </c>
      <c r="L68" s="35">
        <v>109.920001968566</v>
      </c>
      <c r="M68" s="35">
        <v>85.210000344886794</v>
      </c>
      <c r="N68" s="35">
        <v>84.239999993587801</v>
      </c>
      <c r="O68" s="36">
        <f t="shared" si="2"/>
        <v>510.27999475699994</v>
      </c>
      <c r="P68" s="36">
        <f t="shared" si="3"/>
        <v>1089.5599951432782</v>
      </c>
    </row>
    <row r="69" spans="1:16" ht="21" x14ac:dyDescent="0.35">
      <c r="A69" s="34" t="s">
        <v>211</v>
      </c>
      <c r="B69" s="34" t="s">
        <v>210</v>
      </c>
      <c r="C69" s="35">
        <v>58.820000725972903</v>
      </c>
      <c r="D69" s="35">
        <v>48.120000024209702</v>
      </c>
      <c r="E69" s="35">
        <v>61.359999470732802</v>
      </c>
      <c r="F69" s="35">
        <v>56.369999968592303</v>
      </c>
      <c r="G69" s="35">
        <v>72.790001316752694</v>
      </c>
      <c r="H69" s="35">
        <v>67.790000187233005</v>
      </c>
      <c r="I69" s="35">
        <v>82.359998780884695</v>
      </c>
      <c r="J69" s="35">
        <v>66.389999922830597</v>
      </c>
      <c r="K69" s="35">
        <v>73.580002225935402</v>
      </c>
      <c r="L69" s="35">
        <v>92.6099983087624</v>
      </c>
      <c r="M69" s="35">
        <v>73.919999505596905</v>
      </c>
      <c r="N69" s="35">
        <v>74.559999440680201</v>
      </c>
      <c r="O69" s="36">
        <f t="shared" si="2"/>
        <v>362.91000243363641</v>
      </c>
      <c r="P69" s="36">
        <f t="shared" si="3"/>
        <v>828.66999987818372</v>
      </c>
    </row>
    <row r="70" spans="1:16" ht="21" x14ac:dyDescent="0.35">
      <c r="A70" s="34" t="s">
        <v>212</v>
      </c>
      <c r="B70" s="34" t="s">
        <v>210</v>
      </c>
      <c r="C70" s="35">
        <v>78.989999787881899</v>
      </c>
      <c r="D70" s="35">
        <v>68.149999523302498</v>
      </c>
      <c r="E70" s="35">
        <v>84.239999286364693</v>
      </c>
      <c r="F70" s="35">
        <v>57.160000465228201</v>
      </c>
      <c r="G70" s="35">
        <v>79.590000462485406</v>
      </c>
      <c r="H70" s="35">
        <v>79.099999536992897</v>
      </c>
      <c r="I70" s="35">
        <v>89.400001268950206</v>
      </c>
      <c r="J70" s="35">
        <v>70.689999466412701</v>
      </c>
      <c r="K70" s="35">
        <v>75.969998307118601</v>
      </c>
      <c r="L70" s="35">
        <v>105.78999877616199</v>
      </c>
      <c r="M70" s="35">
        <v>86.070002007909295</v>
      </c>
      <c r="N70" s="35">
        <v>92.900000829831697</v>
      </c>
      <c r="O70" s="36">
        <f t="shared" si="2"/>
        <v>394.74999904195982</v>
      </c>
      <c r="P70" s="36">
        <f t="shared" si="3"/>
        <v>968.04999971864004</v>
      </c>
    </row>
    <row r="71" spans="1:16" ht="21" x14ac:dyDescent="0.35">
      <c r="A71" s="34" t="s">
        <v>213</v>
      </c>
      <c r="B71" s="34" t="s">
        <v>210</v>
      </c>
      <c r="C71" s="35">
        <v>80.729999001778197</v>
      </c>
      <c r="D71" s="35">
        <v>64.049997401889399</v>
      </c>
      <c r="E71" s="35">
        <v>80.740000118384998</v>
      </c>
      <c r="F71" s="35">
        <v>58.559998922282801</v>
      </c>
      <c r="G71" s="35">
        <v>81.370000095921498</v>
      </c>
      <c r="H71" s="35">
        <v>80.039999436121406</v>
      </c>
      <c r="I71" s="35">
        <v>79.200001823483007</v>
      </c>
      <c r="J71" s="35">
        <v>75.100001853206706</v>
      </c>
      <c r="K71" s="35">
        <v>79.370000905328197</v>
      </c>
      <c r="L71" s="35">
        <v>99.819999269675407</v>
      </c>
      <c r="M71" s="35">
        <v>88.079999903675301</v>
      </c>
      <c r="N71" s="35">
        <v>85.429999518964905</v>
      </c>
      <c r="O71" s="36">
        <f t="shared" si="2"/>
        <v>395.08000411406078</v>
      </c>
      <c r="P71" s="36">
        <f t="shared" si="3"/>
        <v>952.48999825071178</v>
      </c>
    </row>
    <row r="72" spans="1:16" ht="21" x14ac:dyDescent="0.35">
      <c r="A72" s="34" t="s">
        <v>214</v>
      </c>
      <c r="B72" s="34" t="s">
        <v>210</v>
      </c>
      <c r="C72" s="35">
        <v>74.130000578588806</v>
      </c>
      <c r="D72" s="35">
        <v>62.680000624823101</v>
      </c>
      <c r="E72" s="35">
        <v>74.650001985719399</v>
      </c>
      <c r="F72" s="35">
        <v>50.280000323255003</v>
      </c>
      <c r="G72" s="35">
        <v>83.929999914835193</v>
      </c>
      <c r="H72" s="35">
        <v>80.380000251898295</v>
      </c>
      <c r="I72" s="35">
        <v>80.269999815209303</v>
      </c>
      <c r="J72" s="35">
        <v>67.170000815531196</v>
      </c>
      <c r="K72" s="35">
        <v>84.020000397140393</v>
      </c>
      <c r="L72" s="35">
        <v>95.260000515554495</v>
      </c>
      <c r="M72" s="35">
        <v>84.240000818681395</v>
      </c>
      <c r="N72" s="35">
        <v>82.210000507984603</v>
      </c>
      <c r="O72" s="36">
        <f t="shared" si="2"/>
        <v>395.77000119461439</v>
      </c>
      <c r="P72" s="36">
        <f t="shared" si="3"/>
        <v>919.22000654922113</v>
      </c>
    </row>
    <row r="73" spans="1:16" ht="21" x14ac:dyDescent="0.35">
      <c r="A73" s="34" t="s">
        <v>215</v>
      </c>
      <c r="B73" s="34" t="s">
        <v>210</v>
      </c>
      <c r="C73" s="35">
        <v>80.789999925764207</v>
      </c>
      <c r="D73" s="35">
        <v>68.019999034004201</v>
      </c>
      <c r="E73" s="35">
        <v>80.819999739469495</v>
      </c>
      <c r="F73" s="35">
        <v>60.270000837044698</v>
      </c>
      <c r="G73" s="35">
        <v>79.770000248390701</v>
      </c>
      <c r="H73" s="35">
        <v>74.039999133674399</v>
      </c>
      <c r="I73" s="35">
        <v>85.430000344058499</v>
      </c>
      <c r="J73" s="35">
        <v>68.099999833793802</v>
      </c>
      <c r="K73" s="35">
        <v>80.859999687527306</v>
      </c>
      <c r="L73" s="35">
        <v>108.61000169534201</v>
      </c>
      <c r="M73" s="35">
        <v>92.399999043118399</v>
      </c>
      <c r="N73" s="35">
        <v>84.549999679438699</v>
      </c>
      <c r="O73" s="36">
        <f t="shared" si="2"/>
        <v>388.19999924744468</v>
      </c>
      <c r="P73" s="36">
        <f t="shared" si="3"/>
        <v>963.65999920162642</v>
      </c>
    </row>
    <row r="74" spans="1:16" ht="21" x14ac:dyDescent="0.35">
      <c r="A74" s="34" t="s">
        <v>216</v>
      </c>
      <c r="B74" s="34" t="s">
        <v>210</v>
      </c>
      <c r="C74" s="35">
        <v>69.820000468462197</v>
      </c>
      <c r="D74" s="35">
        <v>57.250001035936201</v>
      </c>
      <c r="E74" s="35">
        <v>65.239998823017203</v>
      </c>
      <c r="F74" s="35">
        <v>59.820001549087401</v>
      </c>
      <c r="G74" s="35">
        <v>84.360000309243304</v>
      </c>
      <c r="H74" s="35">
        <v>87.590000250202095</v>
      </c>
      <c r="I74" s="35">
        <v>96.909999934723601</v>
      </c>
      <c r="J74" s="35">
        <v>78.510000057576605</v>
      </c>
      <c r="K74" s="35">
        <v>85.889999923529103</v>
      </c>
      <c r="L74" s="35">
        <v>98.550002127012704</v>
      </c>
      <c r="M74" s="35">
        <v>82.340000005206093</v>
      </c>
      <c r="N74" s="35">
        <v>81.580001306428997</v>
      </c>
      <c r="O74" s="36">
        <f t="shared" si="2"/>
        <v>433.26000047527475</v>
      </c>
      <c r="P74" s="36">
        <f t="shared" si="3"/>
        <v>947.86000579042559</v>
      </c>
    </row>
    <row r="75" spans="1:16" ht="21" x14ac:dyDescent="0.35">
      <c r="A75" s="34" t="s">
        <v>217</v>
      </c>
      <c r="B75" s="34" t="s">
        <v>210</v>
      </c>
      <c r="C75" s="35">
        <v>83.020000084797999</v>
      </c>
      <c r="D75" s="35">
        <v>62.410000906675101</v>
      </c>
      <c r="E75" s="35">
        <v>83.039999940956406</v>
      </c>
      <c r="F75" s="35">
        <v>57.4699998760479</v>
      </c>
      <c r="G75" s="35">
        <v>81.509998696128605</v>
      </c>
      <c r="H75" s="35">
        <v>78.929999276442601</v>
      </c>
      <c r="I75" s="35">
        <v>79.110000024957102</v>
      </c>
      <c r="J75" s="35">
        <v>73.220000886067197</v>
      </c>
      <c r="K75" s="35">
        <v>77.789999086962695</v>
      </c>
      <c r="L75" s="35">
        <v>104.869997967034</v>
      </c>
      <c r="M75" s="35">
        <v>89.109999504216802</v>
      </c>
      <c r="N75" s="35">
        <v>89.049997696201899</v>
      </c>
      <c r="O75" s="36">
        <f t="shared" si="2"/>
        <v>390.55999797055813</v>
      </c>
      <c r="P75" s="36">
        <f t="shared" si="3"/>
        <v>959.52999394648828</v>
      </c>
    </row>
    <row r="76" spans="1:16" x14ac:dyDescent="0.35">
      <c r="A76" s="34" t="s">
        <v>219</v>
      </c>
      <c r="B76" s="34" t="s">
        <v>218</v>
      </c>
      <c r="C76" s="35">
        <v>73.119999129994497</v>
      </c>
      <c r="D76" s="35">
        <v>50.300000041897803</v>
      </c>
      <c r="E76" s="35">
        <v>64.010002129361894</v>
      </c>
      <c r="F76" s="35">
        <v>75.749999309846302</v>
      </c>
      <c r="G76" s="35">
        <v>83.550000545801595</v>
      </c>
      <c r="H76" s="35">
        <v>100.170001811056</v>
      </c>
      <c r="I76" s="35">
        <v>82.240001569152795</v>
      </c>
      <c r="J76" s="35">
        <v>82.960000182356396</v>
      </c>
      <c r="K76" s="35">
        <v>78.269999544136198</v>
      </c>
      <c r="L76" s="35">
        <v>96.440000181610202</v>
      </c>
      <c r="M76" s="35">
        <v>81.390001032559596</v>
      </c>
      <c r="N76" s="35">
        <v>72.950002287689102</v>
      </c>
      <c r="O76" s="36">
        <f t="shared" si="2"/>
        <v>427.19000365250304</v>
      </c>
      <c r="P76" s="36">
        <f t="shared" si="3"/>
        <v>941.15000776546242</v>
      </c>
    </row>
    <row r="77" spans="1:16" x14ac:dyDescent="0.35">
      <c r="A77" s="34" t="s">
        <v>220</v>
      </c>
      <c r="B77" s="34" t="s">
        <v>218</v>
      </c>
      <c r="C77" s="35">
        <v>65.789998462423597</v>
      </c>
      <c r="D77" s="35">
        <v>55.52000078751</v>
      </c>
      <c r="E77" s="35">
        <v>66.299999970942693</v>
      </c>
      <c r="F77" s="35">
        <v>82.339999887335495</v>
      </c>
      <c r="G77" s="35">
        <v>82.529998393147196</v>
      </c>
      <c r="H77" s="35">
        <v>92.720000592089406</v>
      </c>
      <c r="I77" s="35">
        <v>87.490000753314206</v>
      </c>
      <c r="J77" s="35">
        <v>82.889999457984203</v>
      </c>
      <c r="K77" s="35">
        <v>80.460002014297004</v>
      </c>
      <c r="L77" s="35">
        <v>98.7899985739204</v>
      </c>
      <c r="M77" s="35">
        <v>86.809997687669195</v>
      </c>
      <c r="N77" s="35">
        <v>77.110000569155005</v>
      </c>
      <c r="O77" s="36">
        <f t="shared" si="2"/>
        <v>426.09000121083199</v>
      </c>
      <c r="P77" s="36">
        <f t="shared" si="3"/>
        <v>958.74999714978856</v>
      </c>
    </row>
    <row r="78" spans="1:16" x14ac:dyDescent="0.35">
      <c r="A78" s="34" t="s">
        <v>221</v>
      </c>
      <c r="B78" s="34" t="s">
        <v>218</v>
      </c>
      <c r="C78" s="35">
        <v>76.9099994831776</v>
      </c>
      <c r="D78" s="35">
        <v>49.4999998627463</v>
      </c>
      <c r="E78" s="35">
        <v>67.299999703755006</v>
      </c>
      <c r="F78" s="35">
        <v>74.080000889080097</v>
      </c>
      <c r="G78" s="35">
        <v>87.489999908575498</v>
      </c>
      <c r="H78" s="35">
        <v>103.63000087381801</v>
      </c>
      <c r="I78" s="35">
        <v>83.699999653617795</v>
      </c>
      <c r="J78" s="35">
        <v>83.970001984562202</v>
      </c>
      <c r="K78" s="35">
        <v>86.360001150023805</v>
      </c>
      <c r="L78" s="35">
        <v>100.440001116658</v>
      </c>
      <c r="M78" s="35">
        <v>82.310000142388105</v>
      </c>
      <c r="N78" s="35">
        <v>73.139999693375998</v>
      </c>
      <c r="O78" s="36">
        <f t="shared" si="2"/>
        <v>445.15000357059728</v>
      </c>
      <c r="P78" s="36">
        <f t="shared" si="3"/>
        <v>968.83000446177857</v>
      </c>
    </row>
    <row r="79" spans="1:16" x14ac:dyDescent="0.35">
      <c r="A79" s="34" t="s">
        <v>222</v>
      </c>
      <c r="B79" s="34" t="s">
        <v>218</v>
      </c>
      <c r="C79" s="35">
        <v>72.849999686877695</v>
      </c>
      <c r="D79" s="35">
        <v>49.899999087938298</v>
      </c>
      <c r="E79" s="35">
        <v>68.490000378369501</v>
      </c>
      <c r="F79" s="35">
        <v>81.529997962934402</v>
      </c>
      <c r="G79" s="35">
        <v>83.450000263110198</v>
      </c>
      <c r="H79" s="35">
        <v>96.449998282696399</v>
      </c>
      <c r="I79" s="35">
        <v>82.300000096438396</v>
      </c>
      <c r="J79" s="35">
        <v>83.690000413116607</v>
      </c>
      <c r="K79" s="35">
        <v>79.899998321343404</v>
      </c>
      <c r="L79" s="35">
        <v>100.029999183607</v>
      </c>
      <c r="M79" s="35">
        <v>84.719997936190296</v>
      </c>
      <c r="N79" s="35">
        <v>72.599998439909498</v>
      </c>
      <c r="O79" s="36">
        <f t="shared" si="2"/>
        <v>425.78999737670495</v>
      </c>
      <c r="P79" s="36">
        <f t="shared" si="3"/>
        <v>955.90999005253184</v>
      </c>
    </row>
    <row r="80" spans="1:16" x14ac:dyDescent="0.35">
      <c r="A80" s="34" t="s">
        <v>224</v>
      </c>
      <c r="B80" s="34" t="s">
        <v>223</v>
      </c>
      <c r="C80" s="35">
        <v>77.909999913390493</v>
      </c>
      <c r="D80" s="35">
        <v>55.209999372891602</v>
      </c>
      <c r="E80" s="35">
        <v>66.519999803131199</v>
      </c>
      <c r="F80" s="35">
        <v>74.5200018107425</v>
      </c>
      <c r="G80" s="35">
        <v>93.500001740176202</v>
      </c>
      <c r="H80" s="35">
        <v>101.81000108604999</v>
      </c>
      <c r="I80" s="35">
        <v>92.530001359409596</v>
      </c>
      <c r="J80" s="35">
        <v>95.029997150413607</v>
      </c>
      <c r="K80" s="35">
        <v>94.039999251253903</v>
      </c>
      <c r="L80" s="35">
        <v>106.299999223847</v>
      </c>
      <c r="M80" s="35">
        <v>85.419999296209397</v>
      </c>
      <c r="N80" s="35">
        <v>70.090000500931595</v>
      </c>
      <c r="O80" s="36">
        <f t="shared" si="2"/>
        <v>476.91000058730333</v>
      </c>
      <c r="P80" s="36">
        <f t="shared" si="3"/>
        <v>1012.8800005084471</v>
      </c>
    </row>
    <row r="81" spans="1:16" x14ac:dyDescent="0.35">
      <c r="A81" s="34" t="s">
        <v>225</v>
      </c>
      <c r="B81" s="34" t="s">
        <v>223</v>
      </c>
      <c r="C81" s="35">
        <v>75.6899992404214</v>
      </c>
      <c r="D81" s="35">
        <v>53.699999280797698</v>
      </c>
      <c r="E81" s="35">
        <v>68.710000230203093</v>
      </c>
      <c r="F81" s="35">
        <v>76.440000456932395</v>
      </c>
      <c r="G81" s="35">
        <v>88.509999802045002</v>
      </c>
      <c r="H81" s="35">
        <v>97.029999994992906</v>
      </c>
      <c r="I81" s="35">
        <v>93.630001050769295</v>
      </c>
      <c r="J81" s="35">
        <v>89.770000975113305</v>
      </c>
      <c r="K81" s="35">
        <v>91.829999026958802</v>
      </c>
      <c r="L81" s="35">
        <v>105.94999707536699</v>
      </c>
      <c r="M81" s="35">
        <v>85.160001136682695</v>
      </c>
      <c r="N81" s="35">
        <v>78.249999295076094</v>
      </c>
      <c r="O81" s="36">
        <f t="shared" si="2"/>
        <v>460.77000084987935</v>
      </c>
      <c r="P81" s="36">
        <f t="shared" si="3"/>
        <v>1004.6699975653598</v>
      </c>
    </row>
    <row r="82" spans="1:16" x14ac:dyDescent="0.35">
      <c r="A82" s="34" t="s">
        <v>226</v>
      </c>
      <c r="B82" s="34" t="s">
        <v>223</v>
      </c>
      <c r="C82" s="35">
        <v>69.000000786763806</v>
      </c>
      <c r="D82" s="35">
        <v>53.7699997203162</v>
      </c>
      <c r="E82" s="35">
        <v>63.849999508238398</v>
      </c>
      <c r="F82" s="35">
        <v>79.890000249724807</v>
      </c>
      <c r="G82" s="35">
        <v>86.290001584711703</v>
      </c>
      <c r="H82" s="35">
        <v>85.519999667303594</v>
      </c>
      <c r="I82" s="35">
        <v>87.220001172681805</v>
      </c>
      <c r="J82" s="35">
        <v>82.810000897734398</v>
      </c>
      <c r="K82" s="35">
        <v>84.479999269387903</v>
      </c>
      <c r="L82" s="35">
        <v>98.319997543876497</v>
      </c>
      <c r="M82" s="35">
        <v>84.500001522246706</v>
      </c>
      <c r="N82" s="35">
        <v>79.389999700651899</v>
      </c>
      <c r="O82" s="36">
        <f t="shared" si="2"/>
        <v>426.32000259181939</v>
      </c>
      <c r="P82" s="36">
        <f t="shared" si="3"/>
        <v>955.04000162363775</v>
      </c>
    </row>
    <row r="83" spans="1:16" x14ac:dyDescent="0.35">
      <c r="A83" s="34" t="s">
        <v>227</v>
      </c>
      <c r="B83" s="34" t="s">
        <v>223</v>
      </c>
      <c r="C83" s="35">
        <v>70.339999645875594</v>
      </c>
      <c r="D83" s="35">
        <v>44.250000383908599</v>
      </c>
      <c r="E83" s="35">
        <v>53.200000460492397</v>
      </c>
      <c r="F83" s="35">
        <v>61.440000643779001</v>
      </c>
      <c r="G83" s="35">
        <v>83.310000661003798</v>
      </c>
      <c r="H83" s="35">
        <v>89.7199990067747</v>
      </c>
      <c r="I83" s="35">
        <v>86.160000840027294</v>
      </c>
      <c r="J83" s="35">
        <v>90.810001589124994</v>
      </c>
      <c r="K83" s="35">
        <v>91.600000180187607</v>
      </c>
      <c r="L83" s="35">
        <v>89.260002452647299</v>
      </c>
      <c r="M83" s="35">
        <v>79.200001469871495</v>
      </c>
      <c r="N83" s="35">
        <v>66.529999976773894</v>
      </c>
      <c r="O83" s="36">
        <f t="shared" si="2"/>
        <v>441.60000227711839</v>
      </c>
      <c r="P83" s="36">
        <f t="shared" si="3"/>
        <v>905.82000731046662</v>
      </c>
    </row>
    <row r="84" spans="1:16" x14ac:dyDescent="0.35">
      <c r="A84" s="34" t="s">
        <v>228</v>
      </c>
      <c r="B84" s="34" t="s">
        <v>223</v>
      </c>
      <c r="C84" s="35">
        <v>68.470000708839507</v>
      </c>
      <c r="D84" s="35">
        <v>55.169999807912902</v>
      </c>
      <c r="E84" s="35">
        <v>66.030000056343795</v>
      </c>
      <c r="F84" s="35">
        <v>78.259997739951302</v>
      </c>
      <c r="G84" s="35">
        <v>87.890000528568606</v>
      </c>
      <c r="H84" s="35">
        <v>88.659998595539903</v>
      </c>
      <c r="I84" s="35">
        <v>84.250000599422407</v>
      </c>
      <c r="J84" s="35">
        <v>81.339998435578295</v>
      </c>
      <c r="K84" s="35">
        <v>87.280001468025105</v>
      </c>
      <c r="L84" s="35">
        <v>96.049999695969703</v>
      </c>
      <c r="M84" s="35">
        <v>83.310000032361103</v>
      </c>
      <c r="N84" s="35">
        <v>76.400001196452607</v>
      </c>
      <c r="O84" s="36">
        <f t="shared" si="2"/>
        <v>429.41999962713436</v>
      </c>
      <c r="P84" s="36">
        <f t="shared" si="3"/>
        <v>953.10999886496541</v>
      </c>
    </row>
    <row r="85" spans="1:16" x14ac:dyDescent="0.35">
      <c r="A85" s="34" t="s">
        <v>229</v>
      </c>
      <c r="B85" s="34" t="s">
        <v>223</v>
      </c>
      <c r="C85" s="35">
        <v>69.179999452899196</v>
      </c>
      <c r="D85" s="35">
        <v>51.420000512734902</v>
      </c>
      <c r="E85" s="35">
        <v>64.559999268931193</v>
      </c>
      <c r="F85" s="35">
        <v>80.769999421318005</v>
      </c>
      <c r="G85" s="35">
        <v>85.099997796351005</v>
      </c>
      <c r="H85" s="35">
        <v>89.550000848248601</v>
      </c>
      <c r="I85" s="35">
        <v>90.130000664794295</v>
      </c>
      <c r="J85" s="35">
        <v>84.079999513778603</v>
      </c>
      <c r="K85" s="35">
        <v>85.920000218538902</v>
      </c>
      <c r="L85" s="35">
        <v>102.16999917465699</v>
      </c>
      <c r="M85" s="35">
        <v>87.139997494887197</v>
      </c>
      <c r="N85" s="35">
        <v>78.139997915422995</v>
      </c>
      <c r="O85" s="36">
        <f t="shared" si="2"/>
        <v>434.77999904171145</v>
      </c>
      <c r="P85" s="36">
        <f t="shared" si="3"/>
        <v>968.15999228256192</v>
      </c>
    </row>
    <row r="86" spans="1:16" x14ac:dyDescent="0.35">
      <c r="A86" s="34" t="s">
        <v>230</v>
      </c>
      <c r="B86" s="34" t="s">
        <v>223</v>
      </c>
      <c r="C86" s="35">
        <v>78.350001110084094</v>
      </c>
      <c r="D86" s="35">
        <v>55.419999326113597</v>
      </c>
      <c r="E86" s="35">
        <v>66.059999064600504</v>
      </c>
      <c r="F86" s="35">
        <v>74.560001876670796</v>
      </c>
      <c r="G86" s="35">
        <v>94.030000963539294</v>
      </c>
      <c r="H86" s="35">
        <v>99.309998154058107</v>
      </c>
      <c r="I86" s="35">
        <v>93.549998875823803</v>
      </c>
      <c r="J86" s="35">
        <v>92.610000666172695</v>
      </c>
      <c r="K86" s="35">
        <v>99.630001196055602</v>
      </c>
      <c r="L86" s="35">
        <v>105.429999597254</v>
      </c>
      <c r="M86" s="35">
        <v>83.339998893279699</v>
      </c>
      <c r="N86" s="35">
        <v>70.960001600906196</v>
      </c>
      <c r="O86" s="36">
        <f t="shared" si="2"/>
        <v>479.12999985564954</v>
      </c>
      <c r="P86" s="36">
        <f t="shared" si="3"/>
        <v>1013.2500013245583</v>
      </c>
    </row>
    <row r="87" spans="1:16" x14ac:dyDescent="0.35">
      <c r="A87" s="34" t="s">
        <v>231</v>
      </c>
      <c r="B87" s="34" t="s">
        <v>231</v>
      </c>
      <c r="C87" s="35">
        <v>65.709999057435198</v>
      </c>
      <c r="D87" s="35">
        <v>55.640000199491602</v>
      </c>
      <c r="E87" s="35">
        <v>65.650000942696295</v>
      </c>
      <c r="F87" s="35">
        <v>82.469999472959898</v>
      </c>
      <c r="G87" s="35">
        <v>84.650000826513804</v>
      </c>
      <c r="H87" s="35">
        <v>91.530001439968999</v>
      </c>
      <c r="I87" s="35">
        <v>93.2599988693255</v>
      </c>
      <c r="J87" s="35">
        <v>81.710000381281105</v>
      </c>
      <c r="K87" s="35">
        <v>83.669999113044398</v>
      </c>
      <c r="L87" s="35">
        <v>99.539996725798105</v>
      </c>
      <c r="M87" s="35">
        <v>84.970002061163498</v>
      </c>
      <c r="N87" s="35">
        <v>76.590002000739304</v>
      </c>
      <c r="O87" s="36">
        <f t="shared" si="2"/>
        <v>434.82000063013385</v>
      </c>
      <c r="P87" s="36">
        <f t="shared" si="3"/>
        <v>965.39000109041774</v>
      </c>
    </row>
    <row r="88" spans="1:16" x14ac:dyDescent="0.35">
      <c r="A88" s="34" t="s">
        <v>233</v>
      </c>
      <c r="B88" s="34" t="s">
        <v>232</v>
      </c>
      <c r="C88" s="35">
        <v>74.960001985891694</v>
      </c>
      <c r="D88" s="35">
        <v>46.959999703540198</v>
      </c>
      <c r="E88" s="35">
        <v>62.130000641627703</v>
      </c>
      <c r="F88" s="35">
        <v>74.399998941225903</v>
      </c>
      <c r="G88" s="35">
        <v>74.429998362029394</v>
      </c>
      <c r="H88" s="35">
        <v>99.040000950481001</v>
      </c>
      <c r="I88" s="35">
        <v>82.409999796436693</v>
      </c>
      <c r="J88" s="35">
        <v>80.559999703837093</v>
      </c>
      <c r="K88" s="35">
        <v>80.289996881765504</v>
      </c>
      <c r="L88" s="35">
        <v>94.560001326317405</v>
      </c>
      <c r="M88" s="35">
        <v>81.119999389193197</v>
      </c>
      <c r="N88" s="35">
        <v>71.980001238989601</v>
      </c>
      <c r="O88" s="36">
        <f t="shared" si="2"/>
        <v>416.7299956945497</v>
      </c>
      <c r="P88" s="36">
        <f t="shared" si="3"/>
        <v>922.83999892133556</v>
      </c>
    </row>
    <row r="89" spans="1:16" x14ac:dyDescent="0.35">
      <c r="A89" s="34" t="s">
        <v>234</v>
      </c>
      <c r="B89" s="34" t="s">
        <v>232</v>
      </c>
      <c r="C89" s="35">
        <v>75.320000595093006</v>
      </c>
      <c r="D89" s="35">
        <v>48.109999678672402</v>
      </c>
      <c r="E89" s="35">
        <v>63.400001320405799</v>
      </c>
      <c r="F89" s="35">
        <v>72.67000162974</v>
      </c>
      <c r="G89" s="35">
        <v>79.1199980376404</v>
      </c>
      <c r="H89" s="35">
        <v>101.39999818056801</v>
      </c>
      <c r="I89" s="35">
        <v>91.510000621201399</v>
      </c>
      <c r="J89" s="35">
        <v>82.220000043162102</v>
      </c>
      <c r="K89" s="35">
        <v>80.839999438467203</v>
      </c>
      <c r="L89" s="35">
        <v>96.650000606314194</v>
      </c>
      <c r="M89" s="35">
        <v>81.849999551195594</v>
      </c>
      <c r="N89" s="35">
        <v>69.7599998195073</v>
      </c>
      <c r="O89" s="36">
        <f t="shared" si="2"/>
        <v>435.08999632103911</v>
      </c>
      <c r="P89" s="36">
        <f t="shared" si="3"/>
        <v>942.84999952196745</v>
      </c>
    </row>
    <row r="90" spans="1:16" ht="21" x14ac:dyDescent="0.35">
      <c r="A90" s="34" t="s">
        <v>235</v>
      </c>
      <c r="B90" s="34" t="s">
        <v>232</v>
      </c>
      <c r="C90" s="35">
        <v>75.760000750597101</v>
      </c>
      <c r="D90" s="35">
        <v>48.099999716214299</v>
      </c>
      <c r="E90" s="35">
        <v>61.690000820089999</v>
      </c>
      <c r="F90" s="35">
        <v>76.560001558391306</v>
      </c>
      <c r="G90" s="35">
        <v>89.020001192693599</v>
      </c>
      <c r="H90" s="35">
        <v>103.270000201882</v>
      </c>
      <c r="I90" s="35">
        <v>94.769999432901301</v>
      </c>
      <c r="J90" s="35">
        <v>93.810000090161296</v>
      </c>
      <c r="K90" s="35">
        <v>88.509999566304003</v>
      </c>
      <c r="L90" s="35">
        <v>98.550000948307499</v>
      </c>
      <c r="M90" s="35">
        <v>83.589999379000801</v>
      </c>
      <c r="N90" s="35">
        <v>74.900001140485898</v>
      </c>
      <c r="O90" s="36">
        <f t="shared" si="2"/>
        <v>469.38000048394213</v>
      </c>
      <c r="P90" s="36">
        <f t="shared" si="3"/>
        <v>988.53000479702905</v>
      </c>
    </row>
    <row r="91" spans="1:16" x14ac:dyDescent="0.35">
      <c r="A91" s="34" t="s">
        <v>236</v>
      </c>
      <c r="B91" s="34" t="s">
        <v>232</v>
      </c>
      <c r="C91" s="35">
        <v>78.689999283596904</v>
      </c>
      <c r="D91" s="35">
        <v>54.490000543591997</v>
      </c>
      <c r="E91" s="35">
        <v>65.020000906224595</v>
      </c>
      <c r="F91" s="35">
        <v>81.400000184657898</v>
      </c>
      <c r="G91" s="35">
        <v>88.9600025082472</v>
      </c>
      <c r="H91" s="35">
        <v>100.930000942025</v>
      </c>
      <c r="I91" s="35">
        <v>116.619998533133</v>
      </c>
      <c r="J91" s="35">
        <v>97.339998993265894</v>
      </c>
      <c r="K91" s="35">
        <v>92.699997160525498</v>
      </c>
      <c r="L91" s="35">
        <v>105.22999987660999</v>
      </c>
      <c r="M91" s="35">
        <v>83.809998695505698</v>
      </c>
      <c r="N91" s="35">
        <v>102.769998474104</v>
      </c>
      <c r="O91" s="36">
        <f t="shared" si="2"/>
        <v>496.54999813719667</v>
      </c>
      <c r="P91" s="36">
        <f t="shared" si="3"/>
        <v>1067.9599961014878</v>
      </c>
    </row>
    <row r="92" spans="1:16" x14ac:dyDescent="0.35">
      <c r="A92" s="34" t="s">
        <v>237</v>
      </c>
      <c r="B92" s="34" t="s">
        <v>232</v>
      </c>
      <c r="C92" s="35">
        <v>72.950000735727301</v>
      </c>
      <c r="D92" s="35">
        <v>45.940000497648697</v>
      </c>
      <c r="E92" s="35">
        <v>63.0499995648278</v>
      </c>
      <c r="F92" s="35">
        <v>78.940001866430904</v>
      </c>
      <c r="G92" s="35">
        <v>89.249997249862602</v>
      </c>
      <c r="H92" s="35">
        <v>101.41999837069299</v>
      </c>
      <c r="I92" s="35">
        <v>103.28000143636</v>
      </c>
      <c r="J92" s="35">
        <v>89.879999545519198</v>
      </c>
      <c r="K92" s="35">
        <v>93.130001287499894</v>
      </c>
      <c r="L92" s="35">
        <v>102.440000248316</v>
      </c>
      <c r="M92" s="35">
        <v>84.920000299098305</v>
      </c>
      <c r="N92" s="35">
        <v>75.189998986024804</v>
      </c>
      <c r="O92" s="36">
        <f t="shared" si="2"/>
        <v>476.9599978899347</v>
      </c>
      <c r="P92" s="36">
        <f t="shared" si="3"/>
        <v>1000.3900000880085</v>
      </c>
    </row>
    <row r="93" spans="1:16" x14ac:dyDescent="0.35">
      <c r="A93" s="34" t="s">
        <v>238</v>
      </c>
      <c r="B93" s="34" t="s">
        <v>232</v>
      </c>
      <c r="C93" s="35">
        <v>69.419998610828699</v>
      </c>
      <c r="D93" s="35">
        <v>46.990000008372498</v>
      </c>
      <c r="E93" s="35">
        <v>62.080000323476199</v>
      </c>
      <c r="F93" s="35">
        <v>73.349999528727494</v>
      </c>
      <c r="G93" s="35">
        <v>87.040000679553401</v>
      </c>
      <c r="H93" s="35">
        <v>107.220002272515</v>
      </c>
      <c r="I93" s="35">
        <v>98.209998953825504</v>
      </c>
      <c r="J93" s="35">
        <v>83.370000013383105</v>
      </c>
      <c r="K93" s="35">
        <v>85.090001139178597</v>
      </c>
      <c r="L93" s="35">
        <v>97.100000130012603</v>
      </c>
      <c r="M93" s="35">
        <v>83.570000853796898</v>
      </c>
      <c r="N93" s="35">
        <v>72.080000598361906</v>
      </c>
      <c r="O93" s="36">
        <f t="shared" si="2"/>
        <v>460.93000305845561</v>
      </c>
      <c r="P93" s="36">
        <f t="shared" si="3"/>
        <v>965.5200031120321</v>
      </c>
    </row>
    <row r="94" spans="1:16" x14ac:dyDescent="0.35">
      <c r="A94" s="34" t="s">
        <v>239</v>
      </c>
      <c r="B94" s="34" t="s">
        <v>232</v>
      </c>
      <c r="C94" s="35">
        <v>75.510001006477907</v>
      </c>
      <c r="D94" s="35">
        <v>47.349999933794599</v>
      </c>
      <c r="E94" s="35">
        <v>62.980000274546903</v>
      </c>
      <c r="F94" s="35">
        <v>69.820000586332696</v>
      </c>
      <c r="G94" s="35">
        <v>81.630002921156105</v>
      </c>
      <c r="H94" s="35">
        <v>102.34999819440399</v>
      </c>
      <c r="I94" s="35">
        <v>96.720000446657593</v>
      </c>
      <c r="J94" s="35">
        <v>87.850000639445994</v>
      </c>
      <c r="K94" s="35">
        <v>84.379999595694201</v>
      </c>
      <c r="L94" s="35">
        <v>94.830000926594906</v>
      </c>
      <c r="M94" s="35">
        <v>81.680000646156202</v>
      </c>
      <c r="N94" s="35">
        <v>72.1700000591226</v>
      </c>
      <c r="O94" s="36">
        <f t="shared" si="2"/>
        <v>452.93000179735787</v>
      </c>
      <c r="P94" s="36">
        <f t="shared" si="3"/>
        <v>957.27000523038362</v>
      </c>
    </row>
    <row r="95" spans="1:16" x14ac:dyDescent="0.35">
      <c r="A95" s="34" t="s">
        <v>241</v>
      </c>
      <c r="B95" s="34" t="s">
        <v>240</v>
      </c>
      <c r="C95" s="35">
        <v>63.740001173573503</v>
      </c>
      <c r="D95" s="35">
        <v>57.509999234753103</v>
      </c>
      <c r="E95" s="35">
        <v>65.810000361670902</v>
      </c>
      <c r="F95" s="35">
        <v>81.330000648813396</v>
      </c>
      <c r="G95" s="35">
        <v>85.659999662311705</v>
      </c>
      <c r="H95" s="35">
        <v>94.770001436700099</v>
      </c>
      <c r="I95" s="35">
        <v>90.440001215029</v>
      </c>
      <c r="J95" s="35">
        <v>82.440000130736706</v>
      </c>
      <c r="K95" s="35">
        <v>83.460001674393396</v>
      </c>
      <c r="L95" s="35">
        <v>96.949998723721293</v>
      </c>
      <c r="M95" s="35">
        <v>84.160000490373903</v>
      </c>
      <c r="N95" s="35">
        <v>78.809997634743894</v>
      </c>
      <c r="O95" s="36">
        <f t="shared" si="2"/>
        <v>436.77000411917095</v>
      </c>
      <c r="P95" s="36">
        <f t="shared" si="3"/>
        <v>965.08000238682098</v>
      </c>
    </row>
    <row r="96" spans="1:16" x14ac:dyDescent="0.35">
      <c r="A96" s="34" t="s">
        <v>242</v>
      </c>
      <c r="B96" s="34" t="s">
        <v>240</v>
      </c>
      <c r="C96" s="35">
        <v>72.649999268833199</v>
      </c>
      <c r="D96" s="35">
        <v>61.399999860805103</v>
      </c>
      <c r="E96" s="35">
        <v>75.450000278942696</v>
      </c>
      <c r="F96" s="35">
        <v>86.269999665819299</v>
      </c>
      <c r="G96" s="35">
        <v>99.4599998157355</v>
      </c>
      <c r="H96" s="35">
        <v>102.880002898746</v>
      </c>
      <c r="I96" s="35">
        <v>110.77000138539</v>
      </c>
      <c r="J96" s="35">
        <v>96.920001483522299</v>
      </c>
      <c r="K96" s="35">
        <v>88.020001666154698</v>
      </c>
      <c r="L96" s="35">
        <v>106.600000857724</v>
      </c>
      <c r="M96" s="35">
        <v>85.050000896444502</v>
      </c>
      <c r="N96" s="35">
        <v>84.509998533030696</v>
      </c>
      <c r="O96" s="36">
        <f t="shared" si="2"/>
        <v>498.05000724954851</v>
      </c>
      <c r="P96" s="36">
        <f t="shared" si="3"/>
        <v>1069.9800066111479</v>
      </c>
    </row>
    <row r="97" spans="1:16" x14ac:dyDescent="0.35">
      <c r="A97" s="34" t="s">
        <v>243</v>
      </c>
      <c r="B97" s="34" t="s">
        <v>240</v>
      </c>
      <c r="C97" s="35">
        <v>68.979999683142495</v>
      </c>
      <c r="D97" s="35">
        <v>56.339999624469698</v>
      </c>
      <c r="E97" s="35">
        <v>67.969999408342105</v>
      </c>
      <c r="F97" s="35">
        <v>79.450002166777196</v>
      </c>
      <c r="G97" s="35">
        <v>87.889999683829899</v>
      </c>
      <c r="H97" s="35">
        <v>100.47000030172001</v>
      </c>
      <c r="I97" s="35">
        <v>102.470000297762</v>
      </c>
      <c r="J97" s="35">
        <v>92.049996894638696</v>
      </c>
      <c r="K97" s="35">
        <v>83.639999201113795</v>
      </c>
      <c r="L97" s="35">
        <v>100.360000316868</v>
      </c>
      <c r="M97" s="35">
        <v>83.130000187520594</v>
      </c>
      <c r="N97" s="35">
        <v>82.960000987804904</v>
      </c>
      <c r="O97" s="36">
        <f t="shared" si="2"/>
        <v>466.51999637906442</v>
      </c>
      <c r="P97" s="36">
        <f t="shared" si="3"/>
        <v>1005.7099987539893</v>
      </c>
    </row>
    <row r="98" spans="1:16" x14ac:dyDescent="0.35">
      <c r="A98" s="34" t="s">
        <v>244</v>
      </c>
      <c r="B98" s="34" t="s">
        <v>240</v>
      </c>
      <c r="C98" s="35">
        <v>69.680000208245403</v>
      </c>
      <c r="D98" s="35">
        <v>62.639999989187302</v>
      </c>
      <c r="E98" s="35">
        <v>75.410000409465198</v>
      </c>
      <c r="F98" s="35">
        <v>85.230002352181998</v>
      </c>
      <c r="G98" s="35">
        <v>94.760000280802998</v>
      </c>
      <c r="H98" s="35">
        <v>101.290001299639</v>
      </c>
      <c r="I98" s="35">
        <v>108.88000115810399</v>
      </c>
      <c r="J98" s="35">
        <v>94.419999189994996</v>
      </c>
      <c r="K98" s="35">
        <v>87.660000758478404</v>
      </c>
      <c r="L98" s="35">
        <v>104.430001328</v>
      </c>
      <c r="M98" s="35">
        <v>83.449999713047802</v>
      </c>
      <c r="N98" s="35">
        <v>85.389999433391495</v>
      </c>
      <c r="O98" s="36">
        <f t="shared" si="2"/>
        <v>487.01000268701944</v>
      </c>
      <c r="P98" s="36">
        <f t="shared" si="3"/>
        <v>1053.2400061205385</v>
      </c>
    </row>
    <row r="99" spans="1:16" x14ac:dyDescent="0.35">
      <c r="A99" s="34" t="s">
        <v>245</v>
      </c>
      <c r="B99" s="34" t="s">
        <v>240</v>
      </c>
      <c r="C99" s="35">
        <v>69.680000208245403</v>
      </c>
      <c r="D99" s="35">
        <v>62.639999989187302</v>
      </c>
      <c r="E99" s="35">
        <v>75.410000409465198</v>
      </c>
      <c r="F99" s="35">
        <v>85.230002352181998</v>
      </c>
      <c r="G99" s="35">
        <v>94.760000280802998</v>
      </c>
      <c r="H99" s="35">
        <v>101.290001299639</v>
      </c>
      <c r="I99" s="35">
        <v>108.88000115810399</v>
      </c>
      <c r="J99" s="35">
        <v>94.419999189994996</v>
      </c>
      <c r="K99" s="35">
        <v>87.660000758478404</v>
      </c>
      <c r="L99" s="35">
        <v>104.430001328</v>
      </c>
      <c r="M99" s="35">
        <v>83.449999713047802</v>
      </c>
      <c r="N99" s="35">
        <v>85.389999433391495</v>
      </c>
      <c r="O99" s="36">
        <f t="shared" si="2"/>
        <v>487.01000268701944</v>
      </c>
      <c r="P99" s="36">
        <f t="shared" si="3"/>
        <v>1053.2400061205385</v>
      </c>
    </row>
    <row r="100" spans="1:16" x14ac:dyDescent="0.35">
      <c r="A100" s="34" t="s">
        <v>246</v>
      </c>
      <c r="B100" s="34" t="s">
        <v>240</v>
      </c>
      <c r="C100" s="35">
        <v>70.400000442168604</v>
      </c>
      <c r="D100" s="35">
        <v>58.009999194473401</v>
      </c>
      <c r="E100" s="35">
        <v>71.639998831960796</v>
      </c>
      <c r="F100" s="35">
        <v>82.600000158708994</v>
      </c>
      <c r="G100" s="35">
        <v>93.400001909321801</v>
      </c>
      <c r="H100" s="35">
        <v>101.719998983026</v>
      </c>
      <c r="I100" s="35">
        <v>101.080000560614</v>
      </c>
      <c r="J100" s="35">
        <v>96.169999500852995</v>
      </c>
      <c r="K100" s="35">
        <v>82.1400010900106</v>
      </c>
      <c r="L100" s="35">
        <v>99.530000559752807</v>
      </c>
      <c r="M100" s="35">
        <v>84.710000601262394</v>
      </c>
      <c r="N100" s="35">
        <v>83.850000136590097</v>
      </c>
      <c r="O100" s="36">
        <f t="shared" si="2"/>
        <v>474.51000204382547</v>
      </c>
      <c r="P100" s="36">
        <f t="shared" si="3"/>
        <v>1025.2500019687427</v>
      </c>
    </row>
    <row r="101" spans="1:16" x14ac:dyDescent="0.35">
      <c r="A101" s="34" t="s">
        <v>247</v>
      </c>
      <c r="B101" s="34" t="s">
        <v>240</v>
      </c>
      <c r="C101" s="35">
        <v>69.669998649624105</v>
      </c>
      <c r="D101" s="35">
        <v>56.359999264532199</v>
      </c>
      <c r="E101" s="35">
        <v>66.229999737697597</v>
      </c>
      <c r="F101" s="35">
        <v>84.069999978601103</v>
      </c>
      <c r="G101" s="35">
        <v>89.279999735299498</v>
      </c>
      <c r="H101" s="35">
        <v>95.5399990125442</v>
      </c>
      <c r="I101" s="35">
        <v>92.959999573213196</v>
      </c>
      <c r="J101" s="35">
        <v>92.549998602771595</v>
      </c>
      <c r="K101" s="35">
        <v>85.320000437786803</v>
      </c>
      <c r="L101" s="35">
        <v>98.349998300545806</v>
      </c>
      <c r="M101" s="35">
        <v>82.350002182647501</v>
      </c>
      <c r="N101" s="35">
        <v>81.2600003861007</v>
      </c>
      <c r="O101" s="36">
        <f t="shared" si="2"/>
        <v>455.64999736161531</v>
      </c>
      <c r="P101" s="36">
        <f t="shared" si="3"/>
        <v>993.93999586136431</v>
      </c>
    </row>
    <row r="102" spans="1:16" ht="21" x14ac:dyDescent="0.35">
      <c r="A102" s="34" t="s">
        <v>248</v>
      </c>
      <c r="B102" s="34" t="s">
        <v>240</v>
      </c>
      <c r="C102" s="35">
        <v>70.880001292243804</v>
      </c>
      <c r="D102" s="35">
        <v>54.589999018935401</v>
      </c>
      <c r="E102" s="35">
        <v>64.429999737330903</v>
      </c>
      <c r="F102" s="35">
        <v>77.249999277410097</v>
      </c>
      <c r="G102" s="35">
        <v>81.040001005749204</v>
      </c>
      <c r="H102" s="35">
        <v>97.010001435410203</v>
      </c>
      <c r="I102" s="35">
        <v>83.330000988644301</v>
      </c>
      <c r="J102" s="35">
        <v>83.319998477236297</v>
      </c>
      <c r="K102" s="35">
        <v>75.570000771403997</v>
      </c>
      <c r="L102" s="35">
        <v>94.630000773759093</v>
      </c>
      <c r="M102" s="35">
        <v>82.389999341103206</v>
      </c>
      <c r="N102" s="35">
        <v>76.339998759794895</v>
      </c>
      <c r="O102" s="36">
        <f t="shared" si="2"/>
        <v>420.27000267844403</v>
      </c>
      <c r="P102" s="36">
        <f t="shared" si="3"/>
        <v>940.78000087902137</v>
      </c>
    </row>
    <row r="103" spans="1:16" ht="21" x14ac:dyDescent="0.35">
      <c r="A103" s="34" t="s">
        <v>249</v>
      </c>
      <c r="B103" s="34" t="s">
        <v>240</v>
      </c>
      <c r="C103" s="35">
        <v>65.760000367663395</v>
      </c>
      <c r="D103" s="35">
        <v>57.079999744018998</v>
      </c>
      <c r="E103" s="35">
        <v>64.019999925949307</v>
      </c>
      <c r="F103" s="35">
        <v>83.169996226206393</v>
      </c>
      <c r="G103" s="35">
        <v>90.330000739049794</v>
      </c>
      <c r="H103" s="35">
        <v>93.220000453584305</v>
      </c>
      <c r="I103" s="35">
        <v>90.139998834638305</v>
      </c>
      <c r="J103" s="35">
        <v>84.350001392886</v>
      </c>
      <c r="K103" s="35">
        <v>79.840001463890005</v>
      </c>
      <c r="L103" s="35">
        <v>97.250002302462207</v>
      </c>
      <c r="M103" s="35">
        <v>80.490000668942201</v>
      </c>
      <c r="N103" s="35">
        <v>77.1699997054383</v>
      </c>
      <c r="O103" s="36">
        <f t="shared" si="2"/>
        <v>437.88000288404839</v>
      </c>
      <c r="P103" s="36">
        <f t="shared" si="3"/>
        <v>962.82000182472927</v>
      </c>
    </row>
    <row r="104" spans="1:16" x14ac:dyDescent="0.35">
      <c r="A104" s="34" t="s">
        <v>250</v>
      </c>
      <c r="B104" s="34" t="s">
        <v>240</v>
      </c>
      <c r="C104" s="35">
        <v>70.650000304158297</v>
      </c>
      <c r="D104" s="35">
        <v>52.480000413197502</v>
      </c>
      <c r="E104" s="35">
        <v>61.920000590180202</v>
      </c>
      <c r="F104" s="35">
        <v>76.169999933335902</v>
      </c>
      <c r="G104" s="35">
        <v>81.539998765219906</v>
      </c>
      <c r="H104" s="35">
        <v>97.009999274450806</v>
      </c>
      <c r="I104" s="35">
        <v>83.790000509179606</v>
      </c>
      <c r="J104" s="35">
        <v>83.889999848906797</v>
      </c>
      <c r="K104" s="35">
        <v>73.459998099133301</v>
      </c>
      <c r="L104" s="35">
        <v>95.510000534704801</v>
      </c>
      <c r="M104" s="35">
        <v>80.260000113048505</v>
      </c>
      <c r="N104" s="35">
        <v>73.850000991296795</v>
      </c>
      <c r="O104" s="36">
        <f t="shared" si="2"/>
        <v>419.68999649689039</v>
      </c>
      <c r="P104" s="36">
        <f t="shared" si="3"/>
        <v>930.52999937681238</v>
      </c>
    </row>
    <row r="105" spans="1:16" x14ac:dyDescent="0.35">
      <c r="A105" s="34" t="s">
        <v>251</v>
      </c>
      <c r="B105" s="34" t="s">
        <v>240</v>
      </c>
      <c r="C105" s="35">
        <v>69.409999399795197</v>
      </c>
      <c r="D105" s="35">
        <v>57.780000779894102</v>
      </c>
      <c r="E105" s="35">
        <v>70.830000168643807</v>
      </c>
      <c r="F105" s="35">
        <v>84.780003280320599</v>
      </c>
      <c r="G105" s="35">
        <v>94.830000160436597</v>
      </c>
      <c r="H105" s="35">
        <v>100.899998515524</v>
      </c>
      <c r="I105" s="35">
        <v>97.649999739951397</v>
      </c>
      <c r="J105" s="35">
        <v>98.619999217044096</v>
      </c>
      <c r="K105" s="35">
        <v>80.649999459274099</v>
      </c>
      <c r="L105" s="35">
        <v>97.510000530746694</v>
      </c>
      <c r="M105" s="35">
        <v>85.249998829385703</v>
      </c>
      <c r="N105" s="35">
        <v>84.760000909591298</v>
      </c>
      <c r="O105" s="36">
        <f t="shared" si="2"/>
        <v>472.64999709223019</v>
      </c>
      <c r="P105" s="36">
        <f t="shared" si="3"/>
        <v>1022.9700009906077</v>
      </c>
    </row>
    <row r="106" spans="1:16" x14ac:dyDescent="0.35">
      <c r="A106" s="34" t="s">
        <v>252</v>
      </c>
      <c r="B106" s="34" t="s">
        <v>240</v>
      </c>
      <c r="C106" s="35">
        <v>66.010000750247798</v>
      </c>
      <c r="D106" s="35">
        <v>56.9500002566201</v>
      </c>
      <c r="E106" s="35">
        <v>63.110000056621999</v>
      </c>
      <c r="F106" s="35">
        <v>83.459998865146105</v>
      </c>
      <c r="G106" s="35">
        <v>86.369999614544199</v>
      </c>
      <c r="H106" s="35">
        <v>93.999999813968302</v>
      </c>
      <c r="I106" s="35">
        <v>91.220002225600098</v>
      </c>
      <c r="J106" s="35">
        <v>87.259999156231004</v>
      </c>
      <c r="K106" s="35">
        <v>79.780000186292398</v>
      </c>
      <c r="L106" s="35">
        <v>96.880000474629895</v>
      </c>
      <c r="M106" s="35">
        <v>80.300001396972206</v>
      </c>
      <c r="N106" s="35">
        <v>77.820001258078193</v>
      </c>
      <c r="O106" s="36">
        <f t="shared" si="2"/>
        <v>438.630000996636</v>
      </c>
      <c r="P106" s="36">
        <f t="shared" si="3"/>
        <v>963.16000405495231</v>
      </c>
    </row>
    <row r="107" spans="1:16" x14ac:dyDescent="0.35">
      <c r="A107" s="34" t="s">
        <v>253</v>
      </c>
      <c r="B107" s="34" t="s">
        <v>240</v>
      </c>
      <c r="C107" s="35">
        <v>65.740001179437897</v>
      </c>
      <c r="D107" s="35">
        <v>57.249999945634002</v>
      </c>
      <c r="E107" s="35">
        <v>65.160000174364498</v>
      </c>
      <c r="F107" s="35">
        <v>83.240000938530997</v>
      </c>
      <c r="G107" s="35">
        <v>88.870002222392898</v>
      </c>
      <c r="H107" s="35">
        <v>93.189998812886103</v>
      </c>
      <c r="I107" s="35">
        <v>90.500000921019804</v>
      </c>
      <c r="J107" s="35">
        <v>82.339999297982999</v>
      </c>
      <c r="K107" s="35">
        <v>79.830001093796398</v>
      </c>
      <c r="L107" s="35">
        <v>98.509999998350395</v>
      </c>
      <c r="M107" s="35">
        <v>82.100000365971894</v>
      </c>
      <c r="N107" s="35">
        <v>76.919999990786806</v>
      </c>
      <c r="O107" s="36">
        <f t="shared" si="2"/>
        <v>434.73000234807824</v>
      </c>
      <c r="P107" s="36">
        <f t="shared" si="3"/>
        <v>963.65000494115463</v>
      </c>
    </row>
    <row r="108" spans="1:16" x14ac:dyDescent="0.35">
      <c r="A108" s="34" t="s">
        <v>254</v>
      </c>
      <c r="B108" s="34" t="s">
        <v>240</v>
      </c>
      <c r="C108" s="35">
        <v>69.050000240531503</v>
      </c>
      <c r="D108" s="35">
        <v>56.279998837999301</v>
      </c>
      <c r="E108" s="35">
        <v>67.449999155360203</v>
      </c>
      <c r="F108" s="35">
        <v>82.310000545112402</v>
      </c>
      <c r="G108" s="35">
        <v>88.890001410618396</v>
      </c>
      <c r="H108" s="35">
        <v>99.370000217459094</v>
      </c>
      <c r="I108" s="35">
        <v>88.539999910426502</v>
      </c>
      <c r="J108" s="35">
        <v>92.170001551858107</v>
      </c>
      <c r="K108" s="35">
        <v>81.999998659011894</v>
      </c>
      <c r="L108" s="35">
        <v>98.630000647972295</v>
      </c>
      <c r="M108" s="35">
        <v>82.5800004400662</v>
      </c>
      <c r="N108" s="35">
        <v>80.620000824274001</v>
      </c>
      <c r="O108" s="36">
        <f t="shared" si="2"/>
        <v>450.97000174937398</v>
      </c>
      <c r="P108" s="36">
        <f t="shared" si="3"/>
        <v>987.89000244069007</v>
      </c>
    </row>
    <row r="109" spans="1:16" x14ac:dyDescent="0.35">
      <c r="A109" s="34" t="s">
        <v>255</v>
      </c>
      <c r="B109" s="34" t="s">
        <v>240</v>
      </c>
      <c r="C109" s="35">
        <v>70.939999642723706</v>
      </c>
      <c r="D109" s="35">
        <v>56.2700004913494</v>
      </c>
      <c r="E109" s="35">
        <v>68.360000851680496</v>
      </c>
      <c r="F109" s="35">
        <v>85.170000465586696</v>
      </c>
      <c r="G109" s="35">
        <v>92.109998820524197</v>
      </c>
      <c r="H109" s="35">
        <v>98.5999999305931</v>
      </c>
      <c r="I109" s="35">
        <v>94.219999960478106</v>
      </c>
      <c r="J109" s="35">
        <v>95.379996155679606</v>
      </c>
      <c r="K109" s="35">
        <v>83.030000003054695</v>
      </c>
      <c r="L109" s="35">
        <v>101.94999891027599</v>
      </c>
      <c r="M109" s="35">
        <v>84.249999970779697</v>
      </c>
      <c r="N109" s="35">
        <v>83.470001032765097</v>
      </c>
      <c r="O109" s="36">
        <f t="shared" si="2"/>
        <v>463.33999487032969</v>
      </c>
      <c r="P109" s="36">
        <f t="shared" si="3"/>
        <v>1013.7499962354907</v>
      </c>
    </row>
    <row r="110" spans="1:16" x14ac:dyDescent="0.35">
      <c r="A110" s="34" t="s">
        <v>257</v>
      </c>
      <c r="B110" s="34" t="s">
        <v>256</v>
      </c>
      <c r="C110" s="35">
        <v>66.689999827940397</v>
      </c>
      <c r="D110" s="35">
        <v>53.1899988331133</v>
      </c>
      <c r="E110" s="35">
        <v>67.950002081488407</v>
      </c>
      <c r="F110" s="35">
        <v>77.520001981611102</v>
      </c>
      <c r="G110" s="35">
        <v>87.319999805185901</v>
      </c>
      <c r="H110" s="35">
        <v>88.500000257045002</v>
      </c>
      <c r="I110" s="35">
        <v>92.7199995116097</v>
      </c>
      <c r="J110" s="35">
        <v>81.440000152360795</v>
      </c>
      <c r="K110" s="35">
        <v>83.120001919451099</v>
      </c>
      <c r="L110" s="35">
        <v>91.389997083751894</v>
      </c>
      <c r="M110" s="35">
        <v>75.539998502063099</v>
      </c>
      <c r="N110" s="35">
        <v>72.960000477178198</v>
      </c>
      <c r="O110" s="36">
        <f t="shared" si="2"/>
        <v>433.10000164565253</v>
      </c>
      <c r="P110" s="36">
        <f t="shared" si="3"/>
        <v>938.34000043279889</v>
      </c>
    </row>
    <row r="111" spans="1:16" x14ac:dyDescent="0.35">
      <c r="A111" s="34" t="s">
        <v>258</v>
      </c>
      <c r="B111" s="34" t="s">
        <v>256</v>
      </c>
      <c r="C111" s="35">
        <v>66.3700006167346</v>
      </c>
      <c r="D111" s="35">
        <v>53.089998589712103</v>
      </c>
      <c r="E111" s="35">
        <v>67.859999948996105</v>
      </c>
      <c r="F111" s="35">
        <v>81.709998809674204</v>
      </c>
      <c r="G111" s="35">
        <v>90.420001221354994</v>
      </c>
      <c r="H111" s="35">
        <v>86.469999190012402</v>
      </c>
      <c r="I111" s="35">
        <v>96.959996441728407</v>
      </c>
      <c r="J111" s="35">
        <v>78.999999765073795</v>
      </c>
      <c r="K111" s="35">
        <v>84.950000967364701</v>
      </c>
      <c r="L111" s="35">
        <v>93.089998962386701</v>
      </c>
      <c r="M111" s="35">
        <v>78.080000016780104</v>
      </c>
      <c r="N111" s="35">
        <v>72.760000854759696</v>
      </c>
      <c r="O111" s="36">
        <f t="shared" si="2"/>
        <v>437.7999975855343</v>
      </c>
      <c r="P111" s="36">
        <f t="shared" si="3"/>
        <v>950.75999538457791</v>
      </c>
    </row>
    <row r="112" spans="1:16" x14ac:dyDescent="0.35">
      <c r="A112" s="34" t="s">
        <v>259</v>
      </c>
      <c r="B112" s="34" t="s">
        <v>256</v>
      </c>
      <c r="C112" s="35">
        <v>66.130000289922407</v>
      </c>
      <c r="D112" s="35">
        <v>54.940000578062602</v>
      </c>
      <c r="E112" s="35">
        <v>68.599997239653007</v>
      </c>
      <c r="F112" s="35">
        <v>82.369999740330897</v>
      </c>
      <c r="G112" s="35">
        <v>93.299999642476905</v>
      </c>
      <c r="H112" s="35">
        <v>86.900000723835504</v>
      </c>
      <c r="I112" s="35">
        <v>103.870002173061</v>
      </c>
      <c r="J112" s="35">
        <v>86.1399993533268</v>
      </c>
      <c r="K112" s="35">
        <v>84.090000492869805</v>
      </c>
      <c r="L112" s="35">
        <v>98.209998266247496</v>
      </c>
      <c r="M112" s="35">
        <v>79.519999227341003</v>
      </c>
      <c r="N112" s="35">
        <v>76.390001710387807</v>
      </c>
      <c r="O112" s="36">
        <f t="shared" si="2"/>
        <v>454.30000238557</v>
      </c>
      <c r="P112" s="36">
        <f t="shared" si="3"/>
        <v>980.45999943751519</v>
      </c>
    </row>
    <row r="113" spans="1:16" x14ac:dyDescent="0.35">
      <c r="A113" s="34" t="s">
        <v>260</v>
      </c>
      <c r="B113" s="34" t="s">
        <v>256</v>
      </c>
      <c r="C113" s="35">
        <v>66.520000205855396</v>
      </c>
      <c r="D113" s="35">
        <v>53.179999995336402</v>
      </c>
      <c r="E113" s="35">
        <v>65.960000893755904</v>
      </c>
      <c r="F113" s="35">
        <v>84.109999818610902</v>
      </c>
      <c r="G113" s="35">
        <v>85.919999285397296</v>
      </c>
      <c r="H113" s="35">
        <v>86.249998591665602</v>
      </c>
      <c r="I113" s="35">
        <v>97.269998524279799</v>
      </c>
      <c r="J113" s="35">
        <v>82.3299979849252</v>
      </c>
      <c r="K113" s="35">
        <v>83.079999810433904</v>
      </c>
      <c r="L113" s="35">
        <v>97.830000842077396</v>
      </c>
      <c r="M113" s="35">
        <v>78.310000277997403</v>
      </c>
      <c r="N113" s="35">
        <v>75.699998255004104</v>
      </c>
      <c r="O113" s="36">
        <f t="shared" si="2"/>
        <v>434.84999419670174</v>
      </c>
      <c r="P113" s="36">
        <f t="shared" si="3"/>
        <v>956.45999448533928</v>
      </c>
    </row>
    <row r="114" spans="1:16" x14ac:dyDescent="0.35">
      <c r="A114" s="34" t="s">
        <v>261</v>
      </c>
      <c r="B114" s="34" t="s">
        <v>256</v>
      </c>
      <c r="C114" s="35">
        <v>66.439999327485495</v>
      </c>
      <c r="D114" s="35">
        <v>53.1000010421848</v>
      </c>
      <c r="E114" s="35">
        <v>66.959999506798297</v>
      </c>
      <c r="F114" s="35">
        <v>85.409999210969502</v>
      </c>
      <c r="G114" s="35">
        <v>91.610000707441898</v>
      </c>
      <c r="H114" s="35">
        <v>79.839999656542204</v>
      </c>
      <c r="I114" s="35">
        <v>101.759999323985</v>
      </c>
      <c r="J114" s="35">
        <v>84.180002212815396</v>
      </c>
      <c r="K114" s="35">
        <v>84.350001157145002</v>
      </c>
      <c r="L114" s="35">
        <v>98.429999061045194</v>
      </c>
      <c r="M114" s="35">
        <v>80.219999497057799</v>
      </c>
      <c r="N114" s="35">
        <v>74.190000048838499</v>
      </c>
      <c r="O114" s="36">
        <f t="shared" si="2"/>
        <v>441.74000305792953</v>
      </c>
      <c r="P114" s="36">
        <f t="shared" si="3"/>
        <v>966.49000075230902</v>
      </c>
    </row>
    <row r="115" spans="1:16" x14ac:dyDescent="0.35">
      <c r="A115" s="34" t="s">
        <v>262</v>
      </c>
      <c r="B115" s="34" t="s">
        <v>256</v>
      </c>
      <c r="C115" s="35">
        <v>64.390000201819902</v>
      </c>
      <c r="D115" s="35">
        <v>54.3699994421331</v>
      </c>
      <c r="E115" s="35">
        <v>64.200000222626798</v>
      </c>
      <c r="F115" s="35">
        <v>76.050000403483807</v>
      </c>
      <c r="G115" s="35">
        <v>79.210001250612507</v>
      </c>
      <c r="H115" s="35">
        <v>84.789999809799994</v>
      </c>
      <c r="I115" s="35">
        <v>81.929999800922801</v>
      </c>
      <c r="J115" s="35">
        <v>76.489999714249194</v>
      </c>
      <c r="K115" s="35">
        <v>79.980000240902797</v>
      </c>
      <c r="L115" s="35">
        <v>90.160000733885596</v>
      </c>
      <c r="M115" s="35">
        <v>77.379998411197406</v>
      </c>
      <c r="N115" s="35">
        <v>71.790000768669401</v>
      </c>
      <c r="O115" s="36">
        <f t="shared" si="2"/>
        <v>402.40000081648725</v>
      </c>
      <c r="P115" s="36">
        <f t="shared" si="3"/>
        <v>900.74000100030332</v>
      </c>
    </row>
    <row r="116" spans="1:16" x14ac:dyDescent="0.35">
      <c r="A116" s="34" t="s">
        <v>263</v>
      </c>
      <c r="B116" s="34" t="s">
        <v>256</v>
      </c>
      <c r="C116" s="35">
        <v>63.160001357027703</v>
      </c>
      <c r="D116" s="35">
        <v>58.240000005753203</v>
      </c>
      <c r="E116" s="35">
        <v>64.759999662419403</v>
      </c>
      <c r="F116" s="35">
        <v>74.679999815271003</v>
      </c>
      <c r="G116" s="35">
        <v>76.3500012122676</v>
      </c>
      <c r="H116" s="35">
        <v>77.050000165763706</v>
      </c>
      <c r="I116" s="35">
        <v>81.610001198714599</v>
      </c>
      <c r="J116" s="35">
        <v>76.639999214967204</v>
      </c>
      <c r="K116" s="35">
        <v>86.599999875761497</v>
      </c>
      <c r="L116" s="35">
        <v>88.370000082068103</v>
      </c>
      <c r="M116" s="35">
        <v>80.6399999535642</v>
      </c>
      <c r="N116" s="35">
        <v>71.220001007895902</v>
      </c>
      <c r="O116" s="36">
        <f t="shared" si="2"/>
        <v>398.25000166747463</v>
      </c>
      <c r="P116" s="36">
        <f t="shared" si="3"/>
        <v>899.3200035514742</v>
      </c>
    </row>
    <row r="117" spans="1:16" x14ac:dyDescent="0.35">
      <c r="A117" s="34" t="s">
        <v>264</v>
      </c>
      <c r="B117" s="34" t="s">
        <v>256</v>
      </c>
      <c r="C117" s="35">
        <v>65.100001548853399</v>
      </c>
      <c r="D117" s="35">
        <v>53.869999521702901</v>
      </c>
      <c r="E117" s="35">
        <v>64.149999727669595</v>
      </c>
      <c r="F117" s="35">
        <v>81.879997911164494</v>
      </c>
      <c r="G117" s="35">
        <v>85.120000304596005</v>
      </c>
      <c r="H117" s="35">
        <v>85.049998499744106</v>
      </c>
      <c r="I117" s="35">
        <v>93.209999769169301</v>
      </c>
      <c r="J117" s="35">
        <v>78.929999237152501</v>
      </c>
      <c r="K117" s="35">
        <v>84.309999441029504</v>
      </c>
      <c r="L117" s="35">
        <v>94.109999916690796</v>
      </c>
      <c r="M117" s="35">
        <v>75.490001798607395</v>
      </c>
      <c r="N117" s="35">
        <v>72.429999741143504</v>
      </c>
      <c r="O117" s="36">
        <f t="shared" si="2"/>
        <v>426.61999725169142</v>
      </c>
      <c r="P117" s="36">
        <f t="shared" si="3"/>
        <v>933.64999741752342</v>
      </c>
    </row>
    <row r="118" spans="1:16" x14ac:dyDescent="0.35">
      <c r="A118" s="34" t="s">
        <v>265</v>
      </c>
      <c r="B118" s="34" t="s">
        <v>256</v>
      </c>
      <c r="C118" s="35">
        <v>67.759998467954503</v>
      </c>
      <c r="D118" s="35">
        <v>54.060000267054399</v>
      </c>
      <c r="E118" s="35">
        <v>65.730000092298695</v>
      </c>
      <c r="F118" s="35">
        <v>79.930000001331706</v>
      </c>
      <c r="G118" s="35">
        <v>87.529999640537397</v>
      </c>
      <c r="H118" s="35">
        <v>95.320000457286298</v>
      </c>
      <c r="I118" s="35">
        <v>94.339999922522097</v>
      </c>
      <c r="J118" s="35">
        <v>86.599999247118802</v>
      </c>
      <c r="K118" s="35">
        <v>84.999999753199504</v>
      </c>
      <c r="L118" s="35">
        <v>100.099999849044</v>
      </c>
      <c r="M118" s="35">
        <v>79.619999686838099</v>
      </c>
      <c r="N118" s="35">
        <v>79.440000490285399</v>
      </c>
      <c r="O118" s="36">
        <f t="shared" si="2"/>
        <v>448.78999902066414</v>
      </c>
      <c r="P118" s="36">
        <f t="shared" si="3"/>
        <v>975.42999787547092</v>
      </c>
    </row>
    <row r="119" spans="1:16" x14ac:dyDescent="0.35">
      <c r="A119" s="34" t="s">
        <v>266</v>
      </c>
      <c r="B119" s="34" t="s">
        <v>256</v>
      </c>
      <c r="C119" s="35">
        <v>66.059999811113798</v>
      </c>
      <c r="D119" s="35">
        <v>60.109999718770197</v>
      </c>
      <c r="E119" s="35">
        <v>65.799999696900997</v>
      </c>
      <c r="F119" s="35">
        <v>74.239999266865198</v>
      </c>
      <c r="G119" s="35">
        <v>81.640000580227905</v>
      </c>
      <c r="H119" s="35">
        <v>80.1300005863595</v>
      </c>
      <c r="I119" s="35">
        <v>81.9600000075297</v>
      </c>
      <c r="J119" s="35">
        <v>81.370001235336503</v>
      </c>
      <c r="K119" s="35">
        <v>90.110004835878499</v>
      </c>
      <c r="L119" s="35">
        <v>93.780000531842205</v>
      </c>
      <c r="M119" s="35">
        <v>81.6800009211874</v>
      </c>
      <c r="N119" s="35">
        <v>71.739998947668894</v>
      </c>
      <c r="O119" s="36">
        <f t="shared" si="2"/>
        <v>415.21000724533212</v>
      </c>
      <c r="P119" s="36">
        <f t="shared" si="3"/>
        <v>928.62000613968075</v>
      </c>
    </row>
    <row r="120" spans="1:16" x14ac:dyDescent="0.35">
      <c r="A120" s="34" t="s">
        <v>267</v>
      </c>
      <c r="B120" s="34" t="s">
        <v>256</v>
      </c>
      <c r="C120" s="35">
        <v>66.340000979835096</v>
      </c>
      <c r="D120" s="35">
        <v>52.979999508534</v>
      </c>
      <c r="E120" s="35">
        <v>62.400001165224197</v>
      </c>
      <c r="F120" s="35">
        <v>83.579998905770395</v>
      </c>
      <c r="G120" s="35">
        <v>88.429999886284307</v>
      </c>
      <c r="H120" s="35">
        <v>80.889999854844007</v>
      </c>
      <c r="I120" s="35">
        <v>93.440001955605098</v>
      </c>
      <c r="J120" s="35">
        <v>81.780001086008198</v>
      </c>
      <c r="K120" s="35">
        <v>82.840001850854605</v>
      </c>
      <c r="L120" s="35">
        <v>96.4399968812358</v>
      </c>
      <c r="M120" s="35">
        <v>76.119999516958998</v>
      </c>
      <c r="N120" s="35">
        <v>74.850000881269807</v>
      </c>
      <c r="O120" s="36">
        <f t="shared" si="2"/>
        <v>427.38000463359623</v>
      </c>
      <c r="P120" s="36">
        <f t="shared" si="3"/>
        <v>940.09000247242432</v>
      </c>
    </row>
    <row r="121" spans="1:16" x14ac:dyDescent="0.35">
      <c r="A121" s="34" t="s">
        <v>269</v>
      </c>
      <c r="B121" s="34" t="s">
        <v>268</v>
      </c>
      <c r="C121" s="35">
        <v>66.290001015295204</v>
      </c>
      <c r="D121" s="35">
        <v>57.529998344398301</v>
      </c>
      <c r="E121" s="35">
        <v>65.050000759219898</v>
      </c>
      <c r="F121" s="35">
        <v>82.1899983435287</v>
      </c>
      <c r="G121" s="35">
        <v>84.7000003392167</v>
      </c>
      <c r="H121" s="35">
        <v>82.940000129747204</v>
      </c>
      <c r="I121" s="35">
        <v>82.390000421582897</v>
      </c>
      <c r="J121" s="35">
        <v>77.830000154790397</v>
      </c>
      <c r="K121" s="35">
        <v>83.9300008185091</v>
      </c>
      <c r="L121" s="35">
        <v>96.589996932016206</v>
      </c>
      <c r="M121" s="35">
        <v>80.800001553143304</v>
      </c>
      <c r="N121" s="35">
        <v>74.2800003494267</v>
      </c>
      <c r="O121" s="36">
        <f t="shared" si="2"/>
        <v>411.79000186384627</v>
      </c>
      <c r="P121" s="36">
        <f t="shared" si="3"/>
        <v>934.51999916087448</v>
      </c>
    </row>
    <row r="122" spans="1:16" x14ac:dyDescent="0.35">
      <c r="A122" s="34" t="s">
        <v>271</v>
      </c>
      <c r="B122" s="34" t="s">
        <v>270</v>
      </c>
      <c r="C122" s="35">
        <v>60.089999838055498</v>
      </c>
      <c r="D122" s="35">
        <v>43.939998763016703</v>
      </c>
      <c r="E122" s="35">
        <v>48.989999906188999</v>
      </c>
      <c r="F122" s="35">
        <v>59.430000277643501</v>
      </c>
      <c r="G122" s="35">
        <v>72.130000680772298</v>
      </c>
      <c r="H122" s="35">
        <v>77.610002051369506</v>
      </c>
      <c r="I122" s="35">
        <v>77.079998957924502</v>
      </c>
      <c r="J122" s="35">
        <v>73.889999338280106</v>
      </c>
      <c r="K122" s="35">
        <v>74.709999550395807</v>
      </c>
      <c r="L122" s="35">
        <v>78.009999390633297</v>
      </c>
      <c r="M122" s="35">
        <v>71.269999145442796</v>
      </c>
      <c r="N122" s="35">
        <v>60.610001348322797</v>
      </c>
      <c r="O122" s="36">
        <f t="shared" si="2"/>
        <v>375.42000057874225</v>
      </c>
      <c r="P122" s="36">
        <f t="shared" si="3"/>
        <v>797.75999924804592</v>
      </c>
    </row>
    <row r="123" spans="1:16" x14ac:dyDescent="0.35">
      <c r="A123" s="34" t="s">
        <v>272</v>
      </c>
      <c r="B123" s="34" t="s">
        <v>270</v>
      </c>
      <c r="C123" s="35">
        <v>59.739999629528</v>
      </c>
      <c r="D123" s="35">
        <v>43.669999093981403</v>
      </c>
      <c r="E123" s="35">
        <v>46.010001123795497</v>
      </c>
      <c r="F123" s="35">
        <v>58.720000443281599</v>
      </c>
      <c r="G123" s="35">
        <v>75.329999982932307</v>
      </c>
      <c r="H123" s="35">
        <v>79.700000535740401</v>
      </c>
      <c r="I123" s="35">
        <v>80.909999062714604</v>
      </c>
      <c r="J123" s="35">
        <v>74.810001424339106</v>
      </c>
      <c r="K123" s="35">
        <v>74.099997209123103</v>
      </c>
      <c r="L123" s="35">
        <v>78.749999529827605</v>
      </c>
      <c r="M123" s="35">
        <v>72.600000561578696</v>
      </c>
      <c r="N123" s="35">
        <v>62.630000306671697</v>
      </c>
      <c r="O123" s="36">
        <f t="shared" si="2"/>
        <v>384.84999821484951</v>
      </c>
      <c r="P123" s="36">
        <f t="shared" si="3"/>
        <v>806.96999890351401</v>
      </c>
    </row>
    <row r="124" spans="1:16" x14ac:dyDescent="0.35">
      <c r="A124" s="34" t="s">
        <v>273</v>
      </c>
      <c r="B124" s="34" t="s">
        <v>270</v>
      </c>
      <c r="C124" s="35">
        <v>66.559999810124197</v>
      </c>
      <c r="D124" s="35">
        <v>49.770000072021503</v>
      </c>
      <c r="E124" s="35">
        <v>66.539999462838693</v>
      </c>
      <c r="F124" s="35">
        <v>63.369999424321499</v>
      </c>
      <c r="G124" s="35">
        <v>77.050000440794904</v>
      </c>
      <c r="H124" s="35">
        <v>90.759998834982895</v>
      </c>
      <c r="I124" s="35">
        <v>81.439999759459099</v>
      </c>
      <c r="J124" s="35">
        <v>79.589999971358296</v>
      </c>
      <c r="K124" s="35">
        <v>77.290001622168305</v>
      </c>
      <c r="L124" s="35">
        <v>88.979998847935306</v>
      </c>
      <c r="M124" s="35">
        <v>74.700000241136806</v>
      </c>
      <c r="N124" s="35">
        <v>66.690000525341006</v>
      </c>
      <c r="O124" s="36">
        <f t="shared" si="2"/>
        <v>406.13000062876347</v>
      </c>
      <c r="P124" s="36">
        <f t="shared" si="3"/>
        <v>882.7399990124826</v>
      </c>
    </row>
    <row r="125" spans="1:16" x14ac:dyDescent="0.35">
      <c r="A125" s="34" t="s">
        <v>274</v>
      </c>
      <c r="B125" s="34" t="s">
        <v>270</v>
      </c>
      <c r="C125" s="35">
        <v>66.439998787245699</v>
      </c>
      <c r="D125" s="35">
        <v>45.990000383608198</v>
      </c>
      <c r="E125" s="35">
        <v>56.230000052164499</v>
      </c>
      <c r="F125" s="35">
        <v>62.3600020029698</v>
      </c>
      <c r="G125" s="35">
        <v>80.469999280467107</v>
      </c>
      <c r="H125" s="35">
        <v>87.520000763470307</v>
      </c>
      <c r="I125" s="35">
        <v>82.879999166470895</v>
      </c>
      <c r="J125" s="35">
        <v>81.4999998583516</v>
      </c>
      <c r="K125" s="35">
        <v>83.510000479873199</v>
      </c>
      <c r="L125" s="35">
        <v>84.160000293923005</v>
      </c>
      <c r="M125" s="35">
        <v>73.520001007273095</v>
      </c>
      <c r="N125" s="35">
        <v>64.949999101372597</v>
      </c>
      <c r="O125" s="36">
        <f t="shared" si="2"/>
        <v>415.87999954863312</v>
      </c>
      <c r="P125" s="36">
        <f t="shared" si="3"/>
        <v>869.53000117718989</v>
      </c>
    </row>
    <row r="126" spans="1:16" x14ac:dyDescent="0.35">
      <c r="A126" s="34" t="s">
        <v>275</v>
      </c>
      <c r="B126" s="34" t="s">
        <v>270</v>
      </c>
      <c r="C126" s="35">
        <v>64.520000298216402</v>
      </c>
      <c r="D126" s="35">
        <v>45.259999455447499</v>
      </c>
      <c r="E126" s="35">
        <v>52.430000743333899</v>
      </c>
      <c r="F126" s="35">
        <v>59.280000717990298</v>
      </c>
      <c r="G126" s="35">
        <v>81.839998395298593</v>
      </c>
      <c r="H126" s="35">
        <v>79.419998964294706</v>
      </c>
      <c r="I126" s="35">
        <v>86.199999177188104</v>
      </c>
      <c r="J126" s="35">
        <v>80.230000436858901</v>
      </c>
      <c r="K126" s="35">
        <v>82.659997605514903</v>
      </c>
      <c r="L126" s="35">
        <v>82.830000184185295</v>
      </c>
      <c r="M126" s="35">
        <v>74.139999769977294</v>
      </c>
      <c r="N126" s="35">
        <v>66.200000140088306</v>
      </c>
      <c r="O126" s="36">
        <f t="shared" si="2"/>
        <v>410.34999457915518</v>
      </c>
      <c r="P126" s="36">
        <f t="shared" si="3"/>
        <v>855.0099958883942</v>
      </c>
    </row>
    <row r="127" spans="1:16" x14ac:dyDescent="0.35">
      <c r="A127" s="34" t="s">
        <v>276</v>
      </c>
      <c r="B127" s="34" t="s">
        <v>270</v>
      </c>
      <c r="C127" s="35">
        <v>57.459999672937499</v>
      </c>
      <c r="D127" s="35">
        <v>42.259999883753999</v>
      </c>
      <c r="E127" s="35">
        <v>42.909999216499202</v>
      </c>
      <c r="F127" s="35">
        <v>58.349999715574</v>
      </c>
      <c r="G127" s="35">
        <v>77.539998733846005</v>
      </c>
      <c r="H127" s="35">
        <v>79.300000731018301</v>
      </c>
      <c r="I127" s="35">
        <v>78.130000256351195</v>
      </c>
      <c r="J127" s="35">
        <v>79.860001693305094</v>
      </c>
      <c r="K127" s="35">
        <v>73.280000258091604</v>
      </c>
      <c r="L127" s="35">
        <v>73.309999561024597</v>
      </c>
      <c r="M127" s="35">
        <v>73.490001723985102</v>
      </c>
      <c r="N127" s="35">
        <v>60.440000115340801</v>
      </c>
      <c r="O127" s="36">
        <f t="shared" si="2"/>
        <v>388.11000167261221</v>
      </c>
      <c r="P127" s="36">
        <f t="shared" si="3"/>
        <v>796.3300015617275</v>
      </c>
    </row>
    <row r="128" spans="1:16" x14ac:dyDescent="0.35">
      <c r="A128" s="34" t="s">
        <v>277</v>
      </c>
      <c r="B128" s="34" t="s">
        <v>270</v>
      </c>
      <c r="C128" s="35">
        <v>64.369999815244199</v>
      </c>
      <c r="D128" s="35">
        <v>51.309999349177801</v>
      </c>
      <c r="E128" s="35">
        <v>67.579999173176404</v>
      </c>
      <c r="F128" s="35">
        <v>63.580001047375802</v>
      </c>
      <c r="G128" s="35">
        <v>77.429998552543097</v>
      </c>
      <c r="H128" s="35">
        <v>86.419998321798602</v>
      </c>
      <c r="I128" s="35">
        <v>83.230001275660399</v>
      </c>
      <c r="J128" s="35">
        <v>81.719999376218695</v>
      </c>
      <c r="K128" s="35">
        <v>77.680000418331403</v>
      </c>
      <c r="L128" s="35">
        <v>89.170000359445098</v>
      </c>
      <c r="M128" s="35">
        <v>77.040002693320204</v>
      </c>
      <c r="N128" s="35">
        <v>66.7700005491497</v>
      </c>
      <c r="O128" s="36">
        <f t="shared" si="2"/>
        <v>406.47999794455222</v>
      </c>
      <c r="P128" s="36">
        <f t="shared" si="3"/>
        <v>886.30000093144133</v>
      </c>
    </row>
    <row r="129" spans="1:16" x14ac:dyDescent="0.35">
      <c r="A129" s="34" t="s">
        <v>278</v>
      </c>
      <c r="B129" s="34" t="s">
        <v>270</v>
      </c>
      <c r="C129" s="35">
        <v>63.230002877025903</v>
      </c>
      <c r="D129" s="35">
        <v>46.550000108254601</v>
      </c>
      <c r="E129" s="35">
        <v>55.169999031932001</v>
      </c>
      <c r="F129" s="35">
        <v>62.120000094728297</v>
      </c>
      <c r="G129" s="35">
        <v>76.049999381939401</v>
      </c>
      <c r="H129" s="35">
        <v>84.950002087134607</v>
      </c>
      <c r="I129" s="35">
        <v>78.339999738091095</v>
      </c>
      <c r="J129" s="35">
        <v>72.919999920122706</v>
      </c>
      <c r="K129" s="35">
        <v>78.180000378051702</v>
      </c>
      <c r="L129" s="35">
        <v>81.089997728849994</v>
      </c>
      <c r="M129" s="35">
        <v>72.880001474913996</v>
      </c>
      <c r="N129" s="35">
        <v>62.730000275041597</v>
      </c>
      <c r="O129" s="36">
        <f t="shared" si="2"/>
        <v>390.44000150533947</v>
      </c>
      <c r="P129" s="36">
        <f t="shared" si="3"/>
        <v>834.21000309608587</v>
      </c>
    </row>
    <row r="130" spans="1:16" x14ac:dyDescent="0.35">
      <c r="A130" s="34" t="s">
        <v>279</v>
      </c>
      <c r="B130" s="34" t="s">
        <v>270</v>
      </c>
      <c r="C130" s="35">
        <v>73.349999175115897</v>
      </c>
      <c r="D130" s="35">
        <v>54.619998911221003</v>
      </c>
      <c r="E130" s="35">
        <v>66.930001687069307</v>
      </c>
      <c r="F130" s="35">
        <v>71.729999098169998</v>
      </c>
      <c r="G130" s="35">
        <v>90.450000131386304</v>
      </c>
      <c r="H130" s="35">
        <v>97.349998656136407</v>
      </c>
      <c r="I130" s="35">
        <v>93.019997845112798</v>
      </c>
      <c r="J130" s="35">
        <v>91.770000028191106</v>
      </c>
      <c r="K130" s="35">
        <v>90.310000568570103</v>
      </c>
      <c r="L130" s="35">
        <v>100.990000039018</v>
      </c>
      <c r="M130" s="35">
        <v>81.160001291936993</v>
      </c>
      <c r="N130" s="35">
        <v>68.40000003358</v>
      </c>
      <c r="O130" s="36">
        <f t="shared" ref="O130:O145" si="4">SUM(G130:K130)</f>
        <v>462.89999722939672</v>
      </c>
      <c r="P130" s="36">
        <f t="shared" ref="P130:P145" si="5">SUM(C130:N130)</f>
        <v>980.07999746550786</v>
      </c>
    </row>
    <row r="131" spans="1:16" x14ac:dyDescent="0.35">
      <c r="A131" s="34" t="s">
        <v>280</v>
      </c>
      <c r="B131" s="34" t="s">
        <v>270</v>
      </c>
      <c r="C131" s="35">
        <v>70.820000741514306</v>
      </c>
      <c r="D131" s="35">
        <v>48.219999560387798</v>
      </c>
      <c r="E131" s="35">
        <v>59.259999015193898</v>
      </c>
      <c r="F131" s="35">
        <v>63.949999712349303</v>
      </c>
      <c r="G131" s="35">
        <v>84.450001518416599</v>
      </c>
      <c r="H131" s="35">
        <v>84.040001235553007</v>
      </c>
      <c r="I131" s="35">
        <v>86.420000207726801</v>
      </c>
      <c r="J131" s="35">
        <v>82.850001945917001</v>
      </c>
      <c r="K131" s="35">
        <v>86.519999881420503</v>
      </c>
      <c r="L131" s="35">
        <v>88.139997316102296</v>
      </c>
      <c r="M131" s="35">
        <v>74.899999937224493</v>
      </c>
      <c r="N131" s="35">
        <v>68.850001917144198</v>
      </c>
      <c r="O131" s="36">
        <f t="shared" si="4"/>
        <v>424.28000478903391</v>
      </c>
      <c r="P131" s="36">
        <f t="shared" si="5"/>
        <v>898.42000298895027</v>
      </c>
    </row>
    <row r="132" spans="1:16" x14ac:dyDescent="0.35">
      <c r="A132" s="34" t="s">
        <v>282</v>
      </c>
      <c r="B132" s="34" t="s">
        <v>281</v>
      </c>
      <c r="C132" s="35">
        <v>53.100000413542098</v>
      </c>
      <c r="D132" s="35">
        <v>37.009999982547001</v>
      </c>
      <c r="E132" s="35">
        <v>39.8699992252659</v>
      </c>
      <c r="F132" s="35">
        <v>57.139999744686001</v>
      </c>
      <c r="G132" s="35">
        <v>63.579999839202998</v>
      </c>
      <c r="H132" s="35">
        <v>76.950000158103606</v>
      </c>
      <c r="I132" s="35">
        <v>84.580000062851397</v>
      </c>
      <c r="J132" s="35">
        <v>90.989999715020502</v>
      </c>
      <c r="K132" s="35">
        <v>85.070002667998693</v>
      </c>
      <c r="L132" s="35">
        <v>75.869999890710403</v>
      </c>
      <c r="M132" s="35">
        <v>61.150000990892202</v>
      </c>
      <c r="N132" s="35">
        <v>52.419999449921299</v>
      </c>
      <c r="O132" s="36">
        <f t="shared" si="4"/>
        <v>401.17000244317717</v>
      </c>
      <c r="P132" s="36">
        <f t="shared" si="5"/>
        <v>777.73000214074216</v>
      </c>
    </row>
    <row r="133" spans="1:16" x14ac:dyDescent="0.35">
      <c r="A133" s="34" t="s">
        <v>283</v>
      </c>
      <c r="B133" s="34" t="s">
        <v>281</v>
      </c>
      <c r="C133" s="35">
        <v>53.379999411481499</v>
      </c>
      <c r="D133" s="35">
        <v>35.7999993830162</v>
      </c>
      <c r="E133" s="35">
        <v>42.2099997031182</v>
      </c>
      <c r="F133" s="35">
        <v>54.0199996707087</v>
      </c>
      <c r="G133" s="35">
        <v>66.800001875526505</v>
      </c>
      <c r="H133" s="35">
        <v>73.499998950865105</v>
      </c>
      <c r="I133" s="35">
        <v>88.539997169937095</v>
      </c>
      <c r="J133" s="35">
        <v>91.190001311770104</v>
      </c>
      <c r="K133" s="35">
        <v>88.640000527084297</v>
      </c>
      <c r="L133" s="35">
        <v>76.209999134880405</v>
      </c>
      <c r="M133" s="35">
        <v>64.000000344822098</v>
      </c>
      <c r="N133" s="35">
        <v>55.579999707697397</v>
      </c>
      <c r="O133" s="36">
        <f t="shared" si="4"/>
        <v>408.66999983518309</v>
      </c>
      <c r="P133" s="36">
        <f t="shared" si="5"/>
        <v>789.86999719090761</v>
      </c>
    </row>
    <row r="134" spans="1:16" x14ac:dyDescent="0.35">
      <c r="A134" s="34" t="s">
        <v>284</v>
      </c>
      <c r="B134" s="34" t="s">
        <v>281</v>
      </c>
      <c r="C134" s="35">
        <v>53.369999738788401</v>
      </c>
      <c r="D134" s="35">
        <v>37.740000026678899</v>
      </c>
      <c r="E134" s="35">
        <v>43.960000436345503</v>
      </c>
      <c r="F134" s="35">
        <v>54.2999996017897</v>
      </c>
      <c r="G134" s="35">
        <v>67.270000999997094</v>
      </c>
      <c r="H134" s="35">
        <v>71.680000548076293</v>
      </c>
      <c r="I134" s="35">
        <v>93.800000348710398</v>
      </c>
      <c r="J134" s="35">
        <v>88.010001060319993</v>
      </c>
      <c r="K134" s="35">
        <v>88.770000584190697</v>
      </c>
      <c r="L134" s="35">
        <v>76.670000855665407</v>
      </c>
      <c r="M134" s="35">
        <v>67.150000311084995</v>
      </c>
      <c r="N134" s="35">
        <v>61.420000375073798</v>
      </c>
      <c r="O134" s="36">
        <f t="shared" si="4"/>
        <v>409.53000354129449</v>
      </c>
      <c r="P134" s="36">
        <f t="shared" si="5"/>
        <v>804.14000488672116</v>
      </c>
    </row>
    <row r="135" spans="1:16" x14ac:dyDescent="0.35">
      <c r="A135" s="34" t="s">
        <v>285</v>
      </c>
      <c r="B135" s="34" t="s">
        <v>281</v>
      </c>
      <c r="C135" s="35">
        <v>56.279998837999301</v>
      </c>
      <c r="D135" s="35">
        <v>40.919999610196101</v>
      </c>
      <c r="E135" s="35">
        <v>45.229999622097203</v>
      </c>
      <c r="F135" s="35">
        <v>58.5400002251844</v>
      </c>
      <c r="G135" s="35">
        <v>72.109998506493795</v>
      </c>
      <c r="H135" s="35">
        <v>75.049999737530001</v>
      </c>
      <c r="I135" s="35">
        <v>98.099999597616204</v>
      </c>
      <c r="J135" s="35">
        <v>88.910000048781498</v>
      </c>
      <c r="K135" s="35">
        <v>83.410001808078903</v>
      </c>
      <c r="L135" s="35">
        <v>78.689998311165198</v>
      </c>
      <c r="M135" s="35">
        <v>69.269999640528098</v>
      </c>
      <c r="N135" s="35">
        <v>62.269998573901802</v>
      </c>
      <c r="O135" s="36">
        <f t="shared" si="4"/>
        <v>417.57999969850039</v>
      </c>
      <c r="P135" s="36">
        <f t="shared" si="5"/>
        <v>828.77999451957271</v>
      </c>
    </row>
    <row r="136" spans="1:16" x14ac:dyDescent="0.35">
      <c r="A136" s="34" t="s">
        <v>286</v>
      </c>
      <c r="B136" s="34" t="s">
        <v>281</v>
      </c>
      <c r="C136" s="35">
        <v>57.9900003795046</v>
      </c>
      <c r="D136" s="35">
        <v>40.430000688502297</v>
      </c>
      <c r="E136" s="35">
        <v>44.590000060270498</v>
      </c>
      <c r="F136" s="35">
        <v>58.889998729500803</v>
      </c>
      <c r="G136" s="35">
        <v>71.430001629050807</v>
      </c>
      <c r="H136" s="35">
        <v>75.350000349862896</v>
      </c>
      <c r="I136" s="35">
        <v>101.179999939631</v>
      </c>
      <c r="J136" s="35">
        <v>90.080000660964203</v>
      </c>
      <c r="K136" s="35">
        <v>85.069998807739395</v>
      </c>
      <c r="L136" s="35">
        <v>78.150000446476</v>
      </c>
      <c r="M136" s="35">
        <v>71.280000203114398</v>
      </c>
      <c r="N136" s="35">
        <v>61.510000169801003</v>
      </c>
      <c r="O136" s="36">
        <f t="shared" si="4"/>
        <v>423.11000138724836</v>
      </c>
      <c r="P136" s="36">
        <f t="shared" si="5"/>
        <v>835.95000206441796</v>
      </c>
    </row>
    <row r="137" spans="1:16" x14ac:dyDescent="0.35">
      <c r="A137" s="34" t="s">
        <v>287</v>
      </c>
      <c r="B137" s="34" t="s">
        <v>281</v>
      </c>
      <c r="C137" s="35">
        <v>46.5100006415013</v>
      </c>
      <c r="D137" s="35">
        <v>31.7800002812873</v>
      </c>
      <c r="E137" s="35">
        <v>34.460000199760501</v>
      </c>
      <c r="F137" s="35">
        <v>50.930000235530301</v>
      </c>
      <c r="G137" s="35">
        <v>60.020000857184598</v>
      </c>
      <c r="H137" s="35">
        <v>66.499999396910397</v>
      </c>
      <c r="I137" s="35">
        <v>88.190000394388306</v>
      </c>
      <c r="J137" s="35">
        <v>86.460000863007707</v>
      </c>
      <c r="K137" s="35">
        <v>79.999999134451997</v>
      </c>
      <c r="L137" s="35">
        <v>72.869998737587593</v>
      </c>
      <c r="M137" s="35">
        <v>58.639999810475203</v>
      </c>
      <c r="N137" s="35">
        <v>53.280000140512101</v>
      </c>
      <c r="O137" s="36">
        <f t="shared" si="4"/>
        <v>381.17000064594299</v>
      </c>
      <c r="P137" s="36">
        <f t="shared" si="5"/>
        <v>729.64000069259737</v>
      </c>
    </row>
    <row r="138" spans="1:16" x14ac:dyDescent="0.35">
      <c r="A138" s="34" t="s">
        <v>288</v>
      </c>
      <c r="B138" s="34" t="s">
        <v>281</v>
      </c>
      <c r="C138" s="35">
        <v>51.2500000066211</v>
      </c>
      <c r="D138" s="35">
        <v>37.270000214630201</v>
      </c>
      <c r="E138" s="35">
        <v>40.369999037648</v>
      </c>
      <c r="F138" s="35">
        <v>53.759998210807602</v>
      </c>
      <c r="G138" s="35">
        <v>63.079999093679298</v>
      </c>
      <c r="H138" s="35">
        <v>74.439999557216595</v>
      </c>
      <c r="I138" s="35">
        <v>89.929998734078197</v>
      </c>
      <c r="J138" s="35">
        <v>93.779999962134696</v>
      </c>
      <c r="K138" s="35">
        <v>83.469999156659398</v>
      </c>
      <c r="L138" s="35">
        <v>76.010001516260601</v>
      </c>
      <c r="M138" s="35">
        <v>60.340000313954</v>
      </c>
      <c r="N138" s="35">
        <v>51.139999402948803</v>
      </c>
      <c r="O138" s="36">
        <f t="shared" si="4"/>
        <v>404.6999965037682</v>
      </c>
      <c r="P138" s="36">
        <f t="shared" si="5"/>
        <v>774.83999520663838</v>
      </c>
    </row>
    <row r="139" spans="1:16" x14ac:dyDescent="0.35">
      <c r="A139" s="34" t="s">
        <v>289</v>
      </c>
      <c r="B139" s="34" t="s">
        <v>281</v>
      </c>
      <c r="C139" s="35">
        <v>54.589999274321599</v>
      </c>
      <c r="D139" s="35">
        <v>37.9100005426153</v>
      </c>
      <c r="E139" s="35">
        <v>44.240000406716703</v>
      </c>
      <c r="F139" s="35">
        <v>56.080000178189898</v>
      </c>
      <c r="G139" s="35">
        <v>69.1900002944748</v>
      </c>
      <c r="H139" s="35">
        <v>73.229999409522804</v>
      </c>
      <c r="I139" s="35">
        <v>98.200001039367606</v>
      </c>
      <c r="J139" s="35">
        <v>89.560000078927203</v>
      </c>
      <c r="K139" s="35">
        <v>88.080001529306102</v>
      </c>
      <c r="L139" s="35">
        <v>76.290000504377502</v>
      </c>
      <c r="M139" s="35">
        <v>69.9999993114033</v>
      </c>
      <c r="N139" s="35">
        <v>61.170000473793998</v>
      </c>
      <c r="O139" s="36">
        <f t="shared" si="4"/>
        <v>418.26000235159853</v>
      </c>
      <c r="P139" s="36">
        <f t="shared" si="5"/>
        <v>818.54000304301678</v>
      </c>
    </row>
    <row r="140" spans="1:16" x14ac:dyDescent="0.35">
      <c r="A140" s="34" t="s">
        <v>290</v>
      </c>
      <c r="B140" s="34" t="s">
        <v>281</v>
      </c>
      <c r="C140" s="35">
        <v>47.6999997837992</v>
      </c>
      <c r="D140" s="35">
        <v>32.599999432568403</v>
      </c>
      <c r="E140" s="35">
        <v>39.269999896350697</v>
      </c>
      <c r="F140" s="35">
        <v>52.790000501772703</v>
      </c>
      <c r="G140" s="35">
        <v>62.429998935840501</v>
      </c>
      <c r="H140" s="35">
        <v>71.530000949132898</v>
      </c>
      <c r="I140" s="35">
        <v>84.340000433439798</v>
      </c>
      <c r="J140" s="35">
        <v>93.760000164911602</v>
      </c>
      <c r="K140" s="35">
        <v>83.329999436682499</v>
      </c>
      <c r="L140" s="35">
        <v>72.9399977921275</v>
      </c>
      <c r="M140" s="35">
        <v>60.000001099251598</v>
      </c>
      <c r="N140" s="35">
        <v>52.100000091377296</v>
      </c>
      <c r="O140" s="36">
        <f t="shared" si="4"/>
        <v>395.38999992000731</v>
      </c>
      <c r="P140" s="36">
        <f t="shared" si="5"/>
        <v>752.78999851725473</v>
      </c>
    </row>
    <row r="141" spans="1:16" x14ac:dyDescent="0.35">
      <c r="A141" s="34" t="s">
        <v>291</v>
      </c>
      <c r="B141" s="34" t="s">
        <v>281</v>
      </c>
      <c r="C141" s="35">
        <v>54.030000070269999</v>
      </c>
      <c r="D141" s="35">
        <v>35.739999814541001</v>
      </c>
      <c r="E141" s="35">
        <v>42.069999452723998</v>
      </c>
      <c r="F141" s="35">
        <v>52.820000806605002</v>
      </c>
      <c r="G141" s="35">
        <v>66.329999509616698</v>
      </c>
      <c r="H141" s="35">
        <v>76.359999421401795</v>
      </c>
      <c r="I141" s="35">
        <v>93.470001179957706</v>
      </c>
      <c r="J141" s="35">
        <v>89.109999887295999</v>
      </c>
      <c r="K141" s="35">
        <v>91.590001204895003</v>
      </c>
      <c r="L141" s="35">
        <v>75.399999076762398</v>
      </c>
      <c r="M141" s="35">
        <v>67.449999587552099</v>
      </c>
      <c r="N141" s="35">
        <v>57.539999461005202</v>
      </c>
      <c r="O141" s="36">
        <f t="shared" si="4"/>
        <v>416.86000120316714</v>
      </c>
      <c r="P141" s="36">
        <f t="shared" si="5"/>
        <v>801.90999947262685</v>
      </c>
    </row>
    <row r="142" spans="1:16" x14ac:dyDescent="0.35">
      <c r="A142" s="34" t="s">
        <v>292</v>
      </c>
      <c r="B142" s="34" t="s">
        <v>281</v>
      </c>
      <c r="C142" s="35">
        <v>48.239998886128802</v>
      </c>
      <c r="D142" s="35">
        <v>32.899999180517597</v>
      </c>
      <c r="E142" s="35">
        <v>39.770000474891198</v>
      </c>
      <c r="F142" s="35">
        <v>50.740000452788003</v>
      </c>
      <c r="G142" s="35">
        <v>64.580000986461499</v>
      </c>
      <c r="H142" s="35">
        <v>70.239999176555997</v>
      </c>
      <c r="I142" s="35">
        <v>87.470000445318803</v>
      </c>
      <c r="J142" s="35">
        <v>92.850000266116695</v>
      </c>
      <c r="K142" s="35">
        <v>86.350001663959105</v>
      </c>
      <c r="L142" s="35">
        <v>73.400001614936599</v>
      </c>
      <c r="M142" s="35">
        <v>62.299999743117901</v>
      </c>
      <c r="N142" s="35">
        <v>52.089999927557002</v>
      </c>
      <c r="O142" s="36">
        <f t="shared" si="4"/>
        <v>401.49000253841211</v>
      </c>
      <c r="P142" s="36">
        <f t="shared" si="5"/>
        <v>760.93000281834918</v>
      </c>
    </row>
    <row r="143" spans="1:16" x14ac:dyDescent="0.35">
      <c r="A143" s="34" t="s">
        <v>293</v>
      </c>
      <c r="B143" s="34" t="s">
        <v>281</v>
      </c>
      <c r="C143" s="35">
        <v>45.029999410326099</v>
      </c>
      <c r="D143" s="35">
        <v>33.470000768284002</v>
      </c>
      <c r="E143" s="35">
        <v>36.230000131035901</v>
      </c>
      <c r="F143" s="35">
        <v>51.359999647684099</v>
      </c>
      <c r="G143" s="35">
        <v>58.449999408912802</v>
      </c>
      <c r="H143" s="35">
        <v>64.669998747922307</v>
      </c>
      <c r="I143" s="35">
        <v>87.529999129765201</v>
      </c>
      <c r="J143" s="35">
        <v>86.059999162534893</v>
      </c>
      <c r="K143" s="35">
        <v>81.999998570608994</v>
      </c>
      <c r="L143" s="35">
        <v>70.949999737786101</v>
      </c>
      <c r="M143" s="35">
        <v>57.280000387982</v>
      </c>
      <c r="N143" s="35">
        <v>52.389999876868302</v>
      </c>
      <c r="O143" s="36">
        <f t="shared" si="4"/>
        <v>378.70999501974416</v>
      </c>
      <c r="P143" s="36">
        <f t="shared" si="5"/>
        <v>725.41999497971074</v>
      </c>
    </row>
    <row r="144" spans="1:16" ht="21" x14ac:dyDescent="0.35">
      <c r="A144" s="34" t="s">
        <v>294</v>
      </c>
      <c r="B144" s="34" t="s">
        <v>281</v>
      </c>
      <c r="C144" s="35">
        <v>51.859999057342002</v>
      </c>
      <c r="D144" s="35">
        <v>34.569999929226398</v>
      </c>
      <c r="E144" s="35">
        <v>40.189999408903503</v>
      </c>
      <c r="F144" s="35">
        <v>51.699999913398599</v>
      </c>
      <c r="G144" s="35">
        <v>65.600000938866202</v>
      </c>
      <c r="H144" s="35">
        <v>70.759999621077398</v>
      </c>
      <c r="I144" s="35">
        <v>87.859999870124696</v>
      </c>
      <c r="J144" s="35">
        <v>92.319998636230594</v>
      </c>
      <c r="K144" s="35">
        <v>88.519997421826702</v>
      </c>
      <c r="L144" s="35">
        <v>74.699999828589995</v>
      </c>
      <c r="M144" s="35">
        <v>62.690000425209199</v>
      </c>
      <c r="N144" s="35">
        <v>53.809998803990297</v>
      </c>
      <c r="O144" s="36">
        <f t="shared" si="4"/>
        <v>405.05999648812559</v>
      </c>
      <c r="P144" s="36">
        <f t="shared" si="5"/>
        <v>774.57999385478547</v>
      </c>
    </row>
    <row r="145" spans="1:16" x14ac:dyDescent="0.35">
      <c r="A145" s="34" t="s">
        <v>295</v>
      </c>
      <c r="B145" s="34" t="s">
        <v>281</v>
      </c>
      <c r="C145" s="35">
        <v>49.799999021342899</v>
      </c>
      <c r="D145" s="35">
        <v>36.700000925338799</v>
      </c>
      <c r="E145" s="35">
        <v>38.329999800771397</v>
      </c>
      <c r="F145" s="35">
        <v>51.600000180769698</v>
      </c>
      <c r="G145" s="35">
        <v>60.909999681825802</v>
      </c>
      <c r="H145" s="35">
        <v>70.610000081069302</v>
      </c>
      <c r="I145" s="35">
        <v>85.509998589986907</v>
      </c>
      <c r="J145" s="35">
        <v>92.009999461151807</v>
      </c>
      <c r="K145" s="35">
        <v>79.430001554282995</v>
      </c>
      <c r="L145" s="35">
        <v>73.669999604317098</v>
      </c>
      <c r="M145" s="35">
        <v>60.279999046179</v>
      </c>
      <c r="N145" s="35">
        <v>52.430000419190002</v>
      </c>
      <c r="O145" s="36">
        <f t="shared" si="4"/>
        <v>388.46999936831685</v>
      </c>
      <c r="P145" s="36">
        <f t="shared" si="5"/>
        <v>751.27999836622575</v>
      </c>
    </row>
  </sheetData>
  <sheetProtection algorithmName="SHA-512" hashValue="KOiTkHmPcI4k5b/qYSkTJrw3xsq8mSrqAA5EXGMwvW+sAttgpfS+0cn4f5hsdLhCRoNpZzzWvt/5UQ02U/TXCQ==" saltValue="QIqkSpZ0YWg6ZU1rId5P4w==" spinCount="100000"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967C8-B309-4C29-9650-9F27D4FB1915}">
  <sheetPr codeName="Feuil8">
    <tabColor rgb="FFFF0000"/>
  </sheetPr>
  <dimension ref="A1:P145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17" sqref="R17"/>
    </sheetView>
  </sheetViews>
  <sheetFormatPr baseColWidth="10" defaultColWidth="11.3984375" defaultRowHeight="10.5" x14ac:dyDescent="0.35"/>
  <cols>
    <col min="1" max="1" width="18.86328125" style="41" customWidth="1"/>
    <col min="2" max="2" width="17.3984375" style="41" customWidth="1"/>
    <col min="3" max="6" width="11" style="42" bestFit="1" customWidth="1"/>
    <col min="7" max="10" width="11.1328125" style="42" bestFit="1" customWidth="1"/>
    <col min="11" max="14" width="11" style="42" bestFit="1" customWidth="1"/>
    <col min="15" max="16" width="11.3984375" style="43"/>
    <col min="17" max="16384" width="11.3984375" style="33"/>
  </cols>
  <sheetData>
    <row r="1" spans="1:16" ht="21" x14ac:dyDescent="0.35">
      <c r="A1" s="30" t="s">
        <v>127</v>
      </c>
      <c r="B1" s="30" t="s">
        <v>126</v>
      </c>
      <c r="C1" s="40" t="s">
        <v>405</v>
      </c>
      <c r="D1" s="40" t="s">
        <v>406</v>
      </c>
      <c r="E1" s="40" t="s">
        <v>407</v>
      </c>
      <c r="F1" s="40" t="s">
        <v>408</v>
      </c>
      <c r="G1" s="40" t="s">
        <v>409</v>
      </c>
      <c r="H1" s="40" t="s">
        <v>410</v>
      </c>
      <c r="I1" s="40" t="s">
        <v>411</v>
      </c>
      <c r="J1" s="40" t="s">
        <v>412</v>
      </c>
      <c r="K1" s="40" t="s">
        <v>413</v>
      </c>
      <c r="L1" s="40" t="s">
        <v>414</v>
      </c>
      <c r="M1" s="40" t="s">
        <v>415</v>
      </c>
      <c r="N1" s="40" t="s">
        <v>416</v>
      </c>
      <c r="O1" s="30" t="s">
        <v>31</v>
      </c>
      <c r="P1" s="30" t="s">
        <v>32</v>
      </c>
    </row>
    <row r="2" spans="1:16" x14ac:dyDescent="0.35">
      <c r="A2" s="34" t="s">
        <v>137</v>
      </c>
      <c r="B2" s="34" t="s">
        <v>136</v>
      </c>
      <c r="C2" s="35">
        <v>37.097999740581102</v>
      </c>
      <c r="D2" s="35">
        <v>21.970000335277199</v>
      </c>
      <c r="E2" s="35">
        <v>27.309999545977899</v>
      </c>
      <c r="F2" s="35">
        <v>36.691999430913697</v>
      </c>
      <c r="G2" s="35">
        <v>42.230000956042197</v>
      </c>
      <c r="H2" s="35">
        <v>51.587999988114397</v>
      </c>
      <c r="I2" s="35">
        <v>46.986000960459897</v>
      </c>
      <c r="J2" s="35">
        <v>56.792001785870497</v>
      </c>
      <c r="K2" s="35">
        <v>55.317999731632803</v>
      </c>
      <c r="L2" s="35">
        <v>56.092000390490199</v>
      </c>
      <c r="M2" s="35">
        <v>49.3220001901499</v>
      </c>
      <c r="N2" s="35">
        <v>42.922000281396301</v>
      </c>
      <c r="O2" s="36">
        <f t="shared" ref="O2:O65" si="0">SUM(G2:K2)</f>
        <v>252.91400342211978</v>
      </c>
      <c r="P2" s="36">
        <f t="shared" ref="P2:P65" si="1">SUM(C2:N2)</f>
        <v>524.3200033369061</v>
      </c>
    </row>
    <row r="3" spans="1:16" x14ac:dyDescent="0.35">
      <c r="A3" s="34" t="s">
        <v>138</v>
      </c>
      <c r="B3" s="34" t="s">
        <v>136</v>
      </c>
      <c r="C3" s="35">
        <v>34.776000189194697</v>
      </c>
      <c r="D3" s="35">
        <v>20.8900002780865</v>
      </c>
      <c r="E3" s="35">
        <v>24.5740007099811</v>
      </c>
      <c r="F3" s="35">
        <v>36.723999966925398</v>
      </c>
      <c r="G3" s="35">
        <v>46.4720003333059</v>
      </c>
      <c r="H3" s="35">
        <v>50.339999726711497</v>
      </c>
      <c r="I3" s="35">
        <v>54.754001033725203</v>
      </c>
      <c r="J3" s="35">
        <v>63.226000377471699</v>
      </c>
      <c r="K3" s="35">
        <v>58.1479993315588</v>
      </c>
      <c r="L3" s="35">
        <v>55.3740012786511</v>
      </c>
      <c r="M3" s="35">
        <v>50.416000429540802</v>
      </c>
      <c r="N3" s="35">
        <v>40.161999150586702</v>
      </c>
      <c r="O3" s="36">
        <f t="shared" si="0"/>
        <v>272.94000080277311</v>
      </c>
      <c r="P3" s="36">
        <f t="shared" si="1"/>
        <v>535.85600280573942</v>
      </c>
    </row>
    <row r="4" spans="1:16" x14ac:dyDescent="0.35">
      <c r="A4" s="34" t="s">
        <v>139</v>
      </c>
      <c r="B4" s="34" t="s">
        <v>136</v>
      </c>
      <c r="C4" s="35">
        <v>40.290000106106099</v>
      </c>
      <c r="D4" s="35">
        <v>25.0240000725898</v>
      </c>
      <c r="E4" s="35">
        <v>30.159999807510701</v>
      </c>
      <c r="F4" s="35">
        <v>40.825999859953299</v>
      </c>
      <c r="G4" s="35">
        <v>47.8099998354446</v>
      </c>
      <c r="H4" s="35">
        <v>55.830000544083298</v>
      </c>
      <c r="I4" s="35">
        <v>45.429999845655402</v>
      </c>
      <c r="J4" s="35">
        <v>57.697999898227799</v>
      </c>
      <c r="K4" s="35">
        <v>52.120001000512197</v>
      </c>
      <c r="L4" s="35">
        <v>55.343999908072803</v>
      </c>
      <c r="M4" s="35">
        <v>56.476001111804997</v>
      </c>
      <c r="N4" s="35">
        <v>43.158000198891301</v>
      </c>
      <c r="O4" s="36">
        <f t="shared" si="0"/>
        <v>258.88800112392329</v>
      </c>
      <c r="P4" s="36">
        <f t="shared" si="1"/>
        <v>550.1660021888523</v>
      </c>
    </row>
    <row r="5" spans="1:16" x14ac:dyDescent="0.35">
      <c r="A5" s="34" t="s">
        <v>140</v>
      </c>
      <c r="B5" s="34" t="s">
        <v>136</v>
      </c>
      <c r="C5" s="35">
        <v>35.845999930315799</v>
      </c>
      <c r="D5" s="35">
        <v>22.4759999434172</v>
      </c>
      <c r="E5" s="35">
        <v>25.9219999771448</v>
      </c>
      <c r="F5" s="35">
        <v>37.482000336167403</v>
      </c>
      <c r="G5" s="35">
        <v>48.694000365212503</v>
      </c>
      <c r="H5" s="35">
        <v>50.813999561068997</v>
      </c>
      <c r="I5" s="35">
        <v>52.655999901762698</v>
      </c>
      <c r="J5" s="35">
        <v>60.816000267513999</v>
      </c>
      <c r="K5" s="35">
        <v>58.724000390939104</v>
      </c>
      <c r="L5" s="35">
        <v>58.091999795215003</v>
      </c>
      <c r="M5" s="35">
        <v>54.151999923633397</v>
      </c>
      <c r="N5" s="35">
        <v>40.470000884088201</v>
      </c>
      <c r="O5" s="36">
        <f t="shared" si="0"/>
        <v>271.70400048649731</v>
      </c>
      <c r="P5" s="36">
        <f t="shared" si="1"/>
        <v>546.14400127647923</v>
      </c>
    </row>
    <row r="6" spans="1:16" ht="25.5" customHeight="1" x14ac:dyDescent="0.35">
      <c r="A6" s="34" t="s">
        <v>141</v>
      </c>
      <c r="B6" s="34" t="s">
        <v>136</v>
      </c>
      <c r="C6" s="35">
        <v>34.500000014231702</v>
      </c>
      <c r="D6" s="35">
        <v>20.1439999836293</v>
      </c>
      <c r="E6" s="35">
        <v>24.6819996189151</v>
      </c>
      <c r="F6" s="35">
        <v>34.770000278513102</v>
      </c>
      <c r="G6" s="35">
        <v>40.886000520695198</v>
      </c>
      <c r="H6" s="35">
        <v>49.788001535780403</v>
      </c>
      <c r="I6" s="35">
        <v>50.284000526298698</v>
      </c>
      <c r="J6" s="35">
        <v>57.911999720527</v>
      </c>
      <c r="K6" s="35">
        <v>54.7900019731605</v>
      </c>
      <c r="L6" s="35">
        <v>53.4540003467554</v>
      </c>
      <c r="M6" s="35">
        <v>47.625999984011202</v>
      </c>
      <c r="N6" s="35">
        <v>40.830000680343801</v>
      </c>
      <c r="O6" s="36">
        <f t="shared" si="0"/>
        <v>253.66000427646179</v>
      </c>
      <c r="P6" s="36">
        <f t="shared" si="1"/>
        <v>509.66600518286134</v>
      </c>
    </row>
    <row r="7" spans="1:16" x14ac:dyDescent="0.35">
      <c r="A7" s="34" t="s">
        <v>143</v>
      </c>
      <c r="B7" s="34" t="s">
        <v>142</v>
      </c>
      <c r="C7" s="35">
        <v>33.2380003033904</v>
      </c>
      <c r="D7" s="35">
        <v>38.3019994010101</v>
      </c>
      <c r="E7" s="35">
        <v>39.520000445918399</v>
      </c>
      <c r="F7" s="35">
        <v>36.502000210020903</v>
      </c>
      <c r="G7" s="35">
        <v>48.523999971075597</v>
      </c>
      <c r="H7" s="35">
        <v>60.252000296604798</v>
      </c>
      <c r="I7" s="35">
        <v>42.362000285647802</v>
      </c>
      <c r="J7" s="35">
        <v>50.119998872978599</v>
      </c>
      <c r="K7" s="35">
        <v>54.175999271683303</v>
      </c>
      <c r="L7" s="35">
        <v>56.4740006782813</v>
      </c>
      <c r="M7" s="35">
        <v>49.6480000192605</v>
      </c>
      <c r="N7" s="35">
        <v>48.183999601242199</v>
      </c>
      <c r="O7" s="36">
        <f t="shared" si="0"/>
        <v>255.43399869799012</v>
      </c>
      <c r="P7" s="36">
        <f t="shared" si="1"/>
        <v>557.30199935711391</v>
      </c>
    </row>
    <row r="8" spans="1:16" x14ac:dyDescent="0.35">
      <c r="A8" s="34" t="s">
        <v>144</v>
      </c>
      <c r="B8" s="34" t="s">
        <v>142</v>
      </c>
      <c r="C8" s="35">
        <v>33.979999750445103</v>
      </c>
      <c r="D8" s="35">
        <v>38.303999478957799</v>
      </c>
      <c r="E8" s="35">
        <v>42.571999759529703</v>
      </c>
      <c r="F8" s="35">
        <v>40.524000069417497</v>
      </c>
      <c r="G8" s="35">
        <v>47.594000528479199</v>
      </c>
      <c r="H8" s="35">
        <v>64.699998960422803</v>
      </c>
      <c r="I8" s="35">
        <v>47.849999147001597</v>
      </c>
      <c r="J8" s="35">
        <v>53.038000264205003</v>
      </c>
      <c r="K8" s="35">
        <v>57.5200005949591</v>
      </c>
      <c r="L8" s="35">
        <v>57.4979998043272</v>
      </c>
      <c r="M8" s="35">
        <v>51.145999860746002</v>
      </c>
      <c r="N8" s="35">
        <v>51.334000292408703</v>
      </c>
      <c r="O8" s="36">
        <f t="shared" si="0"/>
        <v>270.7019994950677</v>
      </c>
      <c r="P8" s="36">
        <f t="shared" si="1"/>
        <v>586.05999851089973</v>
      </c>
    </row>
    <row r="9" spans="1:16" x14ac:dyDescent="0.35">
      <c r="A9" s="34" t="s">
        <v>145</v>
      </c>
      <c r="B9" s="34" t="s">
        <v>142</v>
      </c>
      <c r="C9" s="35">
        <v>38.3900015498511</v>
      </c>
      <c r="D9" s="35">
        <v>40.117999966023397</v>
      </c>
      <c r="E9" s="35">
        <v>42.271999830845701</v>
      </c>
      <c r="F9" s="35">
        <v>35.312000079575199</v>
      </c>
      <c r="G9" s="35">
        <v>49.697999992640597</v>
      </c>
      <c r="H9" s="35">
        <v>61.097999808989698</v>
      </c>
      <c r="I9" s="35">
        <v>65.33799965051</v>
      </c>
      <c r="J9" s="35">
        <v>47.935999838809899</v>
      </c>
      <c r="K9" s="35">
        <v>52.838000877527499</v>
      </c>
      <c r="L9" s="35">
        <v>62.081999721704001</v>
      </c>
      <c r="M9" s="35">
        <v>63.269998937321297</v>
      </c>
      <c r="N9" s="35">
        <v>65.171999023295896</v>
      </c>
      <c r="O9" s="36">
        <f t="shared" si="0"/>
        <v>276.90800016847771</v>
      </c>
      <c r="P9" s="36">
        <f t="shared" si="1"/>
        <v>623.52399927709428</v>
      </c>
    </row>
    <row r="10" spans="1:16" x14ac:dyDescent="0.35">
      <c r="A10" s="34" t="s">
        <v>146</v>
      </c>
      <c r="B10" s="34" t="s">
        <v>142</v>
      </c>
      <c r="C10" s="35">
        <v>38.970000922417903</v>
      </c>
      <c r="D10" s="35">
        <v>39.763998889466102</v>
      </c>
      <c r="E10" s="35">
        <v>40.1000009971903</v>
      </c>
      <c r="F10" s="35">
        <v>37.692000187234903</v>
      </c>
      <c r="G10" s="35">
        <v>48.846000969351699</v>
      </c>
      <c r="H10" s="35">
        <v>51.078000208362901</v>
      </c>
      <c r="I10" s="35">
        <v>58.272000423894497</v>
      </c>
      <c r="J10" s="35">
        <v>44.086000640090703</v>
      </c>
      <c r="K10" s="35">
        <v>55.448000547039499</v>
      </c>
      <c r="L10" s="35">
        <v>62.782000508086597</v>
      </c>
      <c r="M10" s="35">
        <v>58.433999571134301</v>
      </c>
      <c r="N10" s="35">
        <v>62.8280006448039</v>
      </c>
      <c r="O10" s="36">
        <f t="shared" si="0"/>
        <v>257.73000278873928</v>
      </c>
      <c r="P10" s="36">
        <f t="shared" si="1"/>
        <v>598.30000450907323</v>
      </c>
    </row>
    <row r="11" spans="1:16" x14ac:dyDescent="0.35">
      <c r="A11" s="34" t="s">
        <v>147</v>
      </c>
      <c r="B11" s="34" t="s">
        <v>142</v>
      </c>
      <c r="C11" s="35">
        <v>41.765999464405397</v>
      </c>
      <c r="D11" s="35">
        <v>42.091999494878102</v>
      </c>
      <c r="E11" s="35">
        <v>42.201999676181003</v>
      </c>
      <c r="F11" s="35">
        <v>44.122000003990202</v>
      </c>
      <c r="G11" s="35">
        <v>50.7100003208324</v>
      </c>
      <c r="H11" s="35">
        <v>46.366000457201103</v>
      </c>
      <c r="I11" s="35">
        <v>55.847999135730703</v>
      </c>
      <c r="J11" s="35">
        <v>41.977999998489302</v>
      </c>
      <c r="K11" s="35">
        <v>54.974000331567296</v>
      </c>
      <c r="L11" s="35">
        <v>64.840001210686694</v>
      </c>
      <c r="M11" s="35">
        <v>52.750000017403998</v>
      </c>
      <c r="N11" s="35">
        <v>65.506000151362898</v>
      </c>
      <c r="O11" s="36">
        <f t="shared" si="0"/>
        <v>249.87600024382078</v>
      </c>
      <c r="P11" s="36">
        <f t="shared" si="1"/>
        <v>603.15400026272903</v>
      </c>
    </row>
    <row r="12" spans="1:16" x14ac:dyDescent="0.35">
      <c r="A12" s="34" t="s">
        <v>148</v>
      </c>
      <c r="B12" s="34" t="s">
        <v>142</v>
      </c>
      <c r="C12" s="35">
        <v>32.9880001624405</v>
      </c>
      <c r="D12" s="35">
        <v>39.998000660125399</v>
      </c>
      <c r="E12" s="35">
        <v>43.726000278547801</v>
      </c>
      <c r="F12" s="35">
        <v>39.506000069231902</v>
      </c>
      <c r="G12" s="35">
        <v>54.022000341938103</v>
      </c>
      <c r="H12" s="35">
        <v>57.733999478223197</v>
      </c>
      <c r="I12" s="35">
        <v>48.182000637170802</v>
      </c>
      <c r="J12" s="35">
        <v>52.1340008998231</v>
      </c>
      <c r="K12" s="35">
        <v>55.649999752349601</v>
      </c>
      <c r="L12" s="35">
        <v>61.630000202567302</v>
      </c>
      <c r="M12" s="35">
        <v>54.642000432650001</v>
      </c>
      <c r="N12" s="35">
        <v>51.374000256182597</v>
      </c>
      <c r="O12" s="36">
        <f t="shared" si="0"/>
        <v>267.72200110950479</v>
      </c>
      <c r="P12" s="36">
        <f t="shared" si="1"/>
        <v>591.58600317125035</v>
      </c>
    </row>
    <row r="13" spans="1:16" x14ac:dyDescent="0.35">
      <c r="A13" s="34" t="s">
        <v>149</v>
      </c>
      <c r="B13" s="34" t="s">
        <v>142</v>
      </c>
      <c r="C13" s="35">
        <v>34.708000282407703</v>
      </c>
      <c r="D13" s="35">
        <v>40.0780007428693</v>
      </c>
      <c r="E13" s="35">
        <v>41.914000067845301</v>
      </c>
      <c r="F13" s="35">
        <v>41.276000715588403</v>
      </c>
      <c r="G13" s="35">
        <v>57.573999190935801</v>
      </c>
      <c r="H13" s="35">
        <v>52.879999823053303</v>
      </c>
      <c r="I13" s="35">
        <v>55.726000364811597</v>
      </c>
      <c r="J13" s="35">
        <v>51.867999506648601</v>
      </c>
      <c r="K13" s="35">
        <v>55.4139998544997</v>
      </c>
      <c r="L13" s="35">
        <v>63.455998540594003</v>
      </c>
      <c r="M13" s="35">
        <v>54.822000014246399</v>
      </c>
      <c r="N13" s="35">
        <v>53.343999992575803</v>
      </c>
      <c r="O13" s="36">
        <f t="shared" si="0"/>
        <v>273.46199873994897</v>
      </c>
      <c r="P13" s="36">
        <f t="shared" si="1"/>
        <v>603.05999909607601</v>
      </c>
    </row>
    <row r="14" spans="1:16" x14ac:dyDescent="0.35">
      <c r="A14" s="34" t="s">
        <v>150</v>
      </c>
      <c r="B14" s="34" t="s">
        <v>142</v>
      </c>
      <c r="C14" s="35">
        <v>35.393999896477901</v>
      </c>
      <c r="D14" s="35">
        <v>39.001998979219898</v>
      </c>
      <c r="E14" s="35">
        <v>40.934000022243701</v>
      </c>
      <c r="F14" s="35">
        <v>42.223998808767597</v>
      </c>
      <c r="G14" s="35">
        <v>58.824000363238099</v>
      </c>
      <c r="H14" s="35">
        <v>52.394001261563901</v>
      </c>
      <c r="I14" s="35">
        <v>55.614000219502401</v>
      </c>
      <c r="J14" s="35">
        <v>48.424000423110499</v>
      </c>
      <c r="K14" s="35">
        <v>56.206000963429602</v>
      </c>
      <c r="L14" s="35">
        <v>64.305999197022103</v>
      </c>
      <c r="M14" s="35">
        <v>53.844000769531696</v>
      </c>
      <c r="N14" s="35">
        <v>55.4440007074299</v>
      </c>
      <c r="O14" s="36">
        <f t="shared" si="0"/>
        <v>271.46200323084452</v>
      </c>
      <c r="P14" s="36">
        <f t="shared" si="1"/>
        <v>602.61000161153731</v>
      </c>
    </row>
    <row r="15" spans="1:16" x14ac:dyDescent="0.35">
      <c r="A15" s="34" t="s">
        <v>151</v>
      </c>
      <c r="B15" s="34" t="s">
        <v>142</v>
      </c>
      <c r="C15" s="35">
        <v>41.647999682463698</v>
      </c>
      <c r="D15" s="35">
        <v>43.626000443764497</v>
      </c>
      <c r="E15" s="35">
        <v>43.0980004496814</v>
      </c>
      <c r="F15" s="35">
        <v>46.203997860284197</v>
      </c>
      <c r="G15" s="35">
        <v>58.199999656935603</v>
      </c>
      <c r="H15" s="35">
        <v>49.133999943151103</v>
      </c>
      <c r="I15" s="35">
        <v>52.851999297563403</v>
      </c>
      <c r="J15" s="35">
        <v>45.864000179862998</v>
      </c>
      <c r="K15" s="35">
        <v>61.534001333056899</v>
      </c>
      <c r="L15" s="35">
        <v>64.964000173495094</v>
      </c>
      <c r="M15" s="35">
        <v>54.290000119653897</v>
      </c>
      <c r="N15" s="35">
        <v>63.182000340311703</v>
      </c>
      <c r="O15" s="36">
        <f t="shared" si="0"/>
        <v>267.58400041057001</v>
      </c>
      <c r="P15" s="36">
        <f t="shared" si="1"/>
        <v>624.59599948022446</v>
      </c>
    </row>
    <row r="16" spans="1:16" x14ac:dyDescent="0.35">
      <c r="A16" s="34" t="s">
        <v>152</v>
      </c>
      <c r="B16" s="34" t="s">
        <v>142</v>
      </c>
      <c r="C16" s="35">
        <v>38.0860002629924</v>
      </c>
      <c r="D16" s="35">
        <v>42.488000512967098</v>
      </c>
      <c r="E16" s="35">
        <v>47.219999527005697</v>
      </c>
      <c r="F16" s="35">
        <v>47.127999725053002</v>
      </c>
      <c r="G16" s="35">
        <v>62.447998368297696</v>
      </c>
      <c r="H16" s="35">
        <v>54.319999296858398</v>
      </c>
      <c r="I16" s="35">
        <v>55.186000205576399</v>
      </c>
      <c r="J16" s="35">
        <v>53.328000168548897</v>
      </c>
      <c r="K16" s="35">
        <v>61.954000406549298</v>
      </c>
      <c r="L16" s="35">
        <v>66.448000309173906</v>
      </c>
      <c r="M16" s="35">
        <v>59.122000298448199</v>
      </c>
      <c r="N16" s="35">
        <v>59.172001341503297</v>
      </c>
      <c r="O16" s="36">
        <f t="shared" si="0"/>
        <v>287.23599844583066</v>
      </c>
      <c r="P16" s="36">
        <f t="shared" si="1"/>
        <v>646.90000042297447</v>
      </c>
    </row>
    <row r="17" spans="1:16" x14ac:dyDescent="0.35">
      <c r="A17" s="34" t="s">
        <v>153</v>
      </c>
      <c r="B17" s="34" t="s">
        <v>142</v>
      </c>
      <c r="C17" s="35">
        <v>33.464000404783199</v>
      </c>
      <c r="D17" s="35">
        <v>40.552000331663201</v>
      </c>
      <c r="E17" s="35">
        <v>43.4160000013798</v>
      </c>
      <c r="F17" s="35">
        <v>38.715999207197399</v>
      </c>
      <c r="G17" s="35">
        <v>52.667999756522399</v>
      </c>
      <c r="H17" s="35">
        <v>61.9499999913387</v>
      </c>
      <c r="I17" s="35">
        <v>48.275999409088399</v>
      </c>
      <c r="J17" s="35">
        <v>51.394000485597601</v>
      </c>
      <c r="K17" s="35">
        <v>58.4660003939643</v>
      </c>
      <c r="L17" s="35">
        <v>62.056001120799898</v>
      </c>
      <c r="M17" s="35">
        <v>53.106000246625598</v>
      </c>
      <c r="N17" s="35">
        <v>52.3140010000497</v>
      </c>
      <c r="O17" s="36">
        <f t="shared" si="0"/>
        <v>272.7540000365114</v>
      </c>
      <c r="P17" s="36">
        <f t="shared" si="1"/>
        <v>596.3780023490101</v>
      </c>
    </row>
    <row r="18" spans="1:16" x14ac:dyDescent="0.35">
      <c r="A18" s="34" t="s">
        <v>154</v>
      </c>
      <c r="B18" s="34" t="s">
        <v>142</v>
      </c>
      <c r="C18" s="35">
        <v>35.431999621214302</v>
      </c>
      <c r="D18" s="35">
        <v>37.142001293359499</v>
      </c>
      <c r="E18" s="35">
        <v>40.199999566830201</v>
      </c>
      <c r="F18" s="35">
        <v>34.317999938211798</v>
      </c>
      <c r="G18" s="35">
        <v>47.494000320439199</v>
      </c>
      <c r="H18" s="35">
        <v>55.560000130499198</v>
      </c>
      <c r="I18" s="35">
        <v>60.474000136018702</v>
      </c>
      <c r="J18" s="35">
        <v>44.562000446312503</v>
      </c>
      <c r="K18" s="35">
        <v>52.950000095588599</v>
      </c>
      <c r="L18" s="35">
        <v>61.243999896396403</v>
      </c>
      <c r="M18" s="35">
        <v>55.697999717522102</v>
      </c>
      <c r="N18" s="35">
        <v>61.755999891611197</v>
      </c>
      <c r="O18" s="36">
        <f t="shared" si="0"/>
        <v>261.04000112885819</v>
      </c>
      <c r="P18" s="36">
        <f t="shared" si="1"/>
        <v>586.83000105400367</v>
      </c>
    </row>
    <row r="19" spans="1:16" x14ac:dyDescent="0.35">
      <c r="A19" s="34" t="s">
        <v>156</v>
      </c>
      <c r="B19" s="34" t="s">
        <v>155</v>
      </c>
      <c r="C19" s="35">
        <v>32.690000046495697</v>
      </c>
      <c r="D19" s="35">
        <v>41.219999165623399</v>
      </c>
      <c r="E19" s="35">
        <v>46.354000295977997</v>
      </c>
      <c r="F19" s="35">
        <v>42.828000063600399</v>
      </c>
      <c r="G19" s="35">
        <v>55.368000073358402</v>
      </c>
      <c r="H19" s="35">
        <v>68.901998637156794</v>
      </c>
      <c r="I19" s="35">
        <v>55.453999641467803</v>
      </c>
      <c r="J19" s="35">
        <v>56.204001125151898</v>
      </c>
      <c r="K19" s="35">
        <v>59.753999668318997</v>
      </c>
      <c r="L19" s="35">
        <v>68.810000004086703</v>
      </c>
      <c r="M19" s="35">
        <v>58.423999303195103</v>
      </c>
      <c r="N19" s="35">
        <v>50.631999105898998</v>
      </c>
      <c r="O19" s="36">
        <f t="shared" si="0"/>
        <v>295.68199914545391</v>
      </c>
      <c r="P19" s="36">
        <f t="shared" si="1"/>
        <v>636.63999713033218</v>
      </c>
    </row>
    <row r="20" spans="1:16" x14ac:dyDescent="0.35">
      <c r="A20" s="34" t="s">
        <v>157</v>
      </c>
      <c r="B20" s="34" t="s">
        <v>155</v>
      </c>
      <c r="C20" s="35">
        <v>40.835999900009398</v>
      </c>
      <c r="D20" s="35">
        <v>47.546000429720102</v>
      </c>
      <c r="E20" s="35">
        <v>48.506000642737398</v>
      </c>
      <c r="F20" s="35">
        <v>48.807999248674598</v>
      </c>
      <c r="G20" s="35">
        <v>60.793998714652801</v>
      </c>
      <c r="H20" s="35">
        <v>85.712001421779803</v>
      </c>
      <c r="I20" s="35">
        <v>68.332000224036094</v>
      </c>
      <c r="J20" s="35">
        <v>83.200001014047302</v>
      </c>
      <c r="K20" s="35">
        <v>83.423999788064904</v>
      </c>
      <c r="L20" s="35">
        <v>82.178000696876495</v>
      </c>
      <c r="M20" s="35">
        <v>69.219998678017802</v>
      </c>
      <c r="N20" s="35">
        <v>64.699999164731693</v>
      </c>
      <c r="O20" s="36">
        <f t="shared" si="0"/>
        <v>381.46200116258092</v>
      </c>
      <c r="P20" s="36">
        <f t="shared" si="1"/>
        <v>783.25599992334844</v>
      </c>
    </row>
    <row r="21" spans="1:16" x14ac:dyDescent="0.35">
      <c r="A21" s="34" t="s">
        <v>158</v>
      </c>
      <c r="B21" s="34" t="s">
        <v>155</v>
      </c>
      <c r="C21" s="35">
        <v>44.912000526164697</v>
      </c>
      <c r="D21" s="35">
        <v>50.697999546682603</v>
      </c>
      <c r="E21" s="35">
        <v>56.569999877829098</v>
      </c>
      <c r="F21" s="35">
        <v>50.145999623055097</v>
      </c>
      <c r="G21" s="35">
        <v>68.105998177779796</v>
      </c>
      <c r="H21" s="35">
        <v>82.535999903920995</v>
      </c>
      <c r="I21" s="35">
        <v>73.067999739723703</v>
      </c>
      <c r="J21" s="35">
        <v>71.720000543282296</v>
      </c>
      <c r="K21" s="35">
        <v>78.849999458907405</v>
      </c>
      <c r="L21" s="35">
        <v>83.742000469355801</v>
      </c>
      <c r="M21" s="35">
        <v>75.862000046472502</v>
      </c>
      <c r="N21" s="35">
        <v>68.399999271350595</v>
      </c>
      <c r="O21" s="36">
        <f t="shared" si="0"/>
        <v>374.27999782361422</v>
      </c>
      <c r="P21" s="36">
        <f t="shared" si="1"/>
        <v>804.60999718452456</v>
      </c>
    </row>
    <row r="22" spans="1:16" x14ac:dyDescent="0.35">
      <c r="A22" s="34" t="s">
        <v>159</v>
      </c>
      <c r="B22" s="34" t="s">
        <v>155</v>
      </c>
      <c r="C22" s="35">
        <v>45.140000652463598</v>
      </c>
      <c r="D22" s="35">
        <v>40.764000103517901</v>
      </c>
      <c r="E22" s="35">
        <v>49.178000184619997</v>
      </c>
      <c r="F22" s="35">
        <v>52.950000229175203</v>
      </c>
      <c r="G22" s="35">
        <v>57.911999971984102</v>
      </c>
      <c r="H22" s="35">
        <v>80.8959995897021</v>
      </c>
      <c r="I22" s="35">
        <v>72.997999970102597</v>
      </c>
      <c r="J22" s="35">
        <v>84.693999303854</v>
      </c>
      <c r="K22" s="35">
        <v>82.785999373008906</v>
      </c>
      <c r="L22" s="35">
        <v>87.441999841248602</v>
      </c>
      <c r="M22" s="35">
        <v>68.640001289604697</v>
      </c>
      <c r="N22" s="35">
        <v>63.745999635430003</v>
      </c>
      <c r="O22" s="36">
        <f t="shared" si="0"/>
        <v>379.28599820865168</v>
      </c>
      <c r="P22" s="36">
        <f t="shared" si="1"/>
        <v>787.14600014471182</v>
      </c>
    </row>
    <row r="23" spans="1:16" x14ac:dyDescent="0.35">
      <c r="A23" s="34" t="s">
        <v>417</v>
      </c>
      <c r="B23" s="34" t="s">
        <v>155</v>
      </c>
      <c r="C23" s="35">
        <v>41.494000010134101</v>
      </c>
      <c r="D23" s="35">
        <v>45.985999583353902</v>
      </c>
      <c r="E23" s="35">
        <v>48.699998860465698</v>
      </c>
      <c r="F23" s="35">
        <v>49.405999686205099</v>
      </c>
      <c r="G23" s="35">
        <v>62.0280003399238</v>
      </c>
      <c r="H23" s="35">
        <v>86.575999824417494</v>
      </c>
      <c r="I23" s="35">
        <v>67.486000605567796</v>
      </c>
      <c r="J23" s="35">
        <v>86.477998197369701</v>
      </c>
      <c r="K23" s="35">
        <v>86.109998463070895</v>
      </c>
      <c r="L23" s="35">
        <v>83.494000363134504</v>
      </c>
      <c r="M23" s="35">
        <v>65.561997564072897</v>
      </c>
      <c r="N23" s="35">
        <v>64.195999394869403</v>
      </c>
      <c r="O23" s="36">
        <f t="shared" si="0"/>
        <v>388.67799743034971</v>
      </c>
      <c r="P23" s="36">
        <f t="shared" si="1"/>
        <v>787.51599289258547</v>
      </c>
    </row>
    <row r="24" spans="1:16" x14ac:dyDescent="0.35">
      <c r="A24" s="34" t="s">
        <v>161</v>
      </c>
      <c r="B24" s="34" t="s">
        <v>155</v>
      </c>
      <c r="C24" s="35">
        <v>31.721999834044201</v>
      </c>
      <c r="D24" s="35">
        <v>40.069999934057698</v>
      </c>
      <c r="E24" s="35">
        <v>39.155999622016601</v>
      </c>
      <c r="F24" s="35">
        <v>37.905999620561403</v>
      </c>
      <c r="G24" s="35">
        <v>54.431998884247101</v>
      </c>
      <c r="H24" s="35">
        <v>66.443999210314303</v>
      </c>
      <c r="I24" s="35">
        <v>52.179999282234299</v>
      </c>
      <c r="J24" s="35">
        <v>54.165999630422398</v>
      </c>
      <c r="K24" s="35">
        <v>57.733999226766102</v>
      </c>
      <c r="L24" s="35">
        <v>65.445998869836302</v>
      </c>
      <c r="M24" s="35">
        <v>55.959999972546903</v>
      </c>
      <c r="N24" s="35">
        <v>47.3479999344272</v>
      </c>
      <c r="O24" s="36">
        <f t="shared" si="0"/>
        <v>284.95599623398419</v>
      </c>
      <c r="P24" s="36">
        <f t="shared" si="1"/>
        <v>602.56399402147451</v>
      </c>
    </row>
    <row r="25" spans="1:16" x14ac:dyDescent="0.35">
      <c r="A25" s="34" t="s">
        <v>162</v>
      </c>
      <c r="B25" s="34" t="s">
        <v>155</v>
      </c>
      <c r="C25" s="35">
        <v>39.338000291318103</v>
      </c>
      <c r="D25" s="35">
        <v>47.0400000357767</v>
      </c>
      <c r="E25" s="35">
        <v>47.758000706453402</v>
      </c>
      <c r="F25" s="35">
        <v>46.173999928578198</v>
      </c>
      <c r="G25" s="35">
        <v>60.514000453404101</v>
      </c>
      <c r="H25" s="35">
        <v>82.249998591723795</v>
      </c>
      <c r="I25" s="35">
        <v>63.904000548063699</v>
      </c>
      <c r="J25" s="35">
        <v>75.268000340438405</v>
      </c>
      <c r="K25" s="35">
        <v>79.373999825547799</v>
      </c>
      <c r="L25" s="35">
        <v>81.408000068185999</v>
      </c>
      <c r="M25" s="35">
        <v>69.764000749419196</v>
      </c>
      <c r="N25" s="35">
        <v>61.952000774544999</v>
      </c>
      <c r="O25" s="36">
        <f t="shared" si="0"/>
        <v>361.3099997591778</v>
      </c>
      <c r="P25" s="36">
        <f t="shared" si="1"/>
        <v>754.74400231345442</v>
      </c>
    </row>
    <row r="26" spans="1:16" x14ac:dyDescent="0.35">
      <c r="A26" s="34" t="s">
        <v>163</v>
      </c>
      <c r="B26" s="34" t="s">
        <v>155</v>
      </c>
      <c r="C26" s="35">
        <v>33.555999978852903</v>
      </c>
      <c r="D26" s="35">
        <v>43.265999653958701</v>
      </c>
      <c r="E26" s="35">
        <v>42.105999627965502</v>
      </c>
      <c r="F26" s="35">
        <v>43.976000113034303</v>
      </c>
      <c r="G26" s="35">
        <v>59.5819989879964</v>
      </c>
      <c r="H26" s="35">
        <v>69.334001844108499</v>
      </c>
      <c r="I26" s="35">
        <v>58.586001149669698</v>
      </c>
      <c r="J26" s="35">
        <v>58.958000041893598</v>
      </c>
      <c r="K26" s="35">
        <v>63.8580010930309</v>
      </c>
      <c r="L26" s="35">
        <v>70.218000244349199</v>
      </c>
      <c r="M26" s="35">
        <v>62.718000498862203</v>
      </c>
      <c r="N26" s="35">
        <v>53.023998390563001</v>
      </c>
      <c r="O26" s="36">
        <f t="shared" si="0"/>
        <v>310.31800311669906</v>
      </c>
      <c r="P26" s="36">
        <f t="shared" si="1"/>
        <v>659.18200162428491</v>
      </c>
    </row>
    <row r="27" spans="1:16" x14ac:dyDescent="0.35">
      <c r="A27" s="34" t="s">
        <v>164</v>
      </c>
      <c r="B27" s="34" t="s">
        <v>155</v>
      </c>
      <c r="C27" s="35">
        <v>44.694000341696601</v>
      </c>
      <c r="D27" s="35">
        <v>40.746000427461603</v>
      </c>
      <c r="E27" s="35">
        <v>50.918000630263101</v>
      </c>
      <c r="F27" s="35">
        <v>52.327999805129302</v>
      </c>
      <c r="G27" s="35">
        <v>60.529999678255898</v>
      </c>
      <c r="H27" s="35">
        <v>82.208000321988905</v>
      </c>
      <c r="I27" s="35">
        <v>75.162000079289996</v>
      </c>
      <c r="J27" s="35">
        <v>82.4119995580986</v>
      </c>
      <c r="K27" s="35">
        <v>87.123999458563006</v>
      </c>
      <c r="L27" s="35">
        <v>89.473999481415305</v>
      </c>
      <c r="M27" s="35">
        <v>74.406000546296099</v>
      </c>
      <c r="N27" s="35">
        <v>68.067999089544102</v>
      </c>
      <c r="O27" s="36">
        <f t="shared" si="0"/>
        <v>387.43599909619638</v>
      </c>
      <c r="P27" s="36">
        <f t="shared" si="1"/>
        <v>808.06999941800257</v>
      </c>
    </row>
    <row r="28" spans="1:16" x14ac:dyDescent="0.35">
      <c r="A28" s="34" t="s">
        <v>166</v>
      </c>
      <c r="B28" s="34" t="s">
        <v>165</v>
      </c>
      <c r="C28" s="35">
        <v>44.587999577634001</v>
      </c>
      <c r="D28" s="35">
        <v>41.468000466265899</v>
      </c>
      <c r="E28" s="35">
        <v>50.306000715791001</v>
      </c>
      <c r="F28" s="35">
        <v>49.982000299642003</v>
      </c>
      <c r="G28" s="35">
        <v>56.678000763058598</v>
      </c>
      <c r="H28" s="35">
        <v>83.190000651811701</v>
      </c>
      <c r="I28" s="35">
        <v>79.948001193988603</v>
      </c>
      <c r="J28" s="35">
        <v>81.322000896907397</v>
      </c>
      <c r="K28" s="35">
        <v>66.235998655320103</v>
      </c>
      <c r="L28" s="35">
        <v>74.291997737745902</v>
      </c>
      <c r="M28" s="35">
        <v>64.454000499827004</v>
      </c>
      <c r="N28" s="35">
        <v>62.294001265545297</v>
      </c>
      <c r="O28" s="36">
        <f t="shared" si="0"/>
        <v>367.37400216108637</v>
      </c>
      <c r="P28" s="36">
        <f t="shared" si="1"/>
        <v>754.7580027235374</v>
      </c>
    </row>
    <row r="29" spans="1:16" x14ac:dyDescent="0.35">
      <c r="A29" s="34" t="s">
        <v>167</v>
      </c>
      <c r="B29" s="34" t="s">
        <v>165</v>
      </c>
      <c r="C29" s="35">
        <v>45.653999998758003</v>
      </c>
      <c r="D29" s="35">
        <v>47.255999782792003</v>
      </c>
      <c r="E29" s="35">
        <v>52.682000801141797</v>
      </c>
      <c r="F29" s="35">
        <v>50.674000029684898</v>
      </c>
      <c r="G29" s="35">
        <v>59.2760004127922</v>
      </c>
      <c r="H29" s="35">
        <v>91.6339995840098</v>
      </c>
      <c r="I29" s="35">
        <v>81.055999342643105</v>
      </c>
      <c r="J29" s="35">
        <v>85.241998967467197</v>
      </c>
      <c r="K29" s="35">
        <v>74.543999213928998</v>
      </c>
      <c r="L29" s="35">
        <v>81.742001762031506</v>
      </c>
      <c r="M29" s="35">
        <v>65.926000810213694</v>
      </c>
      <c r="N29" s="35">
        <v>68.659999580540898</v>
      </c>
      <c r="O29" s="36">
        <f t="shared" si="0"/>
        <v>391.75199752084131</v>
      </c>
      <c r="P29" s="36">
        <f t="shared" si="1"/>
        <v>804.34600028600414</v>
      </c>
    </row>
    <row r="30" spans="1:16" x14ac:dyDescent="0.35">
      <c r="A30" s="34" t="s">
        <v>168</v>
      </c>
      <c r="B30" s="34" t="s">
        <v>165</v>
      </c>
      <c r="C30" s="35">
        <v>42.770000382515697</v>
      </c>
      <c r="D30" s="35">
        <v>40.251999754691496</v>
      </c>
      <c r="E30" s="35">
        <v>47.201999184981098</v>
      </c>
      <c r="F30" s="35">
        <v>52.226000297086998</v>
      </c>
      <c r="G30" s="35">
        <v>56.910001522628498</v>
      </c>
      <c r="H30" s="35">
        <v>64.438001255330093</v>
      </c>
      <c r="I30" s="35">
        <v>71.477999594353605</v>
      </c>
      <c r="J30" s="35">
        <v>71.884000715363001</v>
      </c>
      <c r="K30" s="35">
        <v>62.778000523103401</v>
      </c>
      <c r="L30" s="35">
        <v>65.899999075918402</v>
      </c>
      <c r="M30" s="35">
        <v>57.767999738571199</v>
      </c>
      <c r="N30" s="35">
        <v>57.8839997922477</v>
      </c>
      <c r="O30" s="36">
        <f t="shared" si="0"/>
        <v>327.48800361077861</v>
      </c>
      <c r="P30" s="36">
        <f t="shared" si="1"/>
        <v>691.49000183679118</v>
      </c>
    </row>
    <row r="31" spans="1:16" x14ac:dyDescent="0.35">
      <c r="A31" s="34" t="s">
        <v>169</v>
      </c>
      <c r="B31" s="34" t="s">
        <v>165</v>
      </c>
      <c r="C31" s="35">
        <v>46.395999854430499</v>
      </c>
      <c r="D31" s="35">
        <v>40.802000232943101</v>
      </c>
      <c r="E31" s="35">
        <v>50.1220008407835</v>
      </c>
      <c r="F31" s="35">
        <v>48.4979991149157</v>
      </c>
      <c r="G31" s="35">
        <v>56.165999683434997</v>
      </c>
      <c r="H31" s="35">
        <v>78.971999569621403</v>
      </c>
      <c r="I31" s="35">
        <v>74.076002383371801</v>
      </c>
      <c r="J31" s="35">
        <v>80.623999479284905</v>
      </c>
      <c r="K31" s="35">
        <v>70.197999897063696</v>
      </c>
      <c r="L31" s="35">
        <v>76.156000177434095</v>
      </c>
      <c r="M31" s="35">
        <v>63.322002433415001</v>
      </c>
      <c r="N31" s="35">
        <v>59.6099996117118</v>
      </c>
      <c r="O31" s="36">
        <f t="shared" si="0"/>
        <v>360.03600101277681</v>
      </c>
      <c r="P31" s="36">
        <f t="shared" si="1"/>
        <v>744.94200327841054</v>
      </c>
    </row>
    <row r="32" spans="1:16" x14ac:dyDescent="0.35">
      <c r="A32" s="34" t="s">
        <v>170</v>
      </c>
      <c r="B32" s="34" t="s">
        <v>165</v>
      </c>
      <c r="C32" s="35">
        <v>43.245999738865002</v>
      </c>
      <c r="D32" s="35">
        <v>40.004000139597302</v>
      </c>
      <c r="E32" s="35">
        <v>46.5699989703716</v>
      </c>
      <c r="F32" s="35">
        <v>51.792001035501002</v>
      </c>
      <c r="G32" s="35">
        <v>55.962000447325401</v>
      </c>
      <c r="H32" s="35">
        <v>62.239998850564</v>
      </c>
      <c r="I32" s="35">
        <v>71.010000653914105</v>
      </c>
      <c r="J32" s="35">
        <v>70.579999206529394</v>
      </c>
      <c r="K32" s="35">
        <v>59.944000193645401</v>
      </c>
      <c r="L32" s="35">
        <v>68.577999203262095</v>
      </c>
      <c r="M32" s="35">
        <v>56.866000153531701</v>
      </c>
      <c r="N32" s="35">
        <v>56.406001045543199</v>
      </c>
      <c r="O32" s="36">
        <f t="shared" si="0"/>
        <v>319.73599935197831</v>
      </c>
      <c r="P32" s="36">
        <f t="shared" si="1"/>
        <v>683.19799963865023</v>
      </c>
    </row>
    <row r="33" spans="1:16" x14ac:dyDescent="0.35">
      <c r="A33" s="34" t="s">
        <v>171</v>
      </c>
      <c r="B33" s="34" t="s">
        <v>165</v>
      </c>
      <c r="C33" s="35">
        <v>46.680000974738498</v>
      </c>
      <c r="D33" s="35">
        <v>42.186000435613003</v>
      </c>
      <c r="E33" s="35">
        <v>50.931999555177697</v>
      </c>
      <c r="F33" s="35">
        <v>49.752000627777299</v>
      </c>
      <c r="G33" s="35">
        <v>55.626001480850299</v>
      </c>
      <c r="H33" s="35">
        <v>86.434000969456903</v>
      </c>
      <c r="I33" s="35">
        <v>79.288000035448903</v>
      </c>
      <c r="J33" s="35">
        <v>80.415999749384298</v>
      </c>
      <c r="K33" s="35">
        <v>68.061998482444295</v>
      </c>
      <c r="L33" s="35">
        <v>75.650001417961903</v>
      </c>
      <c r="M33" s="35">
        <v>64.728000216709901</v>
      </c>
      <c r="N33" s="35">
        <v>63.972000683715997</v>
      </c>
      <c r="O33" s="36">
        <f t="shared" si="0"/>
        <v>369.82600071758475</v>
      </c>
      <c r="P33" s="36">
        <f t="shared" si="1"/>
        <v>763.72600462927903</v>
      </c>
    </row>
    <row r="34" spans="1:16" x14ac:dyDescent="0.35">
      <c r="A34" s="34" t="s">
        <v>172</v>
      </c>
      <c r="B34" s="34" t="s">
        <v>165</v>
      </c>
      <c r="C34" s="35">
        <v>44.667999736993799</v>
      </c>
      <c r="D34" s="35">
        <v>40.059999072836902</v>
      </c>
      <c r="E34" s="35">
        <v>48.240000231817199</v>
      </c>
      <c r="F34" s="35">
        <v>50.5180004169233</v>
      </c>
      <c r="G34" s="35">
        <v>54.387999660393596</v>
      </c>
      <c r="H34" s="35">
        <v>68.379998967284294</v>
      </c>
      <c r="I34" s="35">
        <v>72.184000742272403</v>
      </c>
      <c r="J34" s="35">
        <v>72.857999723637406</v>
      </c>
      <c r="K34" s="35">
        <v>65.112000920344101</v>
      </c>
      <c r="L34" s="35">
        <v>69.055999861448001</v>
      </c>
      <c r="M34" s="35">
        <v>58.723999742651301</v>
      </c>
      <c r="N34" s="35">
        <v>57.389999791339498</v>
      </c>
      <c r="O34" s="36">
        <f t="shared" si="0"/>
        <v>332.92200001393178</v>
      </c>
      <c r="P34" s="36">
        <f t="shared" si="1"/>
        <v>701.57799886794191</v>
      </c>
    </row>
    <row r="35" spans="1:16" x14ac:dyDescent="0.35">
      <c r="A35" s="34" t="s">
        <v>173</v>
      </c>
      <c r="B35" s="34" t="s">
        <v>165</v>
      </c>
      <c r="C35" s="35">
        <v>45.197999655792898</v>
      </c>
      <c r="D35" s="35">
        <v>41.298000429669599</v>
      </c>
      <c r="E35" s="35">
        <v>49.7899990058431</v>
      </c>
      <c r="F35" s="35">
        <v>51.783999706094598</v>
      </c>
      <c r="G35" s="35">
        <v>55.360000398068202</v>
      </c>
      <c r="H35" s="35">
        <v>76.420000141079001</v>
      </c>
      <c r="I35" s="35">
        <v>71.388000388978895</v>
      </c>
      <c r="J35" s="35">
        <v>88.005999686429206</v>
      </c>
      <c r="K35" s="35">
        <v>70.364000064582797</v>
      </c>
      <c r="L35" s="35">
        <v>78.293999512970899</v>
      </c>
      <c r="M35" s="35">
        <v>62.7240010430978</v>
      </c>
      <c r="N35" s="35">
        <v>59.322000103566097</v>
      </c>
      <c r="O35" s="36">
        <f t="shared" si="0"/>
        <v>361.53800067913812</v>
      </c>
      <c r="P35" s="36">
        <f t="shared" si="1"/>
        <v>749.94800013617305</v>
      </c>
    </row>
    <row r="36" spans="1:16" x14ac:dyDescent="0.35">
      <c r="A36" s="34" t="s">
        <v>174</v>
      </c>
      <c r="B36" s="34" t="s">
        <v>165</v>
      </c>
      <c r="C36" s="35">
        <v>43.819999655533998</v>
      </c>
      <c r="D36" s="35">
        <v>41.420000422513098</v>
      </c>
      <c r="E36" s="35">
        <v>48.821999978972599</v>
      </c>
      <c r="F36" s="35">
        <v>52.324000827939003</v>
      </c>
      <c r="G36" s="35">
        <v>55.795999105030198</v>
      </c>
      <c r="H36" s="35">
        <v>75.980000704585095</v>
      </c>
      <c r="I36" s="35">
        <v>78.716000322456196</v>
      </c>
      <c r="J36" s="35">
        <v>76.745999043923803</v>
      </c>
      <c r="K36" s="35">
        <v>63.060001883713902</v>
      </c>
      <c r="L36" s="35">
        <v>70.799998822622001</v>
      </c>
      <c r="M36" s="35">
        <v>63.382000946949098</v>
      </c>
      <c r="N36" s="35">
        <v>61.826000745640997</v>
      </c>
      <c r="O36" s="36">
        <f t="shared" si="0"/>
        <v>350.29800105970918</v>
      </c>
      <c r="P36" s="36">
        <f t="shared" si="1"/>
        <v>732.69200245987997</v>
      </c>
    </row>
    <row r="37" spans="1:16" x14ac:dyDescent="0.35">
      <c r="A37" s="34" t="s">
        <v>175</v>
      </c>
      <c r="B37" s="34" t="s">
        <v>165</v>
      </c>
      <c r="C37" s="35">
        <v>45.204000726516803</v>
      </c>
      <c r="D37" s="35">
        <v>42.462000462255602</v>
      </c>
      <c r="E37" s="35">
        <v>50.3700002358527</v>
      </c>
      <c r="F37" s="35">
        <v>54.519999500771497</v>
      </c>
      <c r="G37" s="35">
        <v>59.467999460175598</v>
      </c>
      <c r="H37" s="35">
        <v>79.737999559147198</v>
      </c>
      <c r="I37" s="35">
        <v>80.096001406491197</v>
      </c>
      <c r="J37" s="35">
        <v>83.619999372458494</v>
      </c>
      <c r="K37" s="35">
        <v>62.711998992017399</v>
      </c>
      <c r="L37" s="35">
        <v>75.489998934353906</v>
      </c>
      <c r="M37" s="35">
        <v>63.831999910762498</v>
      </c>
      <c r="N37" s="35">
        <v>62.001999071217099</v>
      </c>
      <c r="O37" s="36">
        <f t="shared" si="0"/>
        <v>365.63399879028992</v>
      </c>
      <c r="P37" s="36">
        <f t="shared" si="1"/>
        <v>759.51399763202005</v>
      </c>
    </row>
    <row r="38" spans="1:16" x14ac:dyDescent="0.35">
      <c r="A38" s="34" t="s">
        <v>176</v>
      </c>
      <c r="B38" s="34" t="s">
        <v>165</v>
      </c>
      <c r="C38" s="35">
        <v>42.9740004142513</v>
      </c>
      <c r="D38" s="35">
        <v>41.124000190029598</v>
      </c>
      <c r="E38" s="35">
        <v>50.781999142927802</v>
      </c>
      <c r="F38" s="35">
        <v>53.982000224932499</v>
      </c>
      <c r="G38" s="35">
        <v>58.978000184870297</v>
      </c>
      <c r="H38" s="35">
        <v>75.212001623294697</v>
      </c>
      <c r="I38" s="35">
        <v>76.869998273905296</v>
      </c>
      <c r="J38" s="35">
        <v>78.705998620425802</v>
      </c>
      <c r="K38" s="35">
        <v>61.682000264700001</v>
      </c>
      <c r="L38" s="35">
        <v>71.998001712636295</v>
      </c>
      <c r="M38" s="35">
        <v>61.477998639747902</v>
      </c>
      <c r="N38" s="35">
        <v>60.288000049476899</v>
      </c>
      <c r="O38" s="36">
        <f t="shared" si="0"/>
        <v>351.4479989671961</v>
      </c>
      <c r="P38" s="36">
        <f t="shared" si="1"/>
        <v>734.07399934119837</v>
      </c>
    </row>
    <row r="39" spans="1:16" x14ac:dyDescent="0.35">
      <c r="A39" s="34" t="s">
        <v>177</v>
      </c>
      <c r="B39" s="34" t="s">
        <v>165</v>
      </c>
      <c r="C39" s="35">
        <v>46.143999902706099</v>
      </c>
      <c r="D39" s="35">
        <v>40.922000505379401</v>
      </c>
      <c r="E39" s="35">
        <v>48.801999951901898</v>
      </c>
      <c r="F39" s="35">
        <v>49.8900001205038</v>
      </c>
      <c r="G39" s="35">
        <v>54.652001690701503</v>
      </c>
      <c r="H39" s="35">
        <v>78.879998742195298</v>
      </c>
      <c r="I39" s="35">
        <v>74.363999966299104</v>
      </c>
      <c r="J39" s="35">
        <v>79.051999992225305</v>
      </c>
      <c r="K39" s="35">
        <v>69.425998868246097</v>
      </c>
      <c r="L39" s="35">
        <v>72.946001008094697</v>
      </c>
      <c r="M39" s="35">
        <v>62.3339996419963</v>
      </c>
      <c r="N39" s="35">
        <v>59.961999256775002</v>
      </c>
      <c r="O39" s="36">
        <f t="shared" si="0"/>
        <v>356.3739992596673</v>
      </c>
      <c r="P39" s="36">
        <f t="shared" si="1"/>
        <v>737.37399964702468</v>
      </c>
    </row>
    <row r="40" spans="1:16" x14ac:dyDescent="0.35">
      <c r="A40" s="34" t="s">
        <v>178</v>
      </c>
      <c r="B40" s="34" t="s">
        <v>165</v>
      </c>
      <c r="C40" s="35">
        <v>44.587999577634001</v>
      </c>
      <c r="D40" s="35">
        <v>41.468000466265899</v>
      </c>
      <c r="E40" s="35">
        <v>50.306000715791001</v>
      </c>
      <c r="F40" s="35">
        <v>49.982000299642003</v>
      </c>
      <c r="G40" s="35">
        <v>56.678000763058598</v>
      </c>
      <c r="H40" s="35">
        <v>83.190000651811701</v>
      </c>
      <c r="I40" s="35">
        <v>79.948001193988603</v>
      </c>
      <c r="J40" s="35">
        <v>81.322000896907397</v>
      </c>
      <c r="K40" s="35">
        <v>66.235998655320103</v>
      </c>
      <c r="L40" s="35">
        <v>74.291997737745902</v>
      </c>
      <c r="M40" s="35">
        <v>64.454000499827004</v>
      </c>
      <c r="N40" s="35">
        <v>62.294001265545297</v>
      </c>
      <c r="O40" s="36">
        <f t="shared" si="0"/>
        <v>367.37400216108637</v>
      </c>
      <c r="P40" s="36">
        <f t="shared" si="1"/>
        <v>754.7580027235374</v>
      </c>
    </row>
    <row r="41" spans="1:16" x14ac:dyDescent="0.35">
      <c r="A41" s="34" t="s">
        <v>180</v>
      </c>
      <c r="B41" s="34" t="s">
        <v>179</v>
      </c>
      <c r="C41" s="35">
        <v>44.678000346757401</v>
      </c>
      <c r="D41" s="35">
        <v>46.616000794601803</v>
      </c>
      <c r="E41" s="35">
        <v>53.2420002173603</v>
      </c>
      <c r="F41" s="35">
        <v>51.206000395759403</v>
      </c>
      <c r="G41" s="35">
        <v>65.054000086092799</v>
      </c>
      <c r="H41" s="35">
        <v>92.454000338329905</v>
      </c>
      <c r="I41" s="35">
        <v>85.292000988847505</v>
      </c>
      <c r="J41" s="35">
        <v>83.9560005470411</v>
      </c>
      <c r="K41" s="35">
        <v>65.211999407474593</v>
      </c>
      <c r="L41" s="35">
        <v>75.660000511124906</v>
      </c>
      <c r="M41" s="35">
        <v>63.876000592281301</v>
      </c>
      <c r="N41" s="35">
        <v>64.053999797324593</v>
      </c>
      <c r="O41" s="36">
        <f t="shared" si="0"/>
        <v>391.96800136778592</v>
      </c>
      <c r="P41" s="36">
        <f t="shared" si="1"/>
        <v>791.30000402299584</v>
      </c>
    </row>
    <row r="42" spans="1:16" x14ac:dyDescent="0.35">
      <c r="A42" s="34" t="s">
        <v>181</v>
      </c>
      <c r="B42" s="34" t="s">
        <v>179</v>
      </c>
      <c r="C42" s="35">
        <v>45.066000357619401</v>
      </c>
      <c r="D42" s="35">
        <v>46.904000455979201</v>
      </c>
      <c r="E42" s="35">
        <v>53.135999871738001</v>
      </c>
      <c r="F42" s="35">
        <v>51.563999838544902</v>
      </c>
      <c r="G42" s="35">
        <v>61.993999612022797</v>
      </c>
      <c r="H42" s="35">
        <v>92.796000249800201</v>
      </c>
      <c r="I42" s="35">
        <v>77.151999917405107</v>
      </c>
      <c r="J42" s="35">
        <v>85.3820002531574</v>
      </c>
      <c r="K42" s="35">
        <v>76.648000976565498</v>
      </c>
      <c r="L42" s="35">
        <v>84.488001196004902</v>
      </c>
      <c r="M42" s="35">
        <v>66.1879998000949</v>
      </c>
      <c r="N42" s="35">
        <v>69.508000024943598</v>
      </c>
      <c r="O42" s="36">
        <f t="shared" si="0"/>
        <v>393.972001008951</v>
      </c>
      <c r="P42" s="36">
        <f t="shared" si="1"/>
        <v>810.82600255387604</v>
      </c>
    </row>
    <row r="43" spans="1:16" x14ac:dyDescent="0.35">
      <c r="A43" s="34" t="s">
        <v>182</v>
      </c>
      <c r="B43" s="34" t="s">
        <v>179</v>
      </c>
      <c r="C43" s="35">
        <v>49.030000298225701</v>
      </c>
      <c r="D43" s="35">
        <v>48.926000362553097</v>
      </c>
      <c r="E43" s="35">
        <v>58.424000444574602</v>
      </c>
      <c r="F43" s="35">
        <v>54.269999528769397</v>
      </c>
      <c r="G43" s="35">
        <v>65.929999730433295</v>
      </c>
      <c r="H43" s="35">
        <v>100.956000403384</v>
      </c>
      <c r="I43" s="35">
        <v>92.855999452876802</v>
      </c>
      <c r="J43" s="35">
        <v>91.5040012163808</v>
      </c>
      <c r="K43" s="35">
        <v>66.526000524172503</v>
      </c>
      <c r="L43" s="35">
        <v>81.718002317720604</v>
      </c>
      <c r="M43" s="35">
        <v>70.816000911727301</v>
      </c>
      <c r="N43" s="35">
        <v>72.703999886289196</v>
      </c>
      <c r="O43" s="36">
        <f t="shared" si="0"/>
        <v>417.77200132724738</v>
      </c>
      <c r="P43" s="36">
        <f t="shared" si="1"/>
        <v>853.66000507710726</v>
      </c>
    </row>
    <row r="44" spans="1:16" x14ac:dyDescent="0.35">
      <c r="A44" s="34" t="s">
        <v>183</v>
      </c>
      <c r="B44" s="34" t="s">
        <v>179</v>
      </c>
      <c r="C44" s="35">
        <v>41.672000303515198</v>
      </c>
      <c r="D44" s="35">
        <v>47.8620007442805</v>
      </c>
      <c r="E44" s="35">
        <v>49.786000534513697</v>
      </c>
      <c r="F44" s="35">
        <v>47.453998352866599</v>
      </c>
      <c r="G44" s="35">
        <v>63.5600002050341</v>
      </c>
      <c r="H44" s="35">
        <v>89.891998645907705</v>
      </c>
      <c r="I44" s="35">
        <v>71.6939989523962</v>
      </c>
      <c r="J44" s="35">
        <v>83.688000101392305</v>
      </c>
      <c r="K44" s="35">
        <v>82.2639986619469</v>
      </c>
      <c r="L44" s="35">
        <v>81.326000353437806</v>
      </c>
      <c r="M44" s="35">
        <v>67.377998392330397</v>
      </c>
      <c r="N44" s="35">
        <v>62.336000171781002</v>
      </c>
      <c r="O44" s="36">
        <f t="shared" si="0"/>
        <v>391.09799656667718</v>
      </c>
      <c r="P44" s="36">
        <f t="shared" si="1"/>
        <v>788.91199541940239</v>
      </c>
    </row>
    <row r="45" spans="1:16" x14ac:dyDescent="0.35">
      <c r="A45" s="34" t="s">
        <v>184</v>
      </c>
      <c r="B45" s="34" t="s">
        <v>179</v>
      </c>
      <c r="C45" s="35">
        <v>41.8419999079196</v>
      </c>
      <c r="D45" s="35">
        <v>51.744000337566803</v>
      </c>
      <c r="E45" s="35">
        <v>51.802000258321598</v>
      </c>
      <c r="F45" s="35">
        <v>47.252000479493198</v>
      </c>
      <c r="G45" s="35">
        <v>57.879999428114303</v>
      </c>
      <c r="H45" s="35">
        <v>87.362000184802994</v>
      </c>
      <c r="I45" s="35">
        <v>66.519999539886996</v>
      </c>
      <c r="J45" s="35">
        <v>76.026000568235702</v>
      </c>
      <c r="K45" s="35">
        <v>71.304000753443603</v>
      </c>
      <c r="L45" s="35">
        <v>75.480000564129995</v>
      </c>
      <c r="M45" s="35">
        <v>70.1060000558209</v>
      </c>
      <c r="N45" s="35">
        <v>66.403999788744798</v>
      </c>
      <c r="O45" s="36">
        <f t="shared" si="0"/>
        <v>359.0920004744836</v>
      </c>
      <c r="P45" s="36">
        <f t="shared" si="1"/>
        <v>763.72200186648058</v>
      </c>
    </row>
    <row r="46" spans="1:16" x14ac:dyDescent="0.35">
      <c r="A46" s="34" t="s">
        <v>185</v>
      </c>
      <c r="B46" s="34" t="s">
        <v>179</v>
      </c>
      <c r="C46" s="35">
        <v>42.574000815802698</v>
      </c>
      <c r="D46" s="35">
        <v>44.975998908775999</v>
      </c>
      <c r="E46" s="35">
        <v>49.214000634892699</v>
      </c>
      <c r="F46" s="35">
        <v>50.084000340066197</v>
      </c>
      <c r="G46" s="35">
        <v>62.4059997213771</v>
      </c>
      <c r="H46" s="35">
        <v>85.312001123966098</v>
      </c>
      <c r="I46" s="35">
        <v>67.363999744411501</v>
      </c>
      <c r="J46" s="35">
        <v>85.272000319382599</v>
      </c>
      <c r="K46" s="35">
        <v>84.896000524749894</v>
      </c>
      <c r="L46" s="35">
        <v>86.307999349301099</v>
      </c>
      <c r="M46" s="35">
        <v>65.461998811733693</v>
      </c>
      <c r="N46" s="35">
        <v>64.496000172221102</v>
      </c>
      <c r="O46" s="36">
        <f t="shared" si="0"/>
        <v>385.25000143388718</v>
      </c>
      <c r="P46" s="36">
        <f t="shared" si="1"/>
        <v>788.36400046668064</v>
      </c>
    </row>
    <row r="47" spans="1:16" x14ac:dyDescent="0.35">
      <c r="A47" s="34" t="s">
        <v>186</v>
      </c>
      <c r="B47" s="34" t="s">
        <v>179</v>
      </c>
      <c r="C47" s="35">
        <v>44.256000723835299</v>
      </c>
      <c r="D47" s="35">
        <v>48.495999598817399</v>
      </c>
      <c r="E47" s="35">
        <v>50.836000269191501</v>
      </c>
      <c r="F47" s="35">
        <v>50.428000944375498</v>
      </c>
      <c r="G47" s="35">
        <v>64.751998881110893</v>
      </c>
      <c r="H47" s="35">
        <v>90.375999754032804</v>
      </c>
      <c r="I47" s="35">
        <v>83.017998694558599</v>
      </c>
      <c r="J47" s="35">
        <v>88.4440003376221</v>
      </c>
      <c r="K47" s="35">
        <v>75.139999830862493</v>
      </c>
      <c r="L47" s="35">
        <v>80.662001364980796</v>
      </c>
      <c r="M47" s="35">
        <v>65.711999471313902</v>
      </c>
      <c r="N47" s="35">
        <v>66.203998857963597</v>
      </c>
      <c r="O47" s="36">
        <f t="shared" si="0"/>
        <v>401.72999749818689</v>
      </c>
      <c r="P47" s="36">
        <f t="shared" si="1"/>
        <v>808.32399872866495</v>
      </c>
    </row>
    <row r="48" spans="1:16" x14ac:dyDescent="0.35">
      <c r="A48" s="34" t="s">
        <v>187</v>
      </c>
      <c r="B48" s="34" t="s">
        <v>179</v>
      </c>
      <c r="C48" s="35">
        <v>41.3819996683741</v>
      </c>
      <c r="D48" s="35">
        <v>47.112000975612297</v>
      </c>
      <c r="E48" s="35">
        <v>48.909999845054699</v>
      </c>
      <c r="F48" s="35">
        <v>47.406000301125403</v>
      </c>
      <c r="G48" s="35">
        <v>63.258000540226902</v>
      </c>
      <c r="H48" s="35">
        <v>88.7519998472998</v>
      </c>
      <c r="I48" s="35">
        <v>69.480000976764103</v>
      </c>
      <c r="J48" s="35">
        <v>82.232000581570901</v>
      </c>
      <c r="K48" s="35">
        <v>83.533999340725103</v>
      </c>
      <c r="L48" s="35">
        <v>81.110000406042602</v>
      </c>
      <c r="M48" s="35">
        <v>65.9399984896299</v>
      </c>
      <c r="N48" s="35">
        <v>61.507999671448403</v>
      </c>
      <c r="O48" s="36">
        <f t="shared" si="0"/>
        <v>387.25600128658687</v>
      </c>
      <c r="P48" s="36">
        <f t="shared" si="1"/>
        <v>780.62400064387418</v>
      </c>
    </row>
    <row r="49" spans="1:16" x14ac:dyDescent="0.35">
      <c r="A49" s="34" t="s">
        <v>188</v>
      </c>
      <c r="B49" s="34" t="s">
        <v>179</v>
      </c>
      <c r="C49" s="35">
        <v>45.109999856504103</v>
      </c>
      <c r="D49" s="35">
        <v>43.474000676505902</v>
      </c>
      <c r="E49" s="35">
        <v>50.7080006181058</v>
      </c>
      <c r="F49" s="35">
        <v>52.754000267595899</v>
      </c>
      <c r="G49" s="35">
        <v>59.111999674933003</v>
      </c>
      <c r="H49" s="35">
        <v>82.879999559372607</v>
      </c>
      <c r="I49" s="35">
        <v>71.781999238883103</v>
      </c>
      <c r="J49" s="35">
        <v>87.708001285500302</v>
      </c>
      <c r="K49" s="35">
        <v>73.852000446495296</v>
      </c>
      <c r="L49" s="35">
        <v>80.275998284923801</v>
      </c>
      <c r="M49" s="35">
        <v>65.9639993699966</v>
      </c>
      <c r="N49" s="35">
        <v>64.749999439663895</v>
      </c>
      <c r="O49" s="36">
        <f t="shared" si="0"/>
        <v>375.33400020518434</v>
      </c>
      <c r="P49" s="36">
        <f t="shared" si="1"/>
        <v>778.36999871848025</v>
      </c>
    </row>
    <row r="50" spans="1:16" x14ac:dyDescent="0.35">
      <c r="A50" s="34" t="s">
        <v>189</v>
      </c>
      <c r="B50" s="34" t="s">
        <v>179</v>
      </c>
      <c r="C50" s="35">
        <v>48.693999540118902</v>
      </c>
      <c r="D50" s="35">
        <v>45.306000737473298</v>
      </c>
      <c r="E50" s="35">
        <v>56.022000375305602</v>
      </c>
      <c r="F50" s="35">
        <v>51.665999118704299</v>
      </c>
      <c r="G50" s="35">
        <v>64.0679992939112</v>
      </c>
      <c r="H50" s="35">
        <v>92.411999931209706</v>
      </c>
      <c r="I50" s="35">
        <v>86.244001127779399</v>
      </c>
      <c r="J50" s="35">
        <v>84.536000575753803</v>
      </c>
      <c r="K50" s="35">
        <v>64.945999821648002</v>
      </c>
      <c r="L50" s="35">
        <v>76.485999990545594</v>
      </c>
      <c r="M50" s="35">
        <v>65.402000146932494</v>
      </c>
      <c r="N50" s="35">
        <v>63.790000776643801</v>
      </c>
      <c r="O50" s="36">
        <f t="shared" si="0"/>
        <v>392.20600075030211</v>
      </c>
      <c r="P50" s="36">
        <f t="shared" si="1"/>
        <v>799.57200143602597</v>
      </c>
    </row>
    <row r="51" spans="1:16" x14ac:dyDescent="0.35">
      <c r="A51" s="34" t="s">
        <v>190</v>
      </c>
      <c r="B51" s="34" t="s">
        <v>179</v>
      </c>
      <c r="C51" s="35">
        <v>44.580000169517</v>
      </c>
      <c r="D51" s="35">
        <v>46.655999941140102</v>
      </c>
      <c r="E51" s="35">
        <v>52.1460006249253</v>
      </c>
      <c r="F51" s="35">
        <v>51.168000435282003</v>
      </c>
      <c r="G51" s="35">
        <v>62.0540007442468</v>
      </c>
      <c r="H51" s="35">
        <v>91.308000374701805</v>
      </c>
      <c r="I51" s="35">
        <v>74.889999685983597</v>
      </c>
      <c r="J51" s="35">
        <v>88.938000265843499</v>
      </c>
      <c r="K51" s="35">
        <v>79.118001613678601</v>
      </c>
      <c r="L51" s="35">
        <v>86.219999862369093</v>
      </c>
      <c r="M51" s="35">
        <v>66.080000103393104</v>
      </c>
      <c r="N51" s="35">
        <v>68.031999195227399</v>
      </c>
      <c r="O51" s="36">
        <f t="shared" si="0"/>
        <v>396.30800268445427</v>
      </c>
      <c r="P51" s="36">
        <f t="shared" si="1"/>
        <v>811.19000301630831</v>
      </c>
    </row>
    <row r="52" spans="1:16" ht="21" x14ac:dyDescent="0.35">
      <c r="A52" s="34" t="s">
        <v>191</v>
      </c>
      <c r="B52" s="34" t="s">
        <v>179</v>
      </c>
      <c r="C52" s="35">
        <v>38.299999484152004</v>
      </c>
      <c r="D52" s="35">
        <v>45.815999904298202</v>
      </c>
      <c r="E52" s="35">
        <v>46.841999693715401</v>
      </c>
      <c r="F52" s="35">
        <v>43.2719997031381</v>
      </c>
      <c r="G52" s="35">
        <v>55.578000670939197</v>
      </c>
      <c r="H52" s="35">
        <v>79.173999635386195</v>
      </c>
      <c r="I52" s="35">
        <v>59.844000331358899</v>
      </c>
      <c r="J52" s="35">
        <v>73.433999219268998</v>
      </c>
      <c r="K52" s="35">
        <v>74.390000928542506</v>
      </c>
      <c r="L52" s="35">
        <v>75.927999216219106</v>
      </c>
      <c r="M52" s="35">
        <v>67.114000373549004</v>
      </c>
      <c r="N52" s="35">
        <v>57.891999074636203</v>
      </c>
      <c r="O52" s="36">
        <f t="shared" si="0"/>
        <v>342.4200007854958</v>
      </c>
      <c r="P52" s="36">
        <f t="shared" si="1"/>
        <v>717.58399823520381</v>
      </c>
    </row>
    <row r="53" spans="1:16" x14ac:dyDescent="0.35">
      <c r="A53" s="34" t="s">
        <v>192</v>
      </c>
      <c r="B53" s="34" t="s">
        <v>179</v>
      </c>
      <c r="C53" s="35">
        <v>49.431999852822599</v>
      </c>
      <c r="D53" s="35">
        <v>48.029999192222</v>
      </c>
      <c r="E53" s="35">
        <v>59.936001095920801</v>
      </c>
      <c r="F53" s="35">
        <v>53.143998507803097</v>
      </c>
      <c r="G53" s="35">
        <v>63.902000937669001</v>
      </c>
      <c r="H53" s="35">
        <v>104.70200040115699</v>
      </c>
      <c r="I53" s="35">
        <v>91.110001894994596</v>
      </c>
      <c r="J53" s="35">
        <v>94.854000337509206</v>
      </c>
      <c r="K53" s="35">
        <v>63.783998998696902</v>
      </c>
      <c r="L53" s="35">
        <v>80.617999521455204</v>
      </c>
      <c r="M53" s="35">
        <v>69.238000731129404</v>
      </c>
      <c r="N53" s="35">
        <v>73.075999913999098</v>
      </c>
      <c r="O53" s="36">
        <f t="shared" si="0"/>
        <v>418.35200257002668</v>
      </c>
      <c r="P53" s="36">
        <f t="shared" si="1"/>
        <v>851.82600138537896</v>
      </c>
    </row>
    <row r="54" spans="1:16" x14ac:dyDescent="0.35">
      <c r="A54" s="34" t="s">
        <v>194</v>
      </c>
      <c r="B54" s="34" t="s">
        <v>193</v>
      </c>
      <c r="C54" s="35">
        <v>31.8519994412781</v>
      </c>
      <c r="D54" s="35">
        <v>28.0959993955912</v>
      </c>
      <c r="E54" s="35">
        <v>36.999999659601599</v>
      </c>
      <c r="F54" s="35">
        <v>40.529999513528303</v>
      </c>
      <c r="G54" s="35">
        <v>44.287999951484302</v>
      </c>
      <c r="H54" s="35">
        <v>56.619999810936797</v>
      </c>
      <c r="I54" s="35">
        <v>54.8340007333899</v>
      </c>
      <c r="J54" s="35">
        <v>46.820000191801199</v>
      </c>
      <c r="K54" s="35">
        <v>55.753999625158002</v>
      </c>
      <c r="L54" s="35">
        <v>59.959999878192299</v>
      </c>
      <c r="M54" s="35">
        <v>56.863999981287598</v>
      </c>
      <c r="N54" s="35">
        <v>51.659999792463999</v>
      </c>
      <c r="O54" s="36">
        <f t="shared" si="0"/>
        <v>258.3160003127702</v>
      </c>
      <c r="P54" s="36">
        <f t="shared" si="1"/>
        <v>564.27799797471334</v>
      </c>
    </row>
    <row r="55" spans="1:16" x14ac:dyDescent="0.35">
      <c r="A55" s="34" t="s">
        <v>195</v>
      </c>
      <c r="B55" s="34" t="s">
        <v>193</v>
      </c>
      <c r="C55" s="35">
        <v>36.5079995716223</v>
      </c>
      <c r="D55" s="35">
        <v>33.918000123667298</v>
      </c>
      <c r="E55" s="35">
        <v>35.571999694802798</v>
      </c>
      <c r="F55" s="35">
        <v>38.227999561931902</v>
      </c>
      <c r="G55" s="35">
        <v>54.535999700019602</v>
      </c>
      <c r="H55" s="35">
        <v>54.183999017695797</v>
      </c>
      <c r="I55" s="35">
        <v>56.829999815236</v>
      </c>
      <c r="J55" s="35">
        <v>59.1459999785001</v>
      </c>
      <c r="K55" s="35">
        <v>59.8260009146179</v>
      </c>
      <c r="L55" s="35">
        <v>64.466001207183496</v>
      </c>
      <c r="M55" s="35">
        <v>56.789999501779597</v>
      </c>
      <c r="N55" s="35">
        <v>57.209999203914698</v>
      </c>
      <c r="O55" s="36">
        <f t="shared" si="0"/>
        <v>284.52199942606939</v>
      </c>
      <c r="P55" s="36">
        <f t="shared" si="1"/>
        <v>607.2139982909714</v>
      </c>
    </row>
    <row r="56" spans="1:16" x14ac:dyDescent="0.35">
      <c r="A56" s="34" t="s">
        <v>196</v>
      </c>
      <c r="B56" s="34" t="s">
        <v>193</v>
      </c>
      <c r="C56" s="35">
        <v>37.6999999961117</v>
      </c>
      <c r="D56" s="35">
        <v>36.315999710932303</v>
      </c>
      <c r="E56" s="35">
        <v>36.935999485358401</v>
      </c>
      <c r="F56" s="35">
        <v>37.700000554032101</v>
      </c>
      <c r="G56" s="35">
        <v>59.453998997050803</v>
      </c>
      <c r="H56" s="35">
        <v>55.447999050084</v>
      </c>
      <c r="I56" s="35">
        <v>59.0360009012511</v>
      </c>
      <c r="J56" s="35">
        <v>56.726000024937001</v>
      </c>
      <c r="K56" s="35">
        <v>58.320000795720198</v>
      </c>
      <c r="L56" s="35">
        <v>63.846000986813998</v>
      </c>
      <c r="M56" s="35">
        <v>54.455999951242099</v>
      </c>
      <c r="N56" s="35">
        <v>53.530000195023597</v>
      </c>
      <c r="O56" s="36">
        <f t="shared" si="0"/>
        <v>288.98399976904312</v>
      </c>
      <c r="P56" s="36">
        <f t="shared" si="1"/>
        <v>609.46800064855722</v>
      </c>
    </row>
    <row r="57" spans="1:16" x14ac:dyDescent="0.35">
      <c r="A57" s="34" t="s">
        <v>198</v>
      </c>
      <c r="B57" s="34" t="s">
        <v>197</v>
      </c>
      <c r="C57" s="35">
        <v>48.026000218960597</v>
      </c>
      <c r="D57" s="35">
        <v>44.919999728008399</v>
      </c>
      <c r="E57" s="35">
        <v>59.566000501799799</v>
      </c>
      <c r="F57" s="35">
        <v>52.603999030252403</v>
      </c>
      <c r="G57" s="35">
        <v>63.665999314980503</v>
      </c>
      <c r="H57" s="35">
        <v>83.250001591513794</v>
      </c>
      <c r="I57" s="35">
        <v>83.174000197177506</v>
      </c>
      <c r="J57" s="35">
        <v>82.538001180218998</v>
      </c>
      <c r="K57" s="35">
        <v>59.919999057892703</v>
      </c>
      <c r="L57" s="35">
        <v>67.687998455366994</v>
      </c>
      <c r="M57" s="35">
        <v>66.774000343575594</v>
      </c>
      <c r="N57" s="35">
        <v>64.227999459399101</v>
      </c>
      <c r="O57" s="36">
        <f t="shared" si="0"/>
        <v>372.5480013417835</v>
      </c>
      <c r="P57" s="36">
        <f t="shared" si="1"/>
        <v>776.35399907914643</v>
      </c>
    </row>
    <row r="58" spans="1:16" x14ac:dyDescent="0.35">
      <c r="A58" s="34" t="s">
        <v>199</v>
      </c>
      <c r="B58" s="34" t="s">
        <v>197</v>
      </c>
      <c r="C58" s="35">
        <v>48.961999478924497</v>
      </c>
      <c r="D58" s="35">
        <v>46.472000297944703</v>
      </c>
      <c r="E58" s="35">
        <v>58.6299999727634</v>
      </c>
      <c r="F58" s="35">
        <v>55.918000547680997</v>
      </c>
      <c r="G58" s="35">
        <v>67.629999974596998</v>
      </c>
      <c r="H58" s="35">
        <v>82.481997653958302</v>
      </c>
      <c r="I58" s="35">
        <v>79.704000351775903</v>
      </c>
      <c r="J58" s="35">
        <v>81.510001536807906</v>
      </c>
      <c r="K58" s="35">
        <v>56.528000062025903</v>
      </c>
      <c r="L58" s="35">
        <v>72.836000732495407</v>
      </c>
      <c r="M58" s="35">
        <v>67.394000483400305</v>
      </c>
      <c r="N58" s="35">
        <v>64.551999815630495</v>
      </c>
      <c r="O58" s="36">
        <f t="shared" si="0"/>
        <v>367.85399957916502</v>
      </c>
      <c r="P58" s="36">
        <f t="shared" si="1"/>
        <v>782.61800090800489</v>
      </c>
    </row>
    <row r="59" spans="1:16" x14ac:dyDescent="0.35">
      <c r="A59" s="34" t="s">
        <v>200</v>
      </c>
      <c r="B59" s="34" t="s">
        <v>197</v>
      </c>
      <c r="C59" s="35">
        <v>59.294000365844099</v>
      </c>
      <c r="D59" s="35">
        <v>48.566000627688403</v>
      </c>
      <c r="E59" s="35">
        <v>64.538000135362296</v>
      </c>
      <c r="F59" s="35">
        <v>55.116000569541903</v>
      </c>
      <c r="G59" s="35">
        <v>66.845999872893998</v>
      </c>
      <c r="H59" s="35">
        <v>95.140000577084706</v>
      </c>
      <c r="I59" s="35">
        <v>91.932001018139999</v>
      </c>
      <c r="J59" s="35">
        <v>79.820000535109997</v>
      </c>
      <c r="K59" s="35">
        <v>62.788001097505898</v>
      </c>
      <c r="L59" s="35">
        <v>75.437998860434107</v>
      </c>
      <c r="M59" s="35">
        <v>65.083999968555801</v>
      </c>
      <c r="N59" s="35">
        <v>69.811998919030799</v>
      </c>
      <c r="O59" s="36">
        <f t="shared" si="0"/>
        <v>396.52600310073461</v>
      </c>
      <c r="P59" s="36">
        <f t="shared" si="1"/>
        <v>834.37400254719205</v>
      </c>
    </row>
    <row r="60" spans="1:16" x14ac:dyDescent="0.35">
      <c r="A60" s="34" t="s">
        <v>201</v>
      </c>
      <c r="B60" s="34" t="s">
        <v>197</v>
      </c>
      <c r="C60" s="35">
        <v>52.027999200654399</v>
      </c>
      <c r="D60" s="35">
        <v>47.197999785421402</v>
      </c>
      <c r="E60" s="35">
        <v>58.631999449571502</v>
      </c>
      <c r="F60" s="35">
        <v>59.894001175998703</v>
      </c>
      <c r="G60" s="35">
        <v>72.675998606427996</v>
      </c>
      <c r="H60" s="35">
        <v>79.019998815783694</v>
      </c>
      <c r="I60" s="35">
        <v>84.071998710860498</v>
      </c>
      <c r="J60" s="35">
        <v>79.662000447569795</v>
      </c>
      <c r="K60" s="35">
        <v>65.126000330492303</v>
      </c>
      <c r="L60" s="35">
        <v>84.800000488321501</v>
      </c>
      <c r="M60" s="35">
        <v>65.4120006741868</v>
      </c>
      <c r="N60" s="35">
        <v>64.764001179719301</v>
      </c>
      <c r="O60" s="36">
        <f t="shared" si="0"/>
        <v>380.55599691113423</v>
      </c>
      <c r="P60" s="36">
        <f t="shared" si="1"/>
        <v>813.28399886500802</v>
      </c>
    </row>
    <row r="61" spans="1:16" x14ac:dyDescent="0.35">
      <c r="A61" s="34" t="s">
        <v>202</v>
      </c>
      <c r="B61" s="34" t="s">
        <v>197</v>
      </c>
      <c r="C61" s="35">
        <v>47.264000051363801</v>
      </c>
      <c r="D61" s="35">
        <v>45.087999529496301</v>
      </c>
      <c r="E61" s="35">
        <v>57.432000504923003</v>
      </c>
      <c r="F61" s="35">
        <v>57.857999690459103</v>
      </c>
      <c r="G61" s="35">
        <v>65.143999802239705</v>
      </c>
      <c r="H61" s="35">
        <v>78.602000737664596</v>
      </c>
      <c r="I61" s="35">
        <v>78.346000023011499</v>
      </c>
      <c r="J61" s="35">
        <v>81.932001611567102</v>
      </c>
      <c r="K61" s="35">
        <v>62.782000576844403</v>
      </c>
      <c r="L61" s="35">
        <v>84.506001567497094</v>
      </c>
      <c r="M61" s="35">
        <v>66.304000063973902</v>
      </c>
      <c r="N61" s="35">
        <v>64.883998943478204</v>
      </c>
      <c r="O61" s="36">
        <f t="shared" si="0"/>
        <v>366.8060027513273</v>
      </c>
      <c r="P61" s="36">
        <f t="shared" si="1"/>
        <v>790.14200310251886</v>
      </c>
    </row>
    <row r="62" spans="1:16" x14ac:dyDescent="0.35">
      <c r="A62" s="34" t="s">
        <v>203</v>
      </c>
      <c r="B62" s="34" t="s">
        <v>197</v>
      </c>
      <c r="C62" s="35">
        <v>48.085999351314904</v>
      </c>
      <c r="D62" s="35">
        <v>45.471999950241297</v>
      </c>
      <c r="E62" s="35">
        <v>59.182000519140203</v>
      </c>
      <c r="F62" s="35">
        <v>53.463999673695</v>
      </c>
      <c r="G62" s="35">
        <v>65.329999464447596</v>
      </c>
      <c r="H62" s="35">
        <v>79.064000243815798</v>
      </c>
      <c r="I62" s="35">
        <v>76.512000713118994</v>
      </c>
      <c r="J62" s="35">
        <v>82.721999448258401</v>
      </c>
      <c r="K62" s="35">
        <v>56.527999384270501</v>
      </c>
      <c r="L62" s="35">
        <v>68.483999735908498</v>
      </c>
      <c r="M62" s="35">
        <v>66.951999831508104</v>
      </c>
      <c r="N62" s="35">
        <v>63.100000103004199</v>
      </c>
      <c r="O62" s="36">
        <f t="shared" si="0"/>
        <v>360.15599925391132</v>
      </c>
      <c r="P62" s="36">
        <f t="shared" si="1"/>
        <v>764.89599841872348</v>
      </c>
    </row>
    <row r="63" spans="1:16" x14ac:dyDescent="0.35">
      <c r="A63" s="34" t="s">
        <v>204</v>
      </c>
      <c r="B63" s="34" t="s">
        <v>197</v>
      </c>
      <c r="C63" s="35">
        <v>45.855999750201498</v>
      </c>
      <c r="D63" s="35">
        <v>44.243999268000998</v>
      </c>
      <c r="E63" s="35">
        <v>53.510000751412001</v>
      </c>
      <c r="F63" s="35">
        <v>54.771999747172202</v>
      </c>
      <c r="G63" s="35">
        <v>61.763999621907701</v>
      </c>
      <c r="H63" s="35">
        <v>80.462001663981894</v>
      </c>
      <c r="I63" s="35">
        <v>76.223998898640204</v>
      </c>
      <c r="J63" s="35">
        <v>84.925999348342799</v>
      </c>
      <c r="K63" s="35">
        <v>58.1399986229371</v>
      </c>
      <c r="L63" s="35">
        <v>76.984000051088501</v>
      </c>
      <c r="M63" s="35">
        <v>64.597999727411604</v>
      </c>
      <c r="N63" s="35">
        <v>62.165999954449902</v>
      </c>
      <c r="O63" s="36">
        <f t="shared" si="0"/>
        <v>361.51599815580971</v>
      </c>
      <c r="P63" s="36">
        <f t="shared" si="1"/>
        <v>763.6459974055465</v>
      </c>
    </row>
    <row r="64" spans="1:16" x14ac:dyDescent="0.35">
      <c r="A64" s="34" t="s">
        <v>205</v>
      </c>
      <c r="B64" s="34" t="s">
        <v>197</v>
      </c>
      <c r="C64" s="35">
        <v>54.197999527968904</v>
      </c>
      <c r="D64" s="35">
        <v>47.279999657330301</v>
      </c>
      <c r="E64" s="35">
        <v>58.2839983455778</v>
      </c>
      <c r="F64" s="35">
        <v>58.121999221912098</v>
      </c>
      <c r="G64" s="35">
        <v>71.887998447054997</v>
      </c>
      <c r="H64" s="35">
        <v>81.982001308933803</v>
      </c>
      <c r="I64" s="35">
        <v>83.619998201611395</v>
      </c>
      <c r="J64" s="35">
        <v>80.825998822110705</v>
      </c>
      <c r="K64" s="35">
        <v>65.003998400643397</v>
      </c>
      <c r="L64" s="35">
        <v>82.187999236048199</v>
      </c>
      <c r="M64" s="35">
        <v>66.069999859028002</v>
      </c>
      <c r="N64" s="35">
        <v>67.062001305457599</v>
      </c>
      <c r="O64" s="36">
        <f t="shared" si="0"/>
        <v>383.31999518035428</v>
      </c>
      <c r="P64" s="36">
        <f t="shared" si="1"/>
        <v>816.52399233367714</v>
      </c>
    </row>
    <row r="65" spans="1:16" x14ac:dyDescent="0.35">
      <c r="A65" s="34" t="s">
        <v>206</v>
      </c>
      <c r="B65" s="34" t="s">
        <v>197</v>
      </c>
      <c r="C65" s="35">
        <v>47.677999916486399</v>
      </c>
      <c r="D65" s="35">
        <v>45.121999970578997</v>
      </c>
      <c r="E65" s="35">
        <v>59.444000017829197</v>
      </c>
      <c r="F65" s="35">
        <v>53.553999114810701</v>
      </c>
      <c r="G65" s="35">
        <v>63.7980012652406</v>
      </c>
      <c r="H65" s="35">
        <v>86.363999816821803</v>
      </c>
      <c r="I65" s="35">
        <v>85.181999880296601</v>
      </c>
      <c r="J65" s="35">
        <v>86.557997920608599</v>
      </c>
      <c r="K65" s="35">
        <v>59.909999803639899</v>
      </c>
      <c r="L65" s="35">
        <v>68.557999873591996</v>
      </c>
      <c r="M65" s="35">
        <v>66.111998613996505</v>
      </c>
      <c r="N65" s="35">
        <v>65.759999913861904</v>
      </c>
      <c r="O65" s="36">
        <f t="shared" si="0"/>
        <v>381.81199868660752</v>
      </c>
      <c r="P65" s="36">
        <f t="shared" si="1"/>
        <v>788.03999610776316</v>
      </c>
    </row>
    <row r="66" spans="1:16" x14ac:dyDescent="0.35">
      <c r="A66" s="34" t="s">
        <v>207</v>
      </c>
      <c r="B66" s="34" t="s">
        <v>197</v>
      </c>
      <c r="C66" s="35">
        <v>57.067999804785302</v>
      </c>
      <c r="D66" s="35">
        <v>49.9779994404525</v>
      </c>
      <c r="E66" s="35">
        <v>66.246000428072804</v>
      </c>
      <c r="F66" s="35">
        <v>59.6559995362622</v>
      </c>
      <c r="G66" s="35">
        <v>74.663999997137495</v>
      </c>
      <c r="H66" s="35">
        <v>95.972000620386098</v>
      </c>
      <c r="I66" s="35">
        <v>87.341999723575995</v>
      </c>
      <c r="J66" s="35">
        <v>88.743999566941</v>
      </c>
      <c r="K66" s="35">
        <v>59.090001241711398</v>
      </c>
      <c r="L66" s="35">
        <v>75.972000404581195</v>
      </c>
      <c r="M66" s="35">
        <v>68.235999718703994</v>
      </c>
      <c r="N66" s="35">
        <v>71.369999966409495</v>
      </c>
      <c r="O66" s="36">
        <f t="shared" ref="O66:O129" si="2">SUM(G66:K66)</f>
        <v>405.81200114975195</v>
      </c>
      <c r="P66" s="36">
        <f t="shared" ref="P66:P129" si="3">SUM(C66:N66)</f>
        <v>854.33800044901943</v>
      </c>
    </row>
    <row r="67" spans="1:16" x14ac:dyDescent="0.35">
      <c r="A67" s="34" t="s">
        <v>208</v>
      </c>
      <c r="B67" s="34" t="s">
        <v>197</v>
      </c>
      <c r="C67" s="35">
        <v>46.929999938947702</v>
      </c>
      <c r="D67" s="35">
        <v>45.0960001752537</v>
      </c>
      <c r="E67" s="35">
        <v>58.706000373058401</v>
      </c>
      <c r="F67" s="35">
        <v>51.044000541296498</v>
      </c>
      <c r="G67" s="35">
        <v>63.077999626693703</v>
      </c>
      <c r="H67" s="35">
        <v>78.804000243544493</v>
      </c>
      <c r="I67" s="35">
        <v>77.297998943977205</v>
      </c>
      <c r="J67" s="35">
        <v>83.163997603260199</v>
      </c>
      <c r="K67" s="35">
        <v>57.793999097775597</v>
      </c>
      <c r="L67" s="35">
        <v>66.499999593361196</v>
      </c>
      <c r="M67" s="35">
        <v>66.744000928665599</v>
      </c>
      <c r="N67" s="35">
        <v>62.772001043631398</v>
      </c>
      <c r="O67" s="36">
        <f t="shared" si="2"/>
        <v>360.13799551525119</v>
      </c>
      <c r="P67" s="36">
        <f t="shared" si="3"/>
        <v>757.9299981094656</v>
      </c>
    </row>
    <row r="68" spans="1:16" x14ac:dyDescent="0.35">
      <c r="A68" s="34" t="s">
        <v>209</v>
      </c>
      <c r="B68" s="34" t="s">
        <v>197</v>
      </c>
      <c r="C68" s="35">
        <v>52.8699991700705</v>
      </c>
      <c r="D68" s="35">
        <v>46.853999611339503</v>
      </c>
      <c r="E68" s="35">
        <v>58.817999068560297</v>
      </c>
      <c r="F68" s="35">
        <v>58.315999808837603</v>
      </c>
      <c r="G68" s="35">
        <v>72.042000099609098</v>
      </c>
      <c r="H68" s="35">
        <v>83.077998813096201</v>
      </c>
      <c r="I68" s="35">
        <v>83.539998525520701</v>
      </c>
      <c r="J68" s="35">
        <v>81.480000002193194</v>
      </c>
      <c r="K68" s="35">
        <v>59.583998914676997</v>
      </c>
      <c r="L68" s="35">
        <v>75.851999762817201</v>
      </c>
      <c r="M68" s="35">
        <v>67.790000662644104</v>
      </c>
      <c r="N68" s="35">
        <v>67.205999318975898</v>
      </c>
      <c r="O68" s="36">
        <f t="shared" si="2"/>
        <v>379.72399635509618</v>
      </c>
      <c r="P68" s="36">
        <f t="shared" si="3"/>
        <v>807.4299937583412</v>
      </c>
    </row>
    <row r="69" spans="1:16" ht="21" x14ac:dyDescent="0.35">
      <c r="A69" s="34" t="s">
        <v>211</v>
      </c>
      <c r="B69" s="34" t="s">
        <v>210</v>
      </c>
      <c r="C69" s="35">
        <v>36.249999374267603</v>
      </c>
      <c r="D69" s="35">
        <v>34.703999851481001</v>
      </c>
      <c r="E69" s="35">
        <v>35.423999647318801</v>
      </c>
      <c r="F69" s="35">
        <v>30.9400003426708</v>
      </c>
      <c r="G69" s="35">
        <v>50.849999848287503</v>
      </c>
      <c r="H69" s="35">
        <v>55.364000153203897</v>
      </c>
      <c r="I69" s="35">
        <v>46.201999707554897</v>
      </c>
      <c r="J69" s="35">
        <v>45.215998813218903</v>
      </c>
      <c r="K69" s="35">
        <v>44.513999648188403</v>
      </c>
      <c r="L69" s="35">
        <v>64.041999628243502</v>
      </c>
      <c r="M69" s="35">
        <v>63.573999269428803</v>
      </c>
      <c r="N69" s="35">
        <v>55.432000249566002</v>
      </c>
      <c r="O69" s="36">
        <f t="shared" si="2"/>
        <v>242.14599817045359</v>
      </c>
      <c r="P69" s="36">
        <f t="shared" si="3"/>
        <v>562.51199653343008</v>
      </c>
    </row>
    <row r="70" spans="1:16" ht="21" x14ac:dyDescent="0.35">
      <c r="A70" s="34" t="s">
        <v>212</v>
      </c>
      <c r="B70" s="34" t="s">
        <v>210</v>
      </c>
      <c r="C70" s="35">
        <v>49.404000081703998</v>
      </c>
      <c r="D70" s="35">
        <v>47.495999313978203</v>
      </c>
      <c r="E70" s="35">
        <v>50.9259994784952</v>
      </c>
      <c r="F70" s="35">
        <v>40.8099992206553</v>
      </c>
      <c r="G70" s="35">
        <v>57.796000429079797</v>
      </c>
      <c r="H70" s="35">
        <v>54.080000873655003</v>
      </c>
      <c r="I70" s="35">
        <v>52.364000001980401</v>
      </c>
      <c r="J70" s="35">
        <v>51.921999163459901</v>
      </c>
      <c r="K70" s="35">
        <v>49.790000411449</v>
      </c>
      <c r="L70" s="35">
        <v>63.289999048865802</v>
      </c>
      <c r="M70" s="35">
        <v>65.878000650554895</v>
      </c>
      <c r="N70" s="35">
        <v>63.077998974476898</v>
      </c>
      <c r="O70" s="36">
        <f t="shared" si="2"/>
        <v>265.95200087962411</v>
      </c>
      <c r="P70" s="36">
        <f t="shared" si="3"/>
        <v>646.8339976483544</v>
      </c>
    </row>
    <row r="71" spans="1:16" ht="21" x14ac:dyDescent="0.35">
      <c r="A71" s="34" t="s">
        <v>213</v>
      </c>
      <c r="B71" s="34" t="s">
        <v>210</v>
      </c>
      <c r="C71" s="35">
        <v>39.0139999773236</v>
      </c>
      <c r="D71" s="35">
        <v>40.578000649547903</v>
      </c>
      <c r="E71" s="35">
        <v>50.791999984503398</v>
      </c>
      <c r="F71" s="35">
        <v>44.699999212170901</v>
      </c>
      <c r="G71" s="35">
        <v>62.614000684989101</v>
      </c>
      <c r="H71" s="35">
        <v>57.3820002574939</v>
      </c>
      <c r="I71" s="35">
        <v>57.828000693989402</v>
      </c>
      <c r="J71" s="35">
        <v>44.800001137191401</v>
      </c>
      <c r="K71" s="35">
        <v>58.379998853488303</v>
      </c>
      <c r="L71" s="35">
        <v>66.199999971140599</v>
      </c>
      <c r="M71" s="35">
        <v>71.9039997366053</v>
      </c>
      <c r="N71" s="35">
        <v>65.900000568944904</v>
      </c>
      <c r="O71" s="36">
        <f t="shared" si="2"/>
        <v>281.00400162715209</v>
      </c>
      <c r="P71" s="36">
        <f t="shared" si="3"/>
        <v>660.09200172738861</v>
      </c>
    </row>
    <row r="72" spans="1:16" ht="21" x14ac:dyDescent="0.35">
      <c r="A72" s="34" t="s">
        <v>214</v>
      </c>
      <c r="B72" s="34" t="s">
        <v>210</v>
      </c>
      <c r="C72" s="35">
        <v>36.920001126854899</v>
      </c>
      <c r="D72" s="35">
        <v>41.077999874542002</v>
      </c>
      <c r="E72" s="35">
        <v>46.054001054872003</v>
      </c>
      <c r="F72" s="35">
        <v>38.040000234323003</v>
      </c>
      <c r="G72" s="35">
        <v>59.5140002903644</v>
      </c>
      <c r="H72" s="35">
        <v>61.656001290539201</v>
      </c>
      <c r="I72" s="35">
        <v>57.137999745318602</v>
      </c>
      <c r="J72" s="35">
        <v>46.709999346494399</v>
      </c>
      <c r="K72" s="35">
        <v>47.824000876134903</v>
      </c>
      <c r="L72" s="35">
        <v>65.249999356165006</v>
      </c>
      <c r="M72" s="35">
        <v>61.229999731876802</v>
      </c>
      <c r="N72" s="35">
        <v>61.393999349966101</v>
      </c>
      <c r="O72" s="36">
        <f t="shared" si="2"/>
        <v>272.8420015488515</v>
      </c>
      <c r="P72" s="36">
        <f t="shared" si="3"/>
        <v>622.80800227745124</v>
      </c>
    </row>
    <row r="73" spans="1:16" ht="21" x14ac:dyDescent="0.35">
      <c r="A73" s="34" t="s">
        <v>215</v>
      </c>
      <c r="B73" s="34" t="s">
        <v>210</v>
      </c>
      <c r="C73" s="35">
        <v>48.047999261179903</v>
      </c>
      <c r="D73" s="35">
        <v>49.259999734349499</v>
      </c>
      <c r="E73" s="35">
        <v>51.688000105786998</v>
      </c>
      <c r="F73" s="35">
        <v>43.692000269657001</v>
      </c>
      <c r="G73" s="35">
        <v>59.669998999452197</v>
      </c>
      <c r="H73" s="35">
        <v>53.338000405055901</v>
      </c>
      <c r="I73" s="35">
        <v>51.588000491028602</v>
      </c>
      <c r="J73" s="35">
        <v>45.129999818746001</v>
      </c>
      <c r="K73" s="35">
        <v>48.5539991600671</v>
      </c>
      <c r="L73" s="35">
        <v>69.402000044719898</v>
      </c>
      <c r="M73" s="35">
        <v>72.626000952150207</v>
      </c>
      <c r="N73" s="35">
        <v>64.2699994500435</v>
      </c>
      <c r="O73" s="36">
        <f t="shared" si="2"/>
        <v>258.27999887434981</v>
      </c>
      <c r="P73" s="36">
        <f t="shared" si="3"/>
        <v>657.26599869223685</v>
      </c>
    </row>
    <row r="74" spans="1:16" ht="21" x14ac:dyDescent="0.35">
      <c r="A74" s="34" t="s">
        <v>216</v>
      </c>
      <c r="B74" s="34" t="s">
        <v>210</v>
      </c>
      <c r="C74" s="35">
        <v>39.325999210705</v>
      </c>
      <c r="D74" s="35">
        <v>38.532000216218798</v>
      </c>
      <c r="E74" s="35">
        <v>45.2360003942158</v>
      </c>
      <c r="F74" s="35">
        <v>40.891999913728696</v>
      </c>
      <c r="G74" s="35">
        <v>59.955999478697699</v>
      </c>
      <c r="H74" s="35">
        <v>68.648000933462697</v>
      </c>
      <c r="I74" s="35">
        <v>62.807999558863202</v>
      </c>
      <c r="J74" s="35">
        <v>55.069999283587002</v>
      </c>
      <c r="K74" s="35">
        <v>51.191999358998103</v>
      </c>
      <c r="L74" s="35">
        <v>67.353999307524603</v>
      </c>
      <c r="M74" s="35">
        <v>56.502000622276597</v>
      </c>
      <c r="N74" s="35">
        <v>67.507999494555406</v>
      </c>
      <c r="O74" s="36">
        <f t="shared" si="2"/>
        <v>297.67399861360872</v>
      </c>
      <c r="P74" s="36">
        <f t="shared" si="3"/>
        <v>653.02399777283358</v>
      </c>
    </row>
    <row r="75" spans="1:16" ht="21" x14ac:dyDescent="0.35">
      <c r="A75" s="34" t="s">
        <v>217</v>
      </c>
      <c r="B75" s="34" t="s">
        <v>210</v>
      </c>
      <c r="C75" s="35">
        <v>41.398001148481796</v>
      </c>
      <c r="D75" s="35">
        <v>41.432001538487299</v>
      </c>
      <c r="E75" s="35">
        <v>51.454000839876201</v>
      </c>
      <c r="F75" s="35">
        <v>44.013999943854202</v>
      </c>
      <c r="G75" s="35">
        <v>65.531999848462803</v>
      </c>
      <c r="H75" s="35">
        <v>56.013999841525198</v>
      </c>
      <c r="I75" s="35">
        <v>57.594000528333702</v>
      </c>
      <c r="J75" s="35">
        <v>43.5700002335943</v>
      </c>
      <c r="K75" s="35">
        <v>60.3040008695097</v>
      </c>
      <c r="L75" s="35">
        <v>66.066000909340801</v>
      </c>
      <c r="M75" s="35">
        <v>71.251999551896006</v>
      </c>
      <c r="N75" s="35">
        <v>67.878000615164595</v>
      </c>
      <c r="O75" s="36">
        <f t="shared" si="2"/>
        <v>283.01400132142572</v>
      </c>
      <c r="P75" s="36">
        <f t="shared" si="3"/>
        <v>666.50800586852665</v>
      </c>
    </row>
    <row r="76" spans="1:16" x14ac:dyDescent="0.35">
      <c r="A76" s="34" t="s">
        <v>219</v>
      </c>
      <c r="B76" s="34" t="s">
        <v>218</v>
      </c>
      <c r="C76" s="35">
        <v>43.206000335467202</v>
      </c>
      <c r="D76" s="35">
        <v>37.479999682618597</v>
      </c>
      <c r="E76" s="35">
        <v>43.426001072802997</v>
      </c>
      <c r="F76" s="35">
        <v>53.249999871040899</v>
      </c>
      <c r="G76" s="35">
        <v>56.8379998019008</v>
      </c>
      <c r="H76" s="35">
        <v>62.090000304597197</v>
      </c>
      <c r="I76" s="35">
        <v>68.218000499764401</v>
      </c>
      <c r="J76" s="35">
        <v>70.827999096654807</v>
      </c>
      <c r="K76" s="35">
        <v>57.098001029007698</v>
      </c>
      <c r="L76" s="35">
        <v>66.687999981804694</v>
      </c>
      <c r="M76" s="35">
        <v>55.534000535553702</v>
      </c>
      <c r="N76" s="35">
        <v>55.0100004459091</v>
      </c>
      <c r="O76" s="36">
        <f t="shared" si="2"/>
        <v>315.0720007319249</v>
      </c>
      <c r="P76" s="36">
        <f t="shared" si="3"/>
        <v>669.66600265712202</v>
      </c>
    </row>
    <row r="77" spans="1:16" x14ac:dyDescent="0.35">
      <c r="A77" s="34" t="s">
        <v>220</v>
      </c>
      <c r="B77" s="34" t="s">
        <v>218</v>
      </c>
      <c r="C77" s="35">
        <v>45.186000510220701</v>
      </c>
      <c r="D77" s="35">
        <v>39.381999881552403</v>
      </c>
      <c r="E77" s="35">
        <v>43.714000257787099</v>
      </c>
      <c r="F77" s="35">
        <v>52.750000135274597</v>
      </c>
      <c r="G77" s="35">
        <v>59.899999032786504</v>
      </c>
      <c r="H77" s="35">
        <v>69.398000303335706</v>
      </c>
      <c r="I77" s="35">
        <v>67.327999182161804</v>
      </c>
      <c r="J77" s="35">
        <v>67.479999267670706</v>
      </c>
      <c r="K77" s="35">
        <v>54.5820003062544</v>
      </c>
      <c r="L77" s="35">
        <v>71.247999120969297</v>
      </c>
      <c r="M77" s="35">
        <v>54.873999416304201</v>
      </c>
      <c r="N77" s="35">
        <v>56.704001391335602</v>
      </c>
      <c r="O77" s="36">
        <f t="shared" si="2"/>
        <v>318.68799809220911</v>
      </c>
      <c r="P77" s="36">
        <f t="shared" si="3"/>
        <v>682.54599880565297</v>
      </c>
    </row>
    <row r="78" spans="1:16" x14ac:dyDescent="0.35">
      <c r="A78" s="34" t="s">
        <v>221</v>
      </c>
      <c r="B78" s="34" t="s">
        <v>218</v>
      </c>
      <c r="C78" s="35">
        <v>45.405999896465801</v>
      </c>
      <c r="D78" s="35">
        <v>35.041999402747003</v>
      </c>
      <c r="E78" s="35">
        <v>47.430000706081003</v>
      </c>
      <c r="F78" s="35">
        <v>55.175999811908603</v>
      </c>
      <c r="G78" s="35">
        <v>57.081999535148498</v>
      </c>
      <c r="H78" s="35">
        <v>60.623998458031501</v>
      </c>
      <c r="I78" s="35">
        <v>72.156000696122604</v>
      </c>
      <c r="J78" s="35">
        <v>71.193999998504296</v>
      </c>
      <c r="K78" s="35">
        <v>57.672000621532703</v>
      </c>
      <c r="L78" s="35">
        <v>71.023998972777903</v>
      </c>
      <c r="M78" s="35">
        <v>57.850001524893699</v>
      </c>
      <c r="N78" s="35">
        <v>56.309999775403398</v>
      </c>
      <c r="O78" s="36">
        <f t="shared" si="2"/>
        <v>318.72799930933957</v>
      </c>
      <c r="P78" s="36">
        <f t="shared" si="3"/>
        <v>686.96599939961709</v>
      </c>
    </row>
    <row r="79" spans="1:16" x14ac:dyDescent="0.35">
      <c r="A79" s="34" t="s">
        <v>222</v>
      </c>
      <c r="B79" s="34" t="s">
        <v>218</v>
      </c>
      <c r="C79" s="35">
        <v>45.631999316174102</v>
      </c>
      <c r="D79" s="35">
        <v>37.467999924119702</v>
      </c>
      <c r="E79" s="35">
        <v>44.115999591376699</v>
      </c>
      <c r="F79" s="35">
        <v>54.703999749035503</v>
      </c>
      <c r="G79" s="35">
        <v>57.572000252403001</v>
      </c>
      <c r="H79" s="35">
        <v>65.367999955342299</v>
      </c>
      <c r="I79" s="35">
        <v>67.374000177369396</v>
      </c>
      <c r="J79" s="35">
        <v>69.343999000266194</v>
      </c>
      <c r="K79" s="35">
        <v>57.407999267015803</v>
      </c>
      <c r="L79" s="35">
        <v>71.448001430835504</v>
      </c>
      <c r="M79" s="35">
        <v>56.901999641195196</v>
      </c>
      <c r="N79" s="35">
        <v>55.857998831997897</v>
      </c>
      <c r="O79" s="36">
        <f t="shared" si="2"/>
        <v>317.06599865239667</v>
      </c>
      <c r="P79" s="36">
        <f t="shared" si="3"/>
        <v>683.19399713713119</v>
      </c>
    </row>
    <row r="80" spans="1:16" x14ac:dyDescent="0.35">
      <c r="A80" s="34" t="s">
        <v>224</v>
      </c>
      <c r="B80" s="34" t="s">
        <v>223</v>
      </c>
      <c r="C80" s="35">
        <v>53.809999194927499</v>
      </c>
      <c r="D80" s="35">
        <v>36.215999919368102</v>
      </c>
      <c r="E80" s="35">
        <v>46.680000542546601</v>
      </c>
      <c r="F80" s="35">
        <v>57.119998937705503</v>
      </c>
      <c r="G80" s="35">
        <v>62.685999935347297</v>
      </c>
      <c r="H80" s="35">
        <v>73.676001551211797</v>
      </c>
      <c r="I80" s="35">
        <v>75.944000590243306</v>
      </c>
      <c r="J80" s="35">
        <v>77.022000378928993</v>
      </c>
      <c r="K80" s="35">
        <v>62.414000268909099</v>
      </c>
      <c r="L80" s="35">
        <v>70.023999901022705</v>
      </c>
      <c r="M80" s="35">
        <v>67.560002637037499</v>
      </c>
      <c r="N80" s="35">
        <v>60.993999179845503</v>
      </c>
      <c r="O80" s="36">
        <f t="shared" si="2"/>
        <v>351.74200272464049</v>
      </c>
      <c r="P80" s="36">
        <f t="shared" si="3"/>
        <v>744.14600303709403</v>
      </c>
    </row>
    <row r="81" spans="1:16" x14ac:dyDescent="0.35">
      <c r="A81" s="34" t="s">
        <v>225</v>
      </c>
      <c r="B81" s="34" t="s">
        <v>223</v>
      </c>
      <c r="C81" s="35">
        <v>53.781999871716799</v>
      </c>
      <c r="D81" s="35">
        <v>40.480000038150997</v>
      </c>
      <c r="E81" s="35">
        <v>41.069999892788402</v>
      </c>
      <c r="F81" s="35">
        <v>62.714000661217099</v>
      </c>
      <c r="G81" s="35">
        <v>66.230000947834895</v>
      </c>
      <c r="H81" s="35">
        <v>76.704000569879994</v>
      </c>
      <c r="I81" s="35">
        <v>69.839999680261798</v>
      </c>
      <c r="J81" s="35">
        <v>71.229998549097203</v>
      </c>
      <c r="K81" s="35">
        <v>66.376000221935101</v>
      </c>
      <c r="L81" s="35">
        <v>63.591999436612198</v>
      </c>
      <c r="M81" s="35">
        <v>62.621999416332898</v>
      </c>
      <c r="N81" s="35">
        <v>61.688000219583003</v>
      </c>
      <c r="O81" s="36">
        <f t="shared" si="2"/>
        <v>350.37999996900896</v>
      </c>
      <c r="P81" s="36">
        <f t="shared" si="3"/>
        <v>736.3279995054105</v>
      </c>
    </row>
    <row r="82" spans="1:16" x14ac:dyDescent="0.35">
      <c r="A82" s="34" t="s">
        <v>226</v>
      </c>
      <c r="B82" s="34" t="s">
        <v>223</v>
      </c>
      <c r="C82" s="35">
        <v>48.286000211373903</v>
      </c>
      <c r="D82" s="35">
        <v>40.889999806313398</v>
      </c>
      <c r="E82" s="35">
        <v>42.315999783531801</v>
      </c>
      <c r="F82" s="35">
        <v>54.507999744237097</v>
      </c>
      <c r="G82" s="35">
        <v>58.907999480143097</v>
      </c>
      <c r="H82" s="35">
        <v>71.269999353680703</v>
      </c>
      <c r="I82" s="35">
        <v>65.376000192481996</v>
      </c>
      <c r="J82" s="35">
        <v>59.713999354862601</v>
      </c>
      <c r="K82" s="35">
        <v>59.618000108166598</v>
      </c>
      <c r="L82" s="35">
        <v>65.240000408375593</v>
      </c>
      <c r="M82" s="35">
        <v>56.427999317675102</v>
      </c>
      <c r="N82" s="35">
        <v>57.000001447013297</v>
      </c>
      <c r="O82" s="36">
        <f t="shared" si="2"/>
        <v>314.88599848933501</v>
      </c>
      <c r="P82" s="36">
        <f t="shared" si="3"/>
        <v>679.55399920785533</v>
      </c>
    </row>
    <row r="83" spans="1:16" x14ac:dyDescent="0.35">
      <c r="A83" s="34" t="s">
        <v>227</v>
      </c>
      <c r="B83" s="34" t="s">
        <v>223</v>
      </c>
      <c r="C83" s="35">
        <v>53.2300002938427</v>
      </c>
      <c r="D83" s="35">
        <v>29.1740000997378</v>
      </c>
      <c r="E83" s="35">
        <v>38.815999666694502</v>
      </c>
      <c r="F83" s="35">
        <v>45.302000062947599</v>
      </c>
      <c r="G83" s="35">
        <v>46.525999785808303</v>
      </c>
      <c r="H83" s="35">
        <v>64.599998687554006</v>
      </c>
      <c r="I83" s="35">
        <v>66.841999630560096</v>
      </c>
      <c r="J83" s="35">
        <v>66.855999386461903</v>
      </c>
      <c r="K83" s="35">
        <v>60.4480005332152</v>
      </c>
      <c r="L83" s="35">
        <v>63.995999568141997</v>
      </c>
      <c r="M83" s="35">
        <v>64.155999759168395</v>
      </c>
      <c r="N83" s="35">
        <v>52.399999578046803</v>
      </c>
      <c r="O83" s="36">
        <f t="shared" si="2"/>
        <v>305.27199802359951</v>
      </c>
      <c r="P83" s="36">
        <f t="shared" si="3"/>
        <v>652.34599705217931</v>
      </c>
    </row>
    <row r="84" spans="1:16" x14ac:dyDescent="0.35">
      <c r="A84" s="34" t="s">
        <v>228</v>
      </c>
      <c r="B84" s="34" t="s">
        <v>223</v>
      </c>
      <c r="C84" s="35">
        <v>48.459999665210397</v>
      </c>
      <c r="D84" s="35">
        <v>42.460000231076201</v>
      </c>
      <c r="E84" s="35">
        <v>42.768000361538697</v>
      </c>
      <c r="F84" s="35">
        <v>54.812000862148103</v>
      </c>
      <c r="G84" s="35">
        <v>59.226000436465199</v>
      </c>
      <c r="H84" s="35">
        <v>69.355999412946403</v>
      </c>
      <c r="I84" s="35">
        <v>64.601999411825005</v>
      </c>
      <c r="J84" s="35">
        <v>62.156000126560599</v>
      </c>
      <c r="K84" s="35">
        <v>58.948000127565997</v>
      </c>
      <c r="L84" s="35">
        <v>63.314000025493399</v>
      </c>
      <c r="M84" s="35">
        <v>55.749999484978602</v>
      </c>
      <c r="N84" s="35">
        <v>57.347998743789503</v>
      </c>
      <c r="O84" s="36">
        <f t="shared" si="2"/>
        <v>314.2879995153632</v>
      </c>
      <c r="P84" s="36">
        <f t="shared" si="3"/>
        <v>679.19999888959808</v>
      </c>
    </row>
    <row r="85" spans="1:16" x14ac:dyDescent="0.35">
      <c r="A85" s="34" t="s">
        <v>229</v>
      </c>
      <c r="B85" s="34" t="s">
        <v>223</v>
      </c>
      <c r="C85" s="35">
        <v>48.654000621463602</v>
      </c>
      <c r="D85" s="35">
        <v>39.262000081580403</v>
      </c>
      <c r="E85" s="35">
        <v>43.926000081701197</v>
      </c>
      <c r="F85" s="35">
        <v>55.400000063236803</v>
      </c>
      <c r="G85" s="35">
        <v>58.770000062067901</v>
      </c>
      <c r="H85" s="35">
        <v>72.760000100388396</v>
      </c>
      <c r="I85" s="35">
        <v>64.351999039063202</v>
      </c>
      <c r="J85" s="35">
        <v>68.756001095753106</v>
      </c>
      <c r="K85" s="35">
        <v>58.865999776316997</v>
      </c>
      <c r="L85" s="35">
        <v>68.767999073425003</v>
      </c>
      <c r="M85" s="35">
        <v>56.688000005524302</v>
      </c>
      <c r="N85" s="35">
        <v>57.578000073699499</v>
      </c>
      <c r="O85" s="36">
        <f t="shared" si="2"/>
        <v>323.50400007358957</v>
      </c>
      <c r="P85" s="36">
        <f t="shared" si="3"/>
        <v>693.78000007422042</v>
      </c>
    </row>
    <row r="86" spans="1:16" x14ac:dyDescent="0.35">
      <c r="A86" s="34" t="s">
        <v>230</v>
      </c>
      <c r="B86" s="34" t="s">
        <v>223</v>
      </c>
      <c r="C86" s="35">
        <v>54.265999396448002</v>
      </c>
      <c r="D86" s="35">
        <v>35.959999906044601</v>
      </c>
      <c r="E86" s="35">
        <v>47.504000737680997</v>
      </c>
      <c r="F86" s="35">
        <v>56.710000155726398</v>
      </c>
      <c r="G86" s="35">
        <v>60.489999863784703</v>
      </c>
      <c r="H86" s="35">
        <v>69.936000133166004</v>
      </c>
      <c r="I86" s="35">
        <v>73.704000842990297</v>
      </c>
      <c r="J86" s="35">
        <v>77.496000806568105</v>
      </c>
      <c r="K86" s="35">
        <v>62.848001550009897</v>
      </c>
      <c r="L86" s="35">
        <v>70.610000324668306</v>
      </c>
      <c r="M86" s="35">
        <v>67.621999603870705</v>
      </c>
      <c r="N86" s="35">
        <v>60.594000418277503</v>
      </c>
      <c r="O86" s="36">
        <f t="shared" si="2"/>
        <v>344.47400319651899</v>
      </c>
      <c r="P86" s="36">
        <f t="shared" si="3"/>
        <v>737.74000373923559</v>
      </c>
    </row>
    <row r="87" spans="1:16" x14ac:dyDescent="0.35">
      <c r="A87" s="34" t="s">
        <v>231</v>
      </c>
      <c r="B87" s="34" t="s">
        <v>231</v>
      </c>
      <c r="C87" s="35">
        <v>46.020001065626197</v>
      </c>
      <c r="D87" s="35">
        <v>39.995999127459001</v>
      </c>
      <c r="E87" s="35">
        <v>42.668000145640598</v>
      </c>
      <c r="F87" s="35">
        <v>52.556000483455101</v>
      </c>
      <c r="G87" s="35">
        <v>60.224000395828597</v>
      </c>
      <c r="H87" s="35">
        <v>71.086000622017295</v>
      </c>
      <c r="I87" s="35">
        <v>65.506000434252201</v>
      </c>
      <c r="J87" s="35">
        <v>65.194000560440998</v>
      </c>
      <c r="K87" s="35">
        <v>55.168000278063097</v>
      </c>
      <c r="L87" s="35">
        <v>71.399999363638898</v>
      </c>
      <c r="M87" s="35">
        <v>55.559998442986398</v>
      </c>
      <c r="N87" s="35">
        <v>57.585999234288401</v>
      </c>
      <c r="O87" s="36">
        <f t="shared" si="2"/>
        <v>317.17800229060219</v>
      </c>
      <c r="P87" s="36">
        <f t="shared" si="3"/>
        <v>682.96400015369682</v>
      </c>
    </row>
    <row r="88" spans="1:16" x14ac:dyDescent="0.35">
      <c r="A88" s="34" t="s">
        <v>233</v>
      </c>
      <c r="B88" s="34" t="s">
        <v>232</v>
      </c>
      <c r="C88" s="35">
        <v>43.964000089326802</v>
      </c>
      <c r="D88" s="35">
        <v>37.007999743509501</v>
      </c>
      <c r="E88" s="35">
        <v>45.623999715535298</v>
      </c>
      <c r="F88" s="35">
        <v>52.250000458443502</v>
      </c>
      <c r="G88" s="35">
        <v>56.912000704760402</v>
      </c>
      <c r="H88" s="35">
        <v>58.488000343786503</v>
      </c>
      <c r="I88" s="35">
        <v>69.788000093540106</v>
      </c>
      <c r="J88" s="35">
        <v>68.143999619496697</v>
      </c>
      <c r="K88" s="35">
        <v>57.635998578043598</v>
      </c>
      <c r="L88" s="35">
        <v>67.3360010262695</v>
      </c>
      <c r="M88" s="35">
        <v>56.221999162807997</v>
      </c>
      <c r="N88" s="35">
        <v>54.388000764447497</v>
      </c>
      <c r="O88" s="36">
        <f t="shared" si="2"/>
        <v>310.96799933962728</v>
      </c>
      <c r="P88" s="36">
        <f t="shared" si="3"/>
        <v>667.76000029996737</v>
      </c>
    </row>
    <row r="89" spans="1:16" x14ac:dyDescent="0.35">
      <c r="A89" s="34" t="s">
        <v>234</v>
      </c>
      <c r="B89" s="34" t="s">
        <v>232</v>
      </c>
      <c r="C89" s="35">
        <v>44.5920002521597</v>
      </c>
      <c r="D89" s="35">
        <v>36.964000847728997</v>
      </c>
      <c r="E89" s="35">
        <v>47.026000213081701</v>
      </c>
      <c r="F89" s="35">
        <v>52.972000061126799</v>
      </c>
      <c r="G89" s="35">
        <v>54.995998815866102</v>
      </c>
      <c r="H89" s="35">
        <v>58.787998897314502</v>
      </c>
      <c r="I89" s="35">
        <v>73.076001693843807</v>
      </c>
      <c r="J89" s="35">
        <v>69.443998968636095</v>
      </c>
      <c r="K89" s="35">
        <v>59.064000758808099</v>
      </c>
      <c r="L89" s="35">
        <v>73.168000537116299</v>
      </c>
      <c r="M89" s="35">
        <v>54.802001442876602</v>
      </c>
      <c r="N89" s="35">
        <v>55.5059999393415</v>
      </c>
      <c r="O89" s="36">
        <f t="shared" si="2"/>
        <v>315.36799913446862</v>
      </c>
      <c r="P89" s="36">
        <f t="shared" si="3"/>
        <v>680.39800242790022</v>
      </c>
    </row>
    <row r="90" spans="1:16" ht="21" x14ac:dyDescent="0.35">
      <c r="A90" s="34" t="s">
        <v>235</v>
      </c>
      <c r="B90" s="34" t="s">
        <v>232</v>
      </c>
      <c r="C90" s="35">
        <v>45.617999562236903</v>
      </c>
      <c r="D90" s="35">
        <v>37.653999981193898</v>
      </c>
      <c r="E90" s="35">
        <v>47.886000141443198</v>
      </c>
      <c r="F90" s="35">
        <v>51.176001029962201</v>
      </c>
      <c r="G90" s="35">
        <v>51.896000542910699</v>
      </c>
      <c r="H90" s="35">
        <v>71.918000814621294</v>
      </c>
      <c r="I90" s="35">
        <v>74.517999693634906</v>
      </c>
      <c r="J90" s="35">
        <v>74.814000645128502</v>
      </c>
      <c r="K90" s="35">
        <v>69.477999669034006</v>
      </c>
      <c r="L90" s="35">
        <v>78.077999321976606</v>
      </c>
      <c r="M90" s="35">
        <v>60.317999034159499</v>
      </c>
      <c r="N90" s="35">
        <v>57.893999627995001</v>
      </c>
      <c r="O90" s="36">
        <f t="shared" si="2"/>
        <v>342.62400136532938</v>
      </c>
      <c r="P90" s="36">
        <f t="shared" si="3"/>
        <v>721.24800006429655</v>
      </c>
    </row>
    <row r="91" spans="1:16" x14ac:dyDescent="0.35">
      <c r="A91" s="34" t="s">
        <v>236</v>
      </c>
      <c r="B91" s="34" t="s">
        <v>232</v>
      </c>
      <c r="C91" s="35">
        <v>39.561999827565103</v>
      </c>
      <c r="D91" s="35">
        <v>46.608000647829599</v>
      </c>
      <c r="E91" s="35">
        <v>47.104000334766098</v>
      </c>
      <c r="F91" s="35">
        <v>45.835999952978398</v>
      </c>
      <c r="G91" s="35">
        <v>60.323999684478601</v>
      </c>
      <c r="H91" s="35">
        <v>83.500000125495703</v>
      </c>
      <c r="I91" s="35">
        <v>63.785999520623598</v>
      </c>
      <c r="J91" s="35">
        <v>77.762001186056295</v>
      </c>
      <c r="K91" s="35">
        <v>79.775998955810707</v>
      </c>
      <c r="L91" s="35">
        <v>82.742001170699893</v>
      </c>
      <c r="M91" s="35">
        <v>67.577999012719303</v>
      </c>
      <c r="N91" s="35">
        <v>60.957998741359901</v>
      </c>
      <c r="O91" s="36">
        <f t="shared" si="2"/>
        <v>365.1479994724649</v>
      </c>
      <c r="P91" s="36">
        <f t="shared" si="3"/>
        <v>755.53599916038308</v>
      </c>
    </row>
    <row r="92" spans="1:16" x14ac:dyDescent="0.35">
      <c r="A92" s="34" t="s">
        <v>237</v>
      </c>
      <c r="B92" s="34" t="s">
        <v>232</v>
      </c>
      <c r="C92" s="35">
        <v>48.100001075654198</v>
      </c>
      <c r="D92" s="35">
        <v>37.071999672189101</v>
      </c>
      <c r="E92" s="35">
        <v>47.524000110570299</v>
      </c>
      <c r="F92" s="35">
        <v>51.438000758498603</v>
      </c>
      <c r="G92" s="35">
        <v>57.765999758848899</v>
      </c>
      <c r="H92" s="35">
        <v>76.682000109285497</v>
      </c>
      <c r="I92" s="35">
        <v>72.273999389726598</v>
      </c>
      <c r="J92" s="35">
        <v>75.270000744494595</v>
      </c>
      <c r="K92" s="35">
        <v>75.302000215742694</v>
      </c>
      <c r="L92" s="35">
        <v>78.119999685877701</v>
      </c>
      <c r="M92" s="35">
        <v>62.535999731335302</v>
      </c>
      <c r="N92" s="35">
        <v>57.667999691620899</v>
      </c>
      <c r="O92" s="36">
        <f t="shared" si="2"/>
        <v>357.29400021809829</v>
      </c>
      <c r="P92" s="36">
        <f t="shared" si="3"/>
        <v>739.75200094384445</v>
      </c>
    </row>
    <row r="93" spans="1:16" x14ac:dyDescent="0.35">
      <c r="A93" s="34" t="s">
        <v>238</v>
      </c>
      <c r="B93" s="34" t="s">
        <v>232</v>
      </c>
      <c r="C93" s="35">
        <v>45.430000124615603</v>
      </c>
      <c r="D93" s="35">
        <v>37.369999919755998</v>
      </c>
      <c r="E93" s="35">
        <v>47.664000066288203</v>
      </c>
      <c r="F93" s="35">
        <v>50.717999756452599</v>
      </c>
      <c r="G93" s="35">
        <v>56.934000006294802</v>
      </c>
      <c r="H93" s="35">
        <v>65.026000354264397</v>
      </c>
      <c r="I93" s="35">
        <v>77.443999605020494</v>
      </c>
      <c r="J93" s="35">
        <v>70.5219993781065</v>
      </c>
      <c r="K93" s="35">
        <v>68.438000744499703</v>
      </c>
      <c r="L93" s="35">
        <v>78.1219997834705</v>
      </c>
      <c r="M93" s="35">
        <v>58.820000203413599</v>
      </c>
      <c r="N93" s="35">
        <v>55.834000322793102</v>
      </c>
      <c r="O93" s="36">
        <f t="shared" si="2"/>
        <v>338.36400008818589</v>
      </c>
      <c r="P93" s="36">
        <f t="shared" si="3"/>
        <v>712.32200026497549</v>
      </c>
    </row>
    <row r="94" spans="1:16" x14ac:dyDescent="0.35">
      <c r="A94" s="34" t="s">
        <v>239</v>
      </c>
      <c r="B94" s="34" t="s">
        <v>232</v>
      </c>
      <c r="C94" s="35">
        <v>44.1559994156705</v>
      </c>
      <c r="D94" s="35">
        <v>38.963999527550101</v>
      </c>
      <c r="E94" s="35">
        <v>46.332000409020097</v>
      </c>
      <c r="F94" s="35">
        <v>53.329999900743097</v>
      </c>
      <c r="G94" s="35">
        <v>54.598000242258401</v>
      </c>
      <c r="H94" s="35">
        <v>63.024000115256001</v>
      </c>
      <c r="I94" s="35">
        <v>74.035998246981706</v>
      </c>
      <c r="J94" s="35">
        <v>72.180001356464302</v>
      </c>
      <c r="K94" s="35">
        <v>62.300000568211502</v>
      </c>
      <c r="L94" s="35">
        <v>74.037998823914606</v>
      </c>
      <c r="M94" s="35">
        <v>57.4439994010026</v>
      </c>
      <c r="N94" s="35">
        <v>54.101999873637297</v>
      </c>
      <c r="O94" s="36">
        <f t="shared" si="2"/>
        <v>326.1380005291719</v>
      </c>
      <c r="P94" s="36">
        <f t="shared" si="3"/>
        <v>694.50399788071024</v>
      </c>
    </row>
    <row r="95" spans="1:16" x14ac:dyDescent="0.35">
      <c r="A95" s="34" t="s">
        <v>241</v>
      </c>
      <c r="B95" s="34" t="s">
        <v>240</v>
      </c>
      <c r="C95" s="35">
        <v>45.005999135028098</v>
      </c>
      <c r="D95" s="35">
        <v>41.179999795131103</v>
      </c>
      <c r="E95" s="35">
        <v>45.619999117625397</v>
      </c>
      <c r="F95" s="35">
        <v>51.747999310828099</v>
      </c>
      <c r="G95" s="35">
        <v>59.539999783155501</v>
      </c>
      <c r="H95" s="35">
        <v>69.143999853258705</v>
      </c>
      <c r="I95" s="35">
        <v>69.387999827158595</v>
      </c>
      <c r="J95" s="35">
        <v>65.808000244433003</v>
      </c>
      <c r="K95" s="35">
        <v>54.773999872268099</v>
      </c>
      <c r="L95" s="35">
        <v>71.555999015690702</v>
      </c>
      <c r="M95" s="35">
        <v>57.429999951564199</v>
      </c>
      <c r="N95" s="35">
        <v>56.861999771717798</v>
      </c>
      <c r="O95" s="36">
        <f t="shared" si="2"/>
        <v>318.65399958027393</v>
      </c>
      <c r="P95" s="36">
        <f t="shared" si="3"/>
        <v>688.05599567785941</v>
      </c>
    </row>
    <row r="96" spans="1:16" x14ac:dyDescent="0.35">
      <c r="A96" s="34" t="s">
        <v>242</v>
      </c>
      <c r="B96" s="34" t="s">
        <v>240</v>
      </c>
      <c r="C96" s="35">
        <v>52.0899996466323</v>
      </c>
      <c r="D96" s="35">
        <v>47.0040001060988</v>
      </c>
      <c r="E96" s="35">
        <v>55.440001111419399</v>
      </c>
      <c r="F96" s="35">
        <v>61.164000153512397</v>
      </c>
      <c r="G96" s="35">
        <v>71.101999713282495</v>
      </c>
      <c r="H96" s="35">
        <v>74.393999654275802</v>
      </c>
      <c r="I96" s="35">
        <v>74.472000851528705</v>
      </c>
      <c r="J96" s="35">
        <v>79.238000267359894</v>
      </c>
      <c r="K96" s="35">
        <v>68.183999602915705</v>
      </c>
      <c r="L96" s="35">
        <v>81.009999801171901</v>
      </c>
      <c r="M96" s="35">
        <v>64.154000964044798</v>
      </c>
      <c r="N96" s="35">
        <v>66.205999823869206</v>
      </c>
      <c r="O96" s="36">
        <f t="shared" si="2"/>
        <v>367.39000008936262</v>
      </c>
      <c r="P96" s="36">
        <f t="shared" si="3"/>
        <v>794.45800169611152</v>
      </c>
    </row>
    <row r="97" spans="1:16" x14ac:dyDescent="0.35">
      <c r="A97" s="34" t="s">
        <v>243</v>
      </c>
      <c r="B97" s="34" t="s">
        <v>240</v>
      </c>
      <c r="C97" s="35">
        <v>48.585999503557098</v>
      </c>
      <c r="D97" s="35">
        <v>41.906000217713803</v>
      </c>
      <c r="E97" s="35">
        <v>52.754000314744097</v>
      </c>
      <c r="F97" s="35">
        <v>62.353999847837201</v>
      </c>
      <c r="G97" s="35">
        <v>65.979999600676805</v>
      </c>
      <c r="H97" s="35">
        <v>70.568000950879593</v>
      </c>
      <c r="I97" s="35">
        <v>73.164000157266798</v>
      </c>
      <c r="J97" s="35">
        <v>75.912000081734703</v>
      </c>
      <c r="K97" s="35">
        <v>63.292000454821299</v>
      </c>
      <c r="L97" s="35">
        <v>80.134000424004597</v>
      </c>
      <c r="M97" s="35">
        <v>62.433999963977797</v>
      </c>
      <c r="N97" s="35">
        <v>62.066000502745702</v>
      </c>
      <c r="O97" s="36">
        <f t="shared" si="2"/>
        <v>348.91600124537922</v>
      </c>
      <c r="P97" s="36">
        <f t="shared" si="3"/>
        <v>759.15000201995963</v>
      </c>
    </row>
    <row r="98" spans="1:16" x14ac:dyDescent="0.35">
      <c r="A98" s="34" t="s">
        <v>244</v>
      </c>
      <c r="B98" s="34" t="s">
        <v>240</v>
      </c>
      <c r="C98" s="35">
        <v>51.8640003074688</v>
      </c>
      <c r="D98" s="35">
        <v>47.094000124779903</v>
      </c>
      <c r="E98" s="35">
        <v>55.094000195385803</v>
      </c>
      <c r="F98" s="35">
        <v>61.515999934126697</v>
      </c>
      <c r="G98" s="35">
        <v>68.5280002091894</v>
      </c>
      <c r="H98" s="35">
        <v>72.726000794791602</v>
      </c>
      <c r="I98" s="35">
        <v>74.440000453032496</v>
      </c>
      <c r="J98" s="35">
        <v>75.354000788647596</v>
      </c>
      <c r="K98" s="35">
        <v>67.455999188823597</v>
      </c>
      <c r="L98" s="35">
        <v>77.334000303817405</v>
      </c>
      <c r="M98" s="35">
        <v>62.484000973636199</v>
      </c>
      <c r="N98" s="35">
        <v>64.375999605108504</v>
      </c>
      <c r="O98" s="36">
        <f t="shared" si="2"/>
        <v>358.50400143448474</v>
      </c>
      <c r="P98" s="36">
        <f t="shared" si="3"/>
        <v>778.26600287880808</v>
      </c>
    </row>
    <row r="99" spans="1:16" x14ac:dyDescent="0.35">
      <c r="A99" s="34" t="s">
        <v>245</v>
      </c>
      <c r="B99" s="34" t="s">
        <v>240</v>
      </c>
      <c r="C99" s="35">
        <v>51.8640003074688</v>
      </c>
      <c r="D99" s="35">
        <v>47.094000124779903</v>
      </c>
      <c r="E99" s="35">
        <v>55.094000195385803</v>
      </c>
      <c r="F99" s="35">
        <v>61.515999934126697</v>
      </c>
      <c r="G99" s="35">
        <v>68.5280002091894</v>
      </c>
      <c r="H99" s="35">
        <v>72.726000794791602</v>
      </c>
      <c r="I99" s="35">
        <v>74.440000453032496</v>
      </c>
      <c r="J99" s="35">
        <v>75.354000788647596</v>
      </c>
      <c r="K99" s="35">
        <v>67.455999188823597</v>
      </c>
      <c r="L99" s="35">
        <v>77.334000303817405</v>
      </c>
      <c r="M99" s="35">
        <v>62.484000973636199</v>
      </c>
      <c r="N99" s="35">
        <v>64.375999605108504</v>
      </c>
      <c r="O99" s="36">
        <f t="shared" si="2"/>
        <v>358.50400143448474</v>
      </c>
      <c r="P99" s="36">
        <f t="shared" si="3"/>
        <v>778.26600287880808</v>
      </c>
    </row>
    <row r="100" spans="1:16" x14ac:dyDescent="0.35">
      <c r="A100" s="34" t="s">
        <v>246</v>
      </c>
      <c r="B100" s="34" t="s">
        <v>240</v>
      </c>
      <c r="C100" s="35">
        <v>48.159999365234398</v>
      </c>
      <c r="D100" s="35">
        <v>43.614000237357601</v>
      </c>
      <c r="E100" s="35">
        <v>55.539999421744099</v>
      </c>
      <c r="F100" s="35">
        <v>62.140000210201798</v>
      </c>
      <c r="G100" s="35">
        <v>68.389999745995695</v>
      </c>
      <c r="H100" s="35">
        <v>74.159999897237796</v>
      </c>
      <c r="I100" s="35">
        <v>75.198000185773694</v>
      </c>
      <c r="J100" s="35">
        <v>80.678000275511295</v>
      </c>
      <c r="K100" s="35">
        <v>65.582000288413795</v>
      </c>
      <c r="L100" s="35">
        <v>83.389999610226297</v>
      </c>
      <c r="M100" s="35">
        <v>62.868001091846899</v>
      </c>
      <c r="N100" s="35">
        <v>61.526000710873603</v>
      </c>
      <c r="O100" s="36">
        <f t="shared" si="2"/>
        <v>364.00800039293227</v>
      </c>
      <c r="P100" s="36">
        <f t="shared" si="3"/>
        <v>781.24600104041701</v>
      </c>
    </row>
    <row r="101" spans="1:16" x14ac:dyDescent="0.35">
      <c r="A101" s="34" t="s">
        <v>247</v>
      </c>
      <c r="B101" s="34" t="s">
        <v>240</v>
      </c>
      <c r="C101" s="35">
        <v>44.820000176114199</v>
      </c>
      <c r="D101" s="35">
        <v>41.805999746429698</v>
      </c>
      <c r="E101" s="35">
        <v>56.2800000972492</v>
      </c>
      <c r="F101" s="35">
        <v>59.303998804825802</v>
      </c>
      <c r="G101" s="35">
        <v>63.111999792745301</v>
      </c>
      <c r="H101" s="35">
        <v>71.705999023251906</v>
      </c>
      <c r="I101" s="35">
        <v>73.495999455044497</v>
      </c>
      <c r="J101" s="35">
        <v>74.777999493526295</v>
      </c>
      <c r="K101" s="35">
        <v>59.961999598599498</v>
      </c>
      <c r="L101" s="35">
        <v>81.681997647683602</v>
      </c>
      <c r="M101" s="35">
        <v>60.029998881654997</v>
      </c>
      <c r="N101" s="35">
        <v>59.745999700317</v>
      </c>
      <c r="O101" s="36">
        <f t="shared" si="2"/>
        <v>343.05399736316753</v>
      </c>
      <c r="P101" s="36">
        <f t="shared" si="3"/>
        <v>746.72199241744215</v>
      </c>
    </row>
    <row r="102" spans="1:16" ht="21" x14ac:dyDescent="0.35">
      <c r="A102" s="34" t="s">
        <v>248</v>
      </c>
      <c r="B102" s="34" t="s">
        <v>240</v>
      </c>
      <c r="C102" s="35">
        <v>43.548000165901598</v>
      </c>
      <c r="D102" s="35">
        <v>40.242000071193601</v>
      </c>
      <c r="E102" s="35">
        <v>46.992001251273898</v>
      </c>
      <c r="F102" s="35">
        <v>52.5959997478639</v>
      </c>
      <c r="G102" s="35">
        <v>55.235999124997697</v>
      </c>
      <c r="H102" s="35">
        <v>67.545999172143596</v>
      </c>
      <c r="I102" s="35">
        <v>68.289999887638203</v>
      </c>
      <c r="J102" s="35">
        <v>70.264000610913996</v>
      </c>
      <c r="K102" s="35">
        <v>57.0499992800614</v>
      </c>
      <c r="L102" s="35">
        <v>67.435998719738507</v>
      </c>
      <c r="M102" s="35">
        <v>56.885999577498197</v>
      </c>
      <c r="N102" s="35">
        <v>56.933998843305702</v>
      </c>
      <c r="O102" s="36">
        <f t="shared" si="2"/>
        <v>318.38599807575491</v>
      </c>
      <c r="P102" s="36">
        <f t="shared" si="3"/>
        <v>683.01999645253034</v>
      </c>
    </row>
    <row r="103" spans="1:16" x14ac:dyDescent="0.35">
      <c r="A103" s="34" t="s">
        <v>249</v>
      </c>
      <c r="B103" s="34" t="s">
        <v>240</v>
      </c>
      <c r="C103" s="35">
        <v>44.499999428662697</v>
      </c>
      <c r="D103" s="35">
        <v>41.419999837089499</v>
      </c>
      <c r="E103" s="35">
        <v>46.288000305066802</v>
      </c>
      <c r="F103" s="35">
        <v>51.394000595610102</v>
      </c>
      <c r="G103" s="35">
        <v>56.741999340156298</v>
      </c>
      <c r="H103" s="35">
        <v>69.226001171045894</v>
      </c>
      <c r="I103" s="35">
        <v>67.264000208233398</v>
      </c>
      <c r="J103" s="35">
        <v>66.111999472486701</v>
      </c>
      <c r="K103" s="35">
        <v>54.753999524982603</v>
      </c>
      <c r="L103" s="35">
        <v>74.540000444976599</v>
      </c>
      <c r="M103" s="35">
        <v>55.339999756106401</v>
      </c>
      <c r="N103" s="35">
        <v>55.937999449088203</v>
      </c>
      <c r="O103" s="36">
        <f t="shared" si="2"/>
        <v>314.09799971690489</v>
      </c>
      <c r="P103" s="36">
        <f t="shared" si="3"/>
        <v>683.51799953350519</v>
      </c>
    </row>
    <row r="104" spans="1:16" x14ac:dyDescent="0.35">
      <c r="A104" s="34" t="s">
        <v>250</v>
      </c>
      <c r="B104" s="34" t="s">
        <v>240</v>
      </c>
      <c r="C104" s="35">
        <v>41.649999681831098</v>
      </c>
      <c r="D104" s="35">
        <v>40.385999877325901</v>
      </c>
      <c r="E104" s="35">
        <v>48.0840008646191</v>
      </c>
      <c r="F104" s="35">
        <v>52.388000230130203</v>
      </c>
      <c r="G104" s="35">
        <v>54.967998459324001</v>
      </c>
      <c r="H104" s="35">
        <v>66.016000092204195</v>
      </c>
      <c r="I104" s="35">
        <v>69.958000774495304</v>
      </c>
      <c r="J104" s="35">
        <v>74.824001541710402</v>
      </c>
      <c r="K104" s="35">
        <v>56.042000005545503</v>
      </c>
      <c r="L104" s="35">
        <v>65.301998974318806</v>
      </c>
      <c r="M104" s="35">
        <v>58.086001519986802</v>
      </c>
      <c r="N104" s="35">
        <v>57.736001473531303</v>
      </c>
      <c r="O104" s="36">
        <f t="shared" si="2"/>
        <v>321.80800087327941</v>
      </c>
      <c r="P104" s="36">
        <f t="shared" si="3"/>
        <v>685.44000349502267</v>
      </c>
    </row>
    <row r="105" spans="1:16" x14ac:dyDescent="0.35">
      <c r="A105" s="34" t="s">
        <v>251</v>
      </c>
      <c r="B105" s="34" t="s">
        <v>240</v>
      </c>
      <c r="C105" s="35">
        <v>46.702000054283403</v>
      </c>
      <c r="D105" s="35">
        <v>43.228000695380601</v>
      </c>
      <c r="E105" s="35">
        <v>55.698000173288101</v>
      </c>
      <c r="F105" s="35">
        <v>61.067999885272002</v>
      </c>
      <c r="G105" s="35">
        <v>67.130001248588002</v>
      </c>
      <c r="H105" s="35">
        <v>75.131998890428804</v>
      </c>
      <c r="I105" s="35">
        <v>76.911999671137806</v>
      </c>
      <c r="J105" s="35">
        <v>82.280002310872007</v>
      </c>
      <c r="K105" s="35">
        <v>66.246000487008104</v>
      </c>
      <c r="L105" s="35">
        <v>82.306003677804199</v>
      </c>
      <c r="M105" s="35">
        <v>61.801999908493599</v>
      </c>
      <c r="N105" s="35">
        <v>61.268001004646003</v>
      </c>
      <c r="O105" s="36">
        <f t="shared" si="2"/>
        <v>367.70000260803477</v>
      </c>
      <c r="P105" s="36">
        <f t="shared" si="3"/>
        <v>779.77200800720254</v>
      </c>
    </row>
    <row r="106" spans="1:16" x14ac:dyDescent="0.35">
      <c r="A106" s="34" t="s">
        <v>252</v>
      </c>
      <c r="B106" s="34" t="s">
        <v>240</v>
      </c>
      <c r="C106" s="35">
        <v>43.536000150052097</v>
      </c>
      <c r="D106" s="35">
        <v>41.2020000357006</v>
      </c>
      <c r="E106" s="35">
        <v>50.204000221565302</v>
      </c>
      <c r="F106" s="35">
        <v>51.844000417913698</v>
      </c>
      <c r="G106" s="35">
        <v>57.9300010664155</v>
      </c>
      <c r="H106" s="35">
        <v>69.412001277232704</v>
      </c>
      <c r="I106" s="35">
        <v>69.901999943540403</v>
      </c>
      <c r="J106" s="35">
        <v>70.593999539996702</v>
      </c>
      <c r="K106" s="35">
        <v>56.552000743977203</v>
      </c>
      <c r="L106" s="35">
        <v>76.131999854987896</v>
      </c>
      <c r="M106" s="35">
        <v>56.4640008346759</v>
      </c>
      <c r="N106" s="35">
        <v>57.178000746353</v>
      </c>
      <c r="O106" s="36">
        <f t="shared" si="2"/>
        <v>324.39000257116248</v>
      </c>
      <c r="P106" s="36">
        <f t="shared" si="3"/>
        <v>700.95000483241097</v>
      </c>
    </row>
    <row r="107" spans="1:16" x14ac:dyDescent="0.35">
      <c r="A107" s="34" t="s">
        <v>253</v>
      </c>
      <c r="B107" s="34" t="s">
        <v>240</v>
      </c>
      <c r="C107" s="35">
        <v>45.029999119578797</v>
      </c>
      <c r="D107" s="35">
        <v>41.640000026818598</v>
      </c>
      <c r="E107" s="35">
        <v>45.119999684393399</v>
      </c>
      <c r="F107" s="35">
        <v>51.313999347912599</v>
      </c>
      <c r="G107" s="35">
        <v>56.410000250616498</v>
      </c>
      <c r="H107" s="35">
        <v>68.862001026864107</v>
      </c>
      <c r="I107" s="35">
        <v>67.192000702489096</v>
      </c>
      <c r="J107" s="35">
        <v>64.283998042956199</v>
      </c>
      <c r="K107" s="35">
        <v>53.850000156671697</v>
      </c>
      <c r="L107" s="35">
        <v>73.645999293657894</v>
      </c>
      <c r="M107" s="35">
        <v>55.356000780447999</v>
      </c>
      <c r="N107" s="35">
        <v>55.280000329075797</v>
      </c>
      <c r="O107" s="36">
        <f t="shared" si="2"/>
        <v>310.59800017959759</v>
      </c>
      <c r="P107" s="36">
        <f t="shared" si="3"/>
        <v>677.98399876148267</v>
      </c>
    </row>
    <row r="108" spans="1:16" x14ac:dyDescent="0.35">
      <c r="A108" s="34" t="s">
        <v>254</v>
      </c>
      <c r="B108" s="34" t="s">
        <v>240</v>
      </c>
      <c r="C108" s="35">
        <v>43.7059997957112</v>
      </c>
      <c r="D108" s="35">
        <v>41.8599994857504</v>
      </c>
      <c r="E108" s="35">
        <v>52.523999631157402</v>
      </c>
      <c r="F108" s="35">
        <v>56.110000101907602</v>
      </c>
      <c r="G108" s="35">
        <v>60.450000410783097</v>
      </c>
      <c r="H108" s="35">
        <v>73.631999107528799</v>
      </c>
      <c r="I108" s="35">
        <v>72.072000400512394</v>
      </c>
      <c r="J108" s="35">
        <v>77.329999197099795</v>
      </c>
      <c r="K108" s="35">
        <v>60.045999870635498</v>
      </c>
      <c r="L108" s="35">
        <v>76.234000687109003</v>
      </c>
      <c r="M108" s="35">
        <v>59.262000582239097</v>
      </c>
      <c r="N108" s="35">
        <v>59.538000011671102</v>
      </c>
      <c r="O108" s="36">
        <f t="shared" si="2"/>
        <v>343.52999898655963</v>
      </c>
      <c r="P108" s="36">
        <f t="shared" si="3"/>
        <v>732.76399928210537</v>
      </c>
    </row>
    <row r="109" spans="1:16" x14ac:dyDescent="0.35">
      <c r="A109" s="34" t="s">
        <v>255</v>
      </c>
      <c r="B109" s="34" t="s">
        <v>240</v>
      </c>
      <c r="C109" s="35">
        <v>46.053999616851797</v>
      </c>
      <c r="D109" s="35">
        <v>42.422000832448198</v>
      </c>
      <c r="E109" s="35">
        <v>56.328000364956097</v>
      </c>
      <c r="F109" s="35">
        <v>62.284001586958702</v>
      </c>
      <c r="G109" s="35">
        <v>65.851999468286493</v>
      </c>
      <c r="H109" s="35">
        <v>73.867999887443105</v>
      </c>
      <c r="I109" s="35">
        <v>76.548001004266496</v>
      </c>
      <c r="J109" s="35">
        <v>78.758001149981197</v>
      </c>
      <c r="K109" s="35">
        <v>62.9819996649166</v>
      </c>
      <c r="L109" s="35">
        <v>82.219998023647307</v>
      </c>
      <c r="M109" s="35">
        <v>61.140001308376597</v>
      </c>
      <c r="N109" s="35">
        <v>61.405999340276999</v>
      </c>
      <c r="O109" s="36">
        <f t="shared" si="2"/>
        <v>358.00800117489388</v>
      </c>
      <c r="P109" s="36">
        <f t="shared" si="3"/>
        <v>769.86200224840957</v>
      </c>
    </row>
    <row r="110" spans="1:16" x14ac:dyDescent="0.35">
      <c r="A110" s="34" t="s">
        <v>257</v>
      </c>
      <c r="B110" s="34" t="s">
        <v>256</v>
      </c>
      <c r="C110" s="35">
        <v>47.903999860718599</v>
      </c>
      <c r="D110" s="35">
        <v>42.703999175573699</v>
      </c>
      <c r="E110" s="35">
        <v>45.757999800844097</v>
      </c>
      <c r="F110" s="35">
        <v>53.768000249401602</v>
      </c>
      <c r="G110" s="35">
        <v>58.643999893683898</v>
      </c>
      <c r="H110" s="35">
        <v>60.829999512643496</v>
      </c>
      <c r="I110" s="35">
        <v>66.371999963885102</v>
      </c>
      <c r="J110" s="35">
        <v>63.531998512626103</v>
      </c>
      <c r="K110" s="35">
        <v>60.642000016086897</v>
      </c>
      <c r="L110" s="35">
        <v>72.054001624201106</v>
      </c>
      <c r="M110" s="35">
        <v>51.282000300998298</v>
      </c>
      <c r="N110" s="35">
        <v>59.766001192910998</v>
      </c>
      <c r="O110" s="36">
        <f t="shared" si="2"/>
        <v>310.01999789892551</v>
      </c>
      <c r="P110" s="36">
        <f t="shared" si="3"/>
        <v>683.25600010357391</v>
      </c>
    </row>
    <row r="111" spans="1:16" x14ac:dyDescent="0.35">
      <c r="A111" s="34" t="s">
        <v>258</v>
      </c>
      <c r="B111" s="34" t="s">
        <v>256</v>
      </c>
      <c r="C111" s="35">
        <v>45.005999606510102</v>
      </c>
      <c r="D111" s="35">
        <v>40.922000108548602</v>
      </c>
      <c r="E111" s="35">
        <v>48.024001645826502</v>
      </c>
      <c r="F111" s="35">
        <v>55.802001332849599</v>
      </c>
      <c r="G111" s="35">
        <v>57.2860009950818</v>
      </c>
      <c r="H111" s="35">
        <v>63.375997933326197</v>
      </c>
      <c r="I111" s="35">
        <v>63.727998725662403</v>
      </c>
      <c r="J111" s="35">
        <v>61.053998204151803</v>
      </c>
      <c r="K111" s="35">
        <v>61.500001017702701</v>
      </c>
      <c r="L111" s="35">
        <v>67.489999589633896</v>
      </c>
      <c r="M111" s="35">
        <v>50.730000212352003</v>
      </c>
      <c r="N111" s="35">
        <v>57.269999962882103</v>
      </c>
      <c r="O111" s="36">
        <f t="shared" si="2"/>
        <v>306.94399687592488</v>
      </c>
      <c r="P111" s="36">
        <f t="shared" si="3"/>
        <v>672.18799933452783</v>
      </c>
    </row>
    <row r="112" spans="1:16" x14ac:dyDescent="0.35">
      <c r="A112" s="34" t="s">
        <v>259</v>
      </c>
      <c r="B112" s="34" t="s">
        <v>256</v>
      </c>
      <c r="C112" s="35">
        <v>47.266000162708202</v>
      </c>
      <c r="D112" s="35">
        <v>39.840001692355102</v>
      </c>
      <c r="E112" s="35">
        <v>50.4339997677016</v>
      </c>
      <c r="F112" s="35">
        <v>60.129999954078798</v>
      </c>
      <c r="G112" s="35">
        <v>60.265999903203898</v>
      </c>
      <c r="H112" s="35">
        <v>65.8260007220087</v>
      </c>
      <c r="I112" s="35">
        <v>64.109999638167196</v>
      </c>
      <c r="J112" s="35">
        <v>67.832000484340796</v>
      </c>
      <c r="K112" s="35">
        <v>63.826000254484804</v>
      </c>
      <c r="L112" s="35">
        <v>72.520000089862094</v>
      </c>
      <c r="M112" s="35">
        <v>58.676000714549403</v>
      </c>
      <c r="N112" s="35">
        <v>61.098000229394501</v>
      </c>
      <c r="O112" s="36">
        <f t="shared" si="2"/>
        <v>321.86000100220542</v>
      </c>
      <c r="P112" s="36">
        <f t="shared" si="3"/>
        <v>711.82400361285522</v>
      </c>
    </row>
    <row r="113" spans="1:16" x14ac:dyDescent="0.35">
      <c r="A113" s="34" t="s">
        <v>260</v>
      </c>
      <c r="B113" s="34" t="s">
        <v>256</v>
      </c>
      <c r="C113" s="35">
        <v>43.547998955764299</v>
      </c>
      <c r="D113" s="35">
        <v>40.041999439999898</v>
      </c>
      <c r="E113" s="35">
        <v>48.222000361274603</v>
      </c>
      <c r="F113" s="35">
        <v>58.503999226813903</v>
      </c>
      <c r="G113" s="35">
        <v>56.530000373750198</v>
      </c>
      <c r="H113" s="35">
        <v>66.558000042568807</v>
      </c>
      <c r="I113" s="35">
        <v>64.219999332271897</v>
      </c>
      <c r="J113" s="35">
        <v>67.070001373649504</v>
      </c>
      <c r="K113" s="35">
        <v>58.800000449409701</v>
      </c>
      <c r="L113" s="35">
        <v>75.144001240114406</v>
      </c>
      <c r="M113" s="35">
        <v>54.1899993811966</v>
      </c>
      <c r="N113" s="35">
        <v>59.170000163430799</v>
      </c>
      <c r="O113" s="36">
        <f t="shared" si="2"/>
        <v>313.1780015716501</v>
      </c>
      <c r="P113" s="36">
        <f t="shared" si="3"/>
        <v>691.99800034024463</v>
      </c>
    </row>
    <row r="114" spans="1:16" x14ac:dyDescent="0.35">
      <c r="A114" s="34" t="s">
        <v>261</v>
      </c>
      <c r="B114" s="34" t="s">
        <v>256</v>
      </c>
      <c r="C114" s="35">
        <v>44.769999704731099</v>
      </c>
      <c r="D114" s="35">
        <v>39.772000044031302</v>
      </c>
      <c r="E114" s="35">
        <v>49.397999851789699</v>
      </c>
      <c r="F114" s="35">
        <v>58.907998647191498</v>
      </c>
      <c r="G114" s="35">
        <v>56.476000551920102</v>
      </c>
      <c r="H114" s="35">
        <v>65.201998970587695</v>
      </c>
      <c r="I114" s="35">
        <v>61.486000373843098</v>
      </c>
      <c r="J114" s="35">
        <v>65.107999019965007</v>
      </c>
      <c r="K114" s="35">
        <v>63.029999830469002</v>
      </c>
      <c r="L114" s="35">
        <v>70.572000308202405</v>
      </c>
      <c r="M114" s="35">
        <v>54.725998854119098</v>
      </c>
      <c r="N114" s="35">
        <v>59.925999967526799</v>
      </c>
      <c r="O114" s="36">
        <f t="shared" si="2"/>
        <v>311.30199874678493</v>
      </c>
      <c r="P114" s="36">
        <f t="shared" si="3"/>
        <v>689.37399612437673</v>
      </c>
    </row>
    <row r="115" spans="1:16" x14ac:dyDescent="0.35">
      <c r="A115" s="34" t="s">
        <v>262</v>
      </c>
      <c r="B115" s="34" t="s">
        <v>256</v>
      </c>
      <c r="C115" s="35">
        <v>48.585999515344099</v>
      </c>
      <c r="D115" s="35">
        <v>43.5119997804577</v>
      </c>
      <c r="E115" s="35">
        <v>43.352000593295003</v>
      </c>
      <c r="F115" s="35">
        <v>49.635999081074203</v>
      </c>
      <c r="G115" s="35">
        <v>56.619999535905599</v>
      </c>
      <c r="H115" s="35">
        <v>59.790000442735597</v>
      </c>
      <c r="I115" s="35">
        <v>64.130000236909794</v>
      </c>
      <c r="J115" s="35">
        <v>63.120001754723397</v>
      </c>
      <c r="K115" s="35">
        <v>58.983998882467802</v>
      </c>
      <c r="L115" s="35">
        <v>70.890000118233701</v>
      </c>
      <c r="M115" s="35">
        <v>48.834000595961697</v>
      </c>
      <c r="N115" s="35">
        <v>57.801999091316198</v>
      </c>
      <c r="O115" s="36">
        <f t="shared" si="2"/>
        <v>302.64400085274224</v>
      </c>
      <c r="P115" s="36">
        <f t="shared" si="3"/>
        <v>665.25599962842477</v>
      </c>
    </row>
    <row r="116" spans="1:16" x14ac:dyDescent="0.35">
      <c r="A116" s="34" t="s">
        <v>263</v>
      </c>
      <c r="B116" s="34" t="s">
        <v>256</v>
      </c>
      <c r="C116" s="35">
        <v>49.1199991696339</v>
      </c>
      <c r="D116" s="35">
        <v>45.821999340550903</v>
      </c>
      <c r="E116" s="35">
        <v>41.501999708998397</v>
      </c>
      <c r="F116" s="35">
        <v>50.2139998844359</v>
      </c>
      <c r="G116" s="35">
        <v>58.991999068530198</v>
      </c>
      <c r="H116" s="35">
        <v>60.373998886789103</v>
      </c>
      <c r="I116" s="35">
        <v>66.821999377571004</v>
      </c>
      <c r="J116" s="35">
        <v>63.687999752000898</v>
      </c>
      <c r="K116" s="35">
        <v>63.104000486782702</v>
      </c>
      <c r="L116" s="35">
        <v>64.702000830002305</v>
      </c>
      <c r="M116" s="35">
        <v>46.912000256997999</v>
      </c>
      <c r="N116" s="35">
        <v>57.971999210421899</v>
      </c>
      <c r="O116" s="36">
        <f t="shared" si="2"/>
        <v>312.97999757167389</v>
      </c>
      <c r="P116" s="36">
        <f t="shared" si="3"/>
        <v>669.22399597271522</v>
      </c>
    </row>
    <row r="117" spans="1:16" x14ac:dyDescent="0.35">
      <c r="A117" s="34" t="s">
        <v>264</v>
      </c>
      <c r="B117" s="34" t="s">
        <v>256</v>
      </c>
      <c r="C117" s="35">
        <v>45.860000295069703</v>
      </c>
      <c r="D117" s="35">
        <v>41.123999808914903</v>
      </c>
      <c r="E117" s="35">
        <v>45.377999983902498</v>
      </c>
      <c r="F117" s="35">
        <v>52.8619999426882</v>
      </c>
      <c r="G117" s="35">
        <v>55.363999288820096</v>
      </c>
      <c r="H117" s="35">
        <v>62.828000369772703</v>
      </c>
      <c r="I117" s="35">
        <v>62.463999793399097</v>
      </c>
      <c r="J117" s="35">
        <v>59.416000403871202</v>
      </c>
      <c r="K117" s="35">
        <v>57.946001187083297</v>
      </c>
      <c r="L117" s="35">
        <v>70.745999997780004</v>
      </c>
      <c r="M117" s="35">
        <v>49.937999728135701</v>
      </c>
      <c r="N117" s="35">
        <v>56.319999976549298</v>
      </c>
      <c r="O117" s="36">
        <f t="shared" si="2"/>
        <v>298.01800104294642</v>
      </c>
      <c r="P117" s="36">
        <f t="shared" si="3"/>
        <v>660.24600077598666</v>
      </c>
    </row>
    <row r="118" spans="1:16" x14ac:dyDescent="0.35">
      <c r="A118" s="34" t="s">
        <v>265</v>
      </c>
      <c r="B118" s="34" t="s">
        <v>256</v>
      </c>
      <c r="C118" s="35">
        <v>45.544000465742997</v>
      </c>
      <c r="D118" s="35">
        <v>39.7899994411272</v>
      </c>
      <c r="E118" s="35">
        <v>51.529999468184499</v>
      </c>
      <c r="F118" s="35">
        <v>60.856000003404901</v>
      </c>
      <c r="G118" s="35">
        <v>61.7899999162182</v>
      </c>
      <c r="H118" s="35">
        <v>69.7560010309098</v>
      </c>
      <c r="I118" s="35">
        <v>70.447999153984696</v>
      </c>
      <c r="J118" s="35">
        <v>70.897999329899903</v>
      </c>
      <c r="K118" s="35">
        <v>60.060000506637103</v>
      </c>
      <c r="L118" s="35">
        <v>80.613998123008002</v>
      </c>
      <c r="M118" s="35">
        <v>58.352000166778403</v>
      </c>
      <c r="N118" s="35">
        <v>60.275999771365598</v>
      </c>
      <c r="O118" s="36">
        <f t="shared" si="2"/>
        <v>332.9519999376497</v>
      </c>
      <c r="P118" s="36">
        <f t="shared" si="3"/>
        <v>729.91399737726147</v>
      </c>
    </row>
    <row r="119" spans="1:16" x14ac:dyDescent="0.35">
      <c r="A119" s="34" t="s">
        <v>266</v>
      </c>
      <c r="B119" s="34" t="s">
        <v>256</v>
      </c>
      <c r="C119" s="35">
        <v>49.781999431725097</v>
      </c>
      <c r="D119" s="35">
        <v>42.0179993414785</v>
      </c>
      <c r="E119" s="35">
        <v>43.170000312966202</v>
      </c>
      <c r="F119" s="35">
        <v>53.974001162569003</v>
      </c>
      <c r="G119" s="35">
        <v>62.312000163656101</v>
      </c>
      <c r="H119" s="35">
        <v>64.850000732112605</v>
      </c>
      <c r="I119" s="35">
        <v>63.994000358507002</v>
      </c>
      <c r="J119" s="35">
        <v>65.308002099918596</v>
      </c>
      <c r="K119" s="35">
        <v>56.874000488896797</v>
      </c>
      <c r="L119" s="35">
        <v>58.423999998631103</v>
      </c>
      <c r="M119" s="35">
        <v>51.177999296632997</v>
      </c>
      <c r="N119" s="35">
        <v>56.638001255050703</v>
      </c>
      <c r="O119" s="36">
        <f t="shared" si="2"/>
        <v>313.33800384309109</v>
      </c>
      <c r="P119" s="36">
        <f t="shared" si="3"/>
        <v>668.52200464214457</v>
      </c>
    </row>
    <row r="120" spans="1:16" x14ac:dyDescent="0.35">
      <c r="A120" s="34" t="s">
        <v>267</v>
      </c>
      <c r="B120" s="34" t="s">
        <v>256</v>
      </c>
      <c r="C120" s="35">
        <v>44.861999993881902</v>
      </c>
      <c r="D120" s="35">
        <v>40.967999987915299</v>
      </c>
      <c r="E120" s="35">
        <v>45.859999898239003</v>
      </c>
      <c r="F120" s="35">
        <v>52.773999121854999</v>
      </c>
      <c r="G120" s="35">
        <v>55.0359992904122</v>
      </c>
      <c r="H120" s="35">
        <v>64.232000310730598</v>
      </c>
      <c r="I120" s="35">
        <v>63.620000618248</v>
      </c>
      <c r="J120" s="35">
        <v>60.709999864920903</v>
      </c>
      <c r="K120" s="35">
        <v>58.092000272590603</v>
      </c>
      <c r="L120" s="35">
        <v>73.795998574350904</v>
      </c>
      <c r="M120" s="35">
        <v>51.002000743173902</v>
      </c>
      <c r="N120" s="35">
        <v>56.711999711114899</v>
      </c>
      <c r="O120" s="36">
        <f t="shared" si="2"/>
        <v>301.69000035690232</v>
      </c>
      <c r="P120" s="36">
        <f t="shared" si="3"/>
        <v>667.66399838743325</v>
      </c>
    </row>
    <row r="121" spans="1:16" x14ac:dyDescent="0.35">
      <c r="A121" s="34" t="s">
        <v>269</v>
      </c>
      <c r="B121" s="34" t="s">
        <v>268</v>
      </c>
      <c r="C121" s="35">
        <v>46.441999572707502</v>
      </c>
      <c r="D121" s="35">
        <v>42.439999699126901</v>
      </c>
      <c r="E121" s="35">
        <v>44.055999934498601</v>
      </c>
      <c r="F121" s="35">
        <v>51.739999916462601</v>
      </c>
      <c r="G121" s="35">
        <v>58.467999304994002</v>
      </c>
      <c r="H121" s="35">
        <v>65.901998804183606</v>
      </c>
      <c r="I121" s="35">
        <v>67.263999956776303</v>
      </c>
      <c r="J121" s="35">
        <v>58.952000566350698</v>
      </c>
      <c r="K121" s="35">
        <v>59.335998629685399</v>
      </c>
      <c r="L121" s="35">
        <v>66.081999478046697</v>
      </c>
      <c r="M121" s="35">
        <v>53.6940002060146</v>
      </c>
      <c r="N121" s="35">
        <v>53.312001112644701</v>
      </c>
      <c r="O121" s="36">
        <f t="shared" si="2"/>
        <v>309.92199726198999</v>
      </c>
      <c r="P121" s="36">
        <f t="shared" si="3"/>
        <v>667.6879971814916</v>
      </c>
    </row>
    <row r="122" spans="1:16" x14ac:dyDescent="0.35">
      <c r="A122" s="34" t="s">
        <v>271</v>
      </c>
      <c r="B122" s="34" t="s">
        <v>270</v>
      </c>
      <c r="C122" s="35">
        <v>46.438000182970399</v>
      </c>
      <c r="D122" s="35">
        <v>30.567999330742101</v>
      </c>
      <c r="E122" s="35">
        <v>30.163999985015799</v>
      </c>
      <c r="F122" s="35">
        <v>40.661999463918598</v>
      </c>
      <c r="G122" s="35">
        <v>46.869999747723298</v>
      </c>
      <c r="H122" s="35">
        <v>52.626000237360103</v>
      </c>
      <c r="I122" s="35">
        <v>62.968000561231698</v>
      </c>
      <c r="J122" s="35">
        <v>62.6480010710656</v>
      </c>
      <c r="K122" s="35">
        <v>49.486001423065296</v>
      </c>
      <c r="L122" s="35">
        <v>56.409999925735903</v>
      </c>
      <c r="M122" s="35">
        <v>51.356000112573298</v>
      </c>
      <c r="N122" s="35">
        <v>46.101999477905302</v>
      </c>
      <c r="O122" s="36">
        <f t="shared" si="2"/>
        <v>274.59800304044603</v>
      </c>
      <c r="P122" s="36">
        <f t="shared" si="3"/>
        <v>576.29800151930749</v>
      </c>
    </row>
    <row r="123" spans="1:16" x14ac:dyDescent="0.35">
      <c r="A123" s="34" t="s">
        <v>272</v>
      </c>
      <c r="B123" s="34" t="s">
        <v>270</v>
      </c>
      <c r="C123" s="35">
        <v>46.133999190788003</v>
      </c>
      <c r="D123" s="35">
        <v>30.473999450841799</v>
      </c>
      <c r="E123" s="35">
        <v>31.461999617677002</v>
      </c>
      <c r="F123" s="35">
        <v>41.577999527798902</v>
      </c>
      <c r="G123" s="35">
        <v>47.8979992143285</v>
      </c>
      <c r="H123" s="35">
        <v>54.046000306843702</v>
      </c>
      <c r="I123" s="35">
        <v>62.035999952349798</v>
      </c>
      <c r="J123" s="35">
        <v>64.018000354844801</v>
      </c>
      <c r="K123" s="35">
        <v>50.829999222041799</v>
      </c>
      <c r="L123" s="35">
        <v>54.590000422208497</v>
      </c>
      <c r="M123" s="35">
        <v>52.151998222398099</v>
      </c>
      <c r="N123" s="35">
        <v>46.455999568279303</v>
      </c>
      <c r="O123" s="36">
        <f t="shared" si="2"/>
        <v>278.82799905040861</v>
      </c>
      <c r="P123" s="36">
        <f t="shared" si="3"/>
        <v>581.67399505040009</v>
      </c>
    </row>
    <row r="124" spans="1:16" x14ac:dyDescent="0.35">
      <c r="A124" s="34" t="s">
        <v>273</v>
      </c>
      <c r="B124" s="34" t="s">
        <v>270</v>
      </c>
      <c r="C124" s="35">
        <v>49.178000828978803</v>
      </c>
      <c r="D124" s="35">
        <v>34.374000411626099</v>
      </c>
      <c r="E124" s="35">
        <v>33.583999427792101</v>
      </c>
      <c r="F124" s="35">
        <v>46.910001008072797</v>
      </c>
      <c r="G124" s="35">
        <v>52.104000492836299</v>
      </c>
      <c r="H124" s="35">
        <v>57.7740004478255</v>
      </c>
      <c r="I124" s="35">
        <v>58.378000673255798</v>
      </c>
      <c r="J124" s="35">
        <v>65.728001574170705</v>
      </c>
      <c r="K124" s="35">
        <v>53.545999702764597</v>
      </c>
      <c r="L124" s="35">
        <v>64.360000896922401</v>
      </c>
      <c r="M124" s="35">
        <v>56.6000005244859</v>
      </c>
      <c r="N124" s="35">
        <v>52.473999802168599</v>
      </c>
      <c r="O124" s="36">
        <f t="shared" si="2"/>
        <v>287.53000289085293</v>
      </c>
      <c r="P124" s="36">
        <f t="shared" si="3"/>
        <v>625.01000579089964</v>
      </c>
    </row>
    <row r="125" spans="1:16" x14ac:dyDescent="0.35">
      <c r="A125" s="34" t="s">
        <v>274</v>
      </c>
      <c r="B125" s="34" t="s">
        <v>270</v>
      </c>
      <c r="C125" s="35">
        <v>48.067999577033298</v>
      </c>
      <c r="D125" s="35">
        <v>32.519999740761698</v>
      </c>
      <c r="E125" s="35">
        <v>32.310000408324399</v>
      </c>
      <c r="F125" s="35">
        <v>43.1060004707251</v>
      </c>
      <c r="G125" s="35">
        <v>44.539999239204903</v>
      </c>
      <c r="H125" s="35">
        <v>56.732000529882498</v>
      </c>
      <c r="I125" s="35">
        <v>61.7000004672445</v>
      </c>
      <c r="J125" s="35">
        <v>66.029999046586397</v>
      </c>
      <c r="K125" s="35">
        <v>50.863999894936498</v>
      </c>
      <c r="L125" s="35">
        <v>62.156000189424901</v>
      </c>
      <c r="M125" s="35">
        <v>54.184000164968801</v>
      </c>
      <c r="N125" s="35">
        <v>50.306000181444603</v>
      </c>
      <c r="O125" s="36">
        <f t="shared" si="2"/>
        <v>279.8659991778548</v>
      </c>
      <c r="P125" s="36">
        <f t="shared" si="3"/>
        <v>602.51599991053752</v>
      </c>
    </row>
    <row r="126" spans="1:16" x14ac:dyDescent="0.35">
      <c r="A126" s="34" t="s">
        <v>275</v>
      </c>
      <c r="B126" s="34" t="s">
        <v>270</v>
      </c>
      <c r="C126" s="35">
        <v>47.337999363953699</v>
      </c>
      <c r="D126" s="35">
        <v>30.550000304938202</v>
      </c>
      <c r="E126" s="35">
        <v>33.191999799309997</v>
      </c>
      <c r="F126" s="35">
        <v>41.250000044092303</v>
      </c>
      <c r="G126" s="35">
        <v>41.844000040873603</v>
      </c>
      <c r="H126" s="35">
        <v>54.5220007456373</v>
      </c>
      <c r="I126" s="35">
        <v>57.911999936622998</v>
      </c>
      <c r="J126" s="35">
        <v>69.985998753982102</v>
      </c>
      <c r="K126" s="35">
        <v>51.484000366763198</v>
      </c>
      <c r="L126" s="35">
        <v>63.394001479464301</v>
      </c>
      <c r="M126" s="35">
        <v>57.060000902529197</v>
      </c>
      <c r="N126" s="35">
        <v>50.253999341366502</v>
      </c>
      <c r="O126" s="36">
        <f t="shared" si="2"/>
        <v>275.7479998438792</v>
      </c>
      <c r="P126" s="36">
        <f t="shared" si="3"/>
        <v>598.78600107953332</v>
      </c>
    </row>
    <row r="127" spans="1:16" x14ac:dyDescent="0.35">
      <c r="A127" s="34" t="s">
        <v>276</v>
      </c>
      <c r="B127" s="34" t="s">
        <v>270</v>
      </c>
      <c r="C127" s="35">
        <v>45.435999835899501</v>
      </c>
      <c r="D127" s="35">
        <v>30.034000534942599</v>
      </c>
      <c r="E127" s="35">
        <v>30.303999934840199</v>
      </c>
      <c r="F127" s="35">
        <v>41.309999628283499</v>
      </c>
      <c r="G127" s="35">
        <v>50.251999919564597</v>
      </c>
      <c r="H127" s="35">
        <v>52.824000005784903</v>
      </c>
      <c r="I127" s="35">
        <v>57.043999979359697</v>
      </c>
      <c r="J127" s="35">
        <v>61.664000747769002</v>
      </c>
      <c r="K127" s="35">
        <v>51.203999508434201</v>
      </c>
      <c r="L127" s="35">
        <v>53.3219992274825</v>
      </c>
      <c r="M127" s="35">
        <v>52.420000534330001</v>
      </c>
      <c r="N127" s="35">
        <v>46.187999932008097</v>
      </c>
      <c r="O127" s="36">
        <f t="shared" si="2"/>
        <v>272.98800016091235</v>
      </c>
      <c r="P127" s="36">
        <f t="shared" si="3"/>
        <v>572.00199978869875</v>
      </c>
    </row>
    <row r="128" spans="1:16" x14ac:dyDescent="0.35">
      <c r="A128" s="34" t="s">
        <v>277</v>
      </c>
      <c r="B128" s="34" t="s">
        <v>270</v>
      </c>
      <c r="C128" s="35">
        <v>50.322000038868197</v>
      </c>
      <c r="D128" s="35">
        <v>36.1259999517642</v>
      </c>
      <c r="E128" s="35">
        <v>33.843999506643698</v>
      </c>
      <c r="F128" s="35">
        <v>48.8879989954875</v>
      </c>
      <c r="G128" s="35">
        <v>52.757999464811199</v>
      </c>
      <c r="H128" s="35">
        <v>58.034001237829202</v>
      </c>
      <c r="I128" s="35">
        <v>58.768000176641998</v>
      </c>
      <c r="J128" s="35">
        <v>66.960001569532295</v>
      </c>
      <c r="K128" s="35">
        <v>55.968001030851099</v>
      </c>
      <c r="L128" s="35">
        <v>62.623998037597602</v>
      </c>
      <c r="M128" s="35">
        <v>56.6779998122365</v>
      </c>
      <c r="N128" s="35">
        <v>53.392000293679303</v>
      </c>
      <c r="O128" s="36">
        <f t="shared" si="2"/>
        <v>292.48800347966579</v>
      </c>
      <c r="P128" s="36">
        <f t="shared" si="3"/>
        <v>634.36200011594281</v>
      </c>
    </row>
    <row r="129" spans="1:16" x14ac:dyDescent="0.35">
      <c r="A129" s="34" t="s">
        <v>278</v>
      </c>
      <c r="B129" s="34" t="s">
        <v>270</v>
      </c>
      <c r="C129" s="35">
        <v>47.401998915447599</v>
      </c>
      <c r="D129" s="35">
        <v>33.144000690663198</v>
      </c>
      <c r="E129" s="35">
        <v>30.372000235511202</v>
      </c>
      <c r="F129" s="35">
        <v>40.913999580661702</v>
      </c>
      <c r="G129" s="35">
        <v>44.331999788264497</v>
      </c>
      <c r="H129" s="35">
        <v>55.158001511008401</v>
      </c>
      <c r="I129" s="35">
        <v>59.435999258130302</v>
      </c>
      <c r="J129" s="35">
        <v>65.055998871393896</v>
      </c>
      <c r="K129" s="35">
        <v>50.997999432147402</v>
      </c>
      <c r="L129" s="35">
        <v>61.702000395889598</v>
      </c>
      <c r="M129" s="35">
        <v>51.979998503702497</v>
      </c>
      <c r="N129" s="35">
        <v>48.853999414859501</v>
      </c>
      <c r="O129" s="36">
        <f t="shared" si="2"/>
        <v>274.97999886094453</v>
      </c>
      <c r="P129" s="36">
        <f t="shared" si="3"/>
        <v>589.34799659767975</v>
      </c>
    </row>
    <row r="130" spans="1:16" x14ac:dyDescent="0.35">
      <c r="A130" s="34" t="s">
        <v>279</v>
      </c>
      <c r="B130" s="34" t="s">
        <v>270</v>
      </c>
      <c r="C130" s="35">
        <v>53.051999811868797</v>
      </c>
      <c r="D130" s="35">
        <v>37.5899997971282</v>
      </c>
      <c r="E130" s="35">
        <v>38.001999079424401</v>
      </c>
      <c r="F130" s="35">
        <v>54.788000072148797</v>
      </c>
      <c r="G130" s="35">
        <v>55.8399997354717</v>
      </c>
      <c r="H130" s="35">
        <v>65.918000437523006</v>
      </c>
      <c r="I130" s="35">
        <v>68.589999973482904</v>
      </c>
      <c r="J130" s="35">
        <v>68.278001777361993</v>
      </c>
      <c r="K130" s="35">
        <v>60.396000086038804</v>
      </c>
      <c r="L130" s="35">
        <v>67.240000738383898</v>
      </c>
      <c r="M130" s="35">
        <v>66.045999536581803</v>
      </c>
      <c r="N130" s="35">
        <v>58.686000622983499</v>
      </c>
      <c r="O130" s="36">
        <f t="shared" ref="O130:O145" si="4">SUM(G130:K130)</f>
        <v>319.02200200987835</v>
      </c>
      <c r="P130" s="36">
        <f t="shared" ref="P130:P145" si="5">SUM(C130:N130)</f>
        <v>694.4260016683977</v>
      </c>
    </row>
    <row r="131" spans="1:16" x14ac:dyDescent="0.35">
      <c r="A131" s="34" t="s">
        <v>280</v>
      </c>
      <c r="B131" s="34" t="s">
        <v>270</v>
      </c>
      <c r="C131" s="35">
        <v>49.939999802154396</v>
      </c>
      <c r="D131" s="35">
        <v>30.743999487240199</v>
      </c>
      <c r="E131" s="35">
        <v>34.837999966257399</v>
      </c>
      <c r="F131" s="35">
        <v>45.78599986271</v>
      </c>
      <c r="G131" s="35">
        <v>46.089999766554598</v>
      </c>
      <c r="H131" s="35">
        <v>56.986000422038998</v>
      </c>
      <c r="I131" s="35">
        <v>61.854000115999902</v>
      </c>
      <c r="J131" s="35">
        <v>66.229999784845802</v>
      </c>
      <c r="K131" s="35">
        <v>53.3559994760435</v>
      </c>
      <c r="L131" s="35">
        <v>64.2839990861102</v>
      </c>
      <c r="M131" s="35">
        <v>58.376000224016003</v>
      </c>
      <c r="N131" s="35">
        <v>51.494000438251497</v>
      </c>
      <c r="O131" s="36">
        <f t="shared" si="4"/>
        <v>284.51599956548279</v>
      </c>
      <c r="P131" s="36">
        <f t="shared" si="5"/>
        <v>619.97799843222253</v>
      </c>
    </row>
    <row r="132" spans="1:16" x14ac:dyDescent="0.35">
      <c r="A132" s="34" t="s">
        <v>282</v>
      </c>
      <c r="B132" s="34" t="s">
        <v>281</v>
      </c>
      <c r="C132" s="35">
        <v>32.521999909076797</v>
      </c>
      <c r="D132" s="35">
        <v>24.343999772972801</v>
      </c>
      <c r="E132" s="35">
        <v>29.041999813416599</v>
      </c>
      <c r="F132" s="35">
        <v>39.9120009348553</v>
      </c>
      <c r="G132" s="35">
        <v>47.7960007946239</v>
      </c>
      <c r="H132" s="35">
        <v>55.381999074888803</v>
      </c>
      <c r="I132" s="35">
        <v>64.568001265288302</v>
      </c>
      <c r="J132" s="35">
        <v>58.172000105842002</v>
      </c>
      <c r="K132" s="35">
        <v>57.585999460206899</v>
      </c>
      <c r="L132" s="35">
        <v>56.0059994403491</v>
      </c>
      <c r="M132" s="35">
        <v>49.4899990761769</v>
      </c>
      <c r="N132" s="35">
        <v>46.3379993521812</v>
      </c>
      <c r="O132" s="36">
        <f t="shared" si="4"/>
        <v>283.50400070084993</v>
      </c>
      <c r="P132" s="36">
        <f t="shared" si="5"/>
        <v>561.1579989998786</v>
      </c>
    </row>
    <row r="133" spans="1:16" x14ac:dyDescent="0.35">
      <c r="A133" s="34" t="s">
        <v>283</v>
      </c>
      <c r="B133" s="34" t="s">
        <v>281</v>
      </c>
      <c r="C133" s="35">
        <v>35.272000512631998</v>
      </c>
      <c r="D133" s="35">
        <v>24.496000125654898</v>
      </c>
      <c r="E133" s="35">
        <v>29.594000395154499</v>
      </c>
      <c r="F133" s="35">
        <v>39.888000569189899</v>
      </c>
      <c r="G133" s="35">
        <v>48.057999222655702</v>
      </c>
      <c r="H133" s="35">
        <v>56.816000640828797</v>
      </c>
      <c r="I133" s="35">
        <v>64.492000452446504</v>
      </c>
      <c r="J133" s="35">
        <v>60.827999312896203</v>
      </c>
      <c r="K133" s="35">
        <v>62.287999868713001</v>
      </c>
      <c r="L133" s="35">
        <v>58.635999680118402</v>
      </c>
      <c r="M133" s="35">
        <v>47.522000115131902</v>
      </c>
      <c r="N133" s="35">
        <v>49.129999457218197</v>
      </c>
      <c r="O133" s="36">
        <f t="shared" si="4"/>
        <v>292.48199949754019</v>
      </c>
      <c r="P133" s="36">
        <f t="shared" si="5"/>
        <v>577.02000035263995</v>
      </c>
    </row>
    <row r="134" spans="1:16" x14ac:dyDescent="0.35">
      <c r="A134" s="34" t="s">
        <v>284</v>
      </c>
      <c r="B134" s="34" t="s">
        <v>281</v>
      </c>
      <c r="C134" s="35">
        <v>35.291999812834497</v>
      </c>
      <c r="D134" s="35">
        <v>25.572000759711901</v>
      </c>
      <c r="E134" s="35">
        <v>29.883999890880599</v>
      </c>
      <c r="F134" s="35">
        <v>37.155999920650999</v>
      </c>
      <c r="G134" s="35">
        <v>46.7140007989655</v>
      </c>
      <c r="H134" s="35">
        <v>59.369999222035403</v>
      </c>
      <c r="I134" s="35">
        <v>61.466000230866399</v>
      </c>
      <c r="J134" s="35">
        <v>58.109999779699102</v>
      </c>
      <c r="K134" s="35">
        <v>68.553999458381398</v>
      </c>
      <c r="L134" s="35">
        <v>62.566001470258897</v>
      </c>
      <c r="M134" s="35">
        <v>52.224000431306102</v>
      </c>
      <c r="N134" s="35">
        <v>49.360000205633597</v>
      </c>
      <c r="O134" s="36">
        <f t="shared" si="4"/>
        <v>294.21399948994781</v>
      </c>
      <c r="P134" s="36">
        <f t="shared" si="5"/>
        <v>586.2680019812243</v>
      </c>
    </row>
    <row r="135" spans="1:16" x14ac:dyDescent="0.35">
      <c r="A135" s="34" t="s">
        <v>285</v>
      </c>
      <c r="B135" s="34" t="s">
        <v>281</v>
      </c>
      <c r="C135" s="35">
        <v>36.419999255667697</v>
      </c>
      <c r="D135" s="35">
        <v>28.478000186296399</v>
      </c>
      <c r="E135" s="35">
        <v>33.008000458648802</v>
      </c>
      <c r="F135" s="35">
        <v>36.840000256342996</v>
      </c>
      <c r="G135" s="35">
        <v>48.906000879651401</v>
      </c>
      <c r="H135" s="35">
        <v>56.405999886483102</v>
      </c>
      <c r="I135" s="35">
        <v>63.589999731921097</v>
      </c>
      <c r="J135" s="35">
        <v>56.545999793088399</v>
      </c>
      <c r="K135" s="35">
        <v>71.664000392047399</v>
      </c>
      <c r="L135" s="35">
        <v>65.486000043747396</v>
      </c>
      <c r="M135" s="35">
        <v>57.729999754519604</v>
      </c>
      <c r="N135" s="35">
        <v>51.340000522322903</v>
      </c>
      <c r="O135" s="36">
        <f t="shared" si="4"/>
        <v>297.11200068319141</v>
      </c>
      <c r="P135" s="36">
        <f t="shared" si="5"/>
        <v>606.41400116073726</v>
      </c>
    </row>
    <row r="136" spans="1:16" x14ac:dyDescent="0.35">
      <c r="A136" s="34" t="s">
        <v>286</v>
      </c>
      <c r="B136" s="34" t="s">
        <v>281</v>
      </c>
      <c r="C136" s="35">
        <v>37.097999689503901</v>
      </c>
      <c r="D136" s="35">
        <v>28.4079994579951</v>
      </c>
      <c r="E136" s="35">
        <v>32.934000100940402</v>
      </c>
      <c r="F136" s="35">
        <v>38.687999514659097</v>
      </c>
      <c r="G136" s="35">
        <v>50.739999721990898</v>
      </c>
      <c r="H136" s="35">
        <v>60.6360004266025</v>
      </c>
      <c r="I136" s="35">
        <v>64.041999934706794</v>
      </c>
      <c r="J136" s="35">
        <v>57.874000072406403</v>
      </c>
      <c r="K136" s="35">
        <v>71.241999786871006</v>
      </c>
      <c r="L136" s="35">
        <v>65.308000300428802</v>
      </c>
      <c r="M136" s="35">
        <v>57.254000427637898</v>
      </c>
      <c r="N136" s="35">
        <v>51.859999623120501</v>
      </c>
      <c r="O136" s="36">
        <f t="shared" si="4"/>
        <v>304.53399994257757</v>
      </c>
      <c r="P136" s="36">
        <f t="shared" si="5"/>
        <v>616.08399905686338</v>
      </c>
    </row>
    <row r="137" spans="1:16" x14ac:dyDescent="0.35">
      <c r="A137" s="34" t="s">
        <v>287</v>
      </c>
      <c r="B137" s="34" t="s">
        <v>281</v>
      </c>
      <c r="C137" s="35">
        <v>25.4200000298442</v>
      </c>
      <c r="D137" s="35">
        <v>19.511999912429001</v>
      </c>
      <c r="E137" s="35">
        <v>24.500000053667399</v>
      </c>
      <c r="F137" s="35">
        <v>33.831999510439303</v>
      </c>
      <c r="G137" s="35">
        <v>41.637999204322099</v>
      </c>
      <c r="H137" s="35">
        <v>52.367999537091201</v>
      </c>
      <c r="I137" s="35">
        <v>56.767999634466797</v>
      </c>
      <c r="J137" s="35">
        <v>52.154000276641398</v>
      </c>
      <c r="K137" s="35">
        <v>51.407999920302203</v>
      </c>
      <c r="L137" s="35">
        <v>47.092000734410199</v>
      </c>
      <c r="M137" s="35">
        <v>44.670000089972703</v>
      </c>
      <c r="N137" s="35">
        <v>38.101999646969396</v>
      </c>
      <c r="O137" s="36">
        <f t="shared" si="4"/>
        <v>254.33599857282371</v>
      </c>
      <c r="P137" s="36">
        <f t="shared" si="5"/>
        <v>487.46399855055586</v>
      </c>
    </row>
    <row r="138" spans="1:16" x14ac:dyDescent="0.35">
      <c r="A138" s="34" t="s">
        <v>288</v>
      </c>
      <c r="B138" s="34" t="s">
        <v>281</v>
      </c>
      <c r="C138" s="35">
        <v>30.369999548565801</v>
      </c>
      <c r="D138" s="35">
        <v>23.966000057553099</v>
      </c>
      <c r="E138" s="35">
        <v>27.9060000332538</v>
      </c>
      <c r="F138" s="35">
        <v>39.397999981592797</v>
      </c>
      <c r="G138" s="35">
        <v>46.992000652098703</v>
      </c>
      <c r="H138" s="35">
        <v>54.529999451442499</v>
      </c>
      <c r="I138" s="35">
        <v>62.944000380230101</v>
      </c>
      <c r="J138" s="35">
        <v>58.259999197907703</v>
      </c>
      <c r="K138" s="35">
        <v>56.825999940265298</v>
      </c>
      <c r="L138" s="35">
        <v>53.797999218368197</v>
      </c>
      <c r="M138" s="35">
        <v>48.1319991403142</v>
      </c>
      <c r="N138" s="35">
        <v>45.010000432303002</v>
      </c>
      <c r="O138" s="36">
        <f t="shared" si="4"/>
        <v>279.55199962194433</v>
      </c>
      <c r="P138" s="36">
        <f t="shared" si="5"/>
        <v>548.13199803389523</v>
      </c>
    </row>
    <row r="139" spans="1:16" x14ac:dyDescent="0.35">
      <c r="A139" s="34" t="s">
        <v>289</v>
      </c>
      <c r="B139" s="34" t="s">
        <v>281</v>
      </c>
      <c r="C139" s="35">
        <v>37.762000165093902</v>
      </c>
      <c r="D139" s="35">
        <v>26.6519998994772</v>
      </c>
      <c r="E139" s="35">
        <v>30.435999881301498</v>
      </c>
      <c r="F139" s="35">
        <v>38.0820004017732</v>
      </c>
      <c r="G139" s="35">
        <v>49.020000269956597</v>
      </c>
      <c r="H139" s="35">
        <v>60.843998286290997</v>
      </c>
      <c r="I139" s="35">
        <v>62.912000358919599</v>
      </c>
      <c r="J139" s="35">
        <v>58.7019999028416</v>
      </c>
      <c r="K139" s="35">
        <v>69.343999793927594</v>
      </c>
      <c r="L139" s="35">
        <v>63.925999672792301</v>
      </c>
      <c r="M139" s="35">
        <v>53.330000717978599</v>
      </c>
      <c r="N139" s="35">
        <v>50.40599990818</v>
      </c>
      <c r="O139" s="36">
        <f t="shared" si="4"/>
        <v>300.82199861193635</v>
      </c>
      <c r="P139" s="36">
        <f t="shared" si="5"/>
        <v>601.41599925853302</v>
      </c>
    </row>
    <row r="140" spans="1:16" x14ac:dyDescent="0.35">
      <c r="A140" s="34" t="s">
        <v>290</v>
      </c>
      <c r="B140" s="34" t="s">
        <v>281</v>
      </c>
      <c r="C140" s="35">
        <v>28.902000751549998</v>
      </c>
      <c r="D140" s="35">
        <v>22.537999475898602</v>
      </c>
      <c r="E140" s="35">
        <v>25.495999667909899</v>
      </c>
      <c r="F140" s="35">
        <v>35.1580002068658</v>
      </c>
      <c r="G140" s="35">
        <v>43.415998431737499</v>
      </c>
      <c r="H140" s="35">
        <v>56.071999748528398</v>
      </c>
      <c r="I140" s="35">
        <v>58.5979994171066</v>
      </c>
      <c r="J140" s="35">
        <v>51.733999914431401</v>
      </c>
      <c r="K140" s="35">
        <v>55.324000433029099</v>
      </c>
      <c r="L140" s="35">
        <v>55.316001692844999</v>
      </c>
      <c r="M140" s="35">
        <v>47.301999956834997</v>
      </c>
      <c r="N140" s="35">
        <v>42.907999598246498</v>
      </c>
      <c r="O140" s="36">
        <f t="shared" si="4"/>
        <v>265.14399794483296</v>
      </c>
      <c r="P140" s="36">
        <f t="shared" si="5"/>
        <v>522.76399929498382</v>
      </c>
    </row>
    <row r="141" spans="1:16" x14ac:dyDescent="0.35">
      <c r="A141" s="34" t="s">
        <v>291</v>
      </c>
      <c r="B141" s="34" t="s">
        <v>281</v>
      </c>
      <c r="C141" s="35">
        <v>34.746000066079397</v>
      </c>
      <c r="D141" s="35">
        <v>24.204000033350798</v>
      </c>
      <c r="E141" s="35">
        <v>28.6840003058023</v>
      </c>
      <c r="F141" s="35">
        <v>37.178000039421001</v>
      </c>
      <c r="G141" s="35">
        <v>48.5020008031278</v>
      </c>
      <c r="H141" s="35">
        <v>62.338000465824699</v>
      </c>
      <c r="I141" s="35">
        <v>64.358000911306505</v>
      </c>
      <c r="J141" s="35">
        <v>61.2739999694167</v>
      </c>
      <c r="K141" s="35">
        <v>65.492000894446306</v>
      </c>
      <c r="L141" s="35">
        <v>62.959998552105297</v>
      </c>
      <c r="M141" s="35">
        <v>49.794000528054298</v>
      </c>
      <c r="N141" s="35">
        <v>50.971999813627903</v>
      </c>
      <c r="O141" s="36">
        <f t="shared" si="4"/>
        <v>301.96400304412202</v>
      </c>
      <c r="P141" s="36">
        <f t="shared" si="5"/>
        <v>590.50200238256309</v>
      </c>
    </row>
    <row r="142" spans="1:16" x14ac:dyDescent="0.35">
      <c r="A142" s="34" t="s">
        <v>292</v>
      </c>
      <c r="B142" s="34" t="s">
        <v>281</v>
      </c>
      <c r="C142" s="35">
        <v>32.366000182373597</v>
      </c>
      <c r="D142" s="35">
        <v>24.1100001730956</v>
      </c>
      <c r="E142" s="35">
        <v>26.501999850661299</v>
      </c>
      <c r="F142" s="35">
        <v>37.832000402268001</v>
      </c>
      <c r="G142" s="35">
        <v>45.892000422463703</v>
      </c>
      <c r="H142" s="35">
        <v>56.939998295274499</v>
      </c>
      <c r="I142" s="35">
        <v>60.425999852595801</v>
      </c>
      <c r="J142" s="35">
        <v>54.845999311219202</v>
      </c>
      <c r="K142" s="35">
        <v>58.917999661643897</v>
      </c>
      <c r="L142" s="35">
        <v>59.0859992175683</v>
      </c>
      <c r="M142" s="35">
        <v>44.725999938673297</v>
      </c>
      <c r="N142" s="35">
        <v>47.197999738273197</v>
      </c>
      <c r="O142" s="36">
        <f t="shared" si="4"/>
        <v>277.02199754319707</v>
      </c>
      <c r="P142" s="36">
        <f t="shared" si="5"/>
        <v>548.84199704611035</v>
      </c>
    </row>
    <row r="143" spans="1:16" x14ac:dyDescent="0.35">
      <c r="A143" s="34" t="s">
        <v>293</v>
      </c>
      <c r="B143" s="34" t="s">
        <v>281</v>
      </c>
      <c r="C143" s="35">
        <v>25.8519996849645</v>
      </c>
      <c r="D143" s="35">
        <v>19.041999951077699</v>
      </c>
      <c r="E143" s="35">
        <v>23.539999439890298</v>
      </c>
      <c r="F143" s="35">
        <v>32.843999642209297</v>
      </c>
      <c r="G143" s="35">
        <v>39.121999730996301</v>
      </c>
      <c r="H143" s="35">
        <v>50.495999282502403</v>
      </c>
      <c r="I143" s="35">
        <v>53.003999948850797</v>
      </c>
      <c r="J143" s="35">
        <v>51.9900000063353</v>
      </c>
      <c r="K143" s="35">
        <v>51.101999033853602</v>
      </c>
      <c r="L143" s="35">
        <v>48.594001135497798</v>
      </c>
      <c r="M143" s="35">
        <v>45.564000919111997</v>
      </c>
      <c r="N143" s="35">
        <v>38.918000451667403</v>
      </c>
      <c r="O143" s="36">
        <f t="shared" si="4"/>
        <v>245.7139980025384</v>
      </c>
      <c r="P143" s="36">
        <f t="shared" si="5"/>
        <v>480.0679992269574</v>
      </c>
    </row>
    <row r="144" spans="1:16" x14ac:dyDescent="0.35">
      <c r="A144" s="34" t="s">
        <v>294</v>
      </c>
      <c r="B144" s="34" t="s">
        <v>281</v>
      </c>
      <c r="C144" s="35">
        <v>34.518000106763701</v>
      </c>
      <c r="D144" s="35">
        <v>24.088000085757798</v>
      </c>
      <c r="E144" s="35">
        <v>28.184000236069501</v>
      </c>
      <c r="F144" s="35">
        <v>39.356000825864598</v>
      </c>
      <c r="G144" s="35">
        <v>47.821999265870502</v>
      </c>
      <c r="H144" s="35">
        <v>58.414000174670903</v>
      </c>
      <c r="I144" s="35">
        <v>64.391999702202099</v>
      </c>
      <c r="J144" s="35">
        <v>58.1500006825081</v>
      </c>
      <c r="K144" s="35">
        <v>61.199999847449298</v>
      </c>
      <c r="L144" s="35">
        <v>57.592000572185498</v>
      </c>
      <c r="M144" s="35">
        <v>46.118000017013401</v>
      </c>
      <c r="N144" s="35">
        <v>47.981999849798697</v>
      </c>
      <c r="O144" s="36">
        <f t="shared" si="4"/>
        <v>289.97799967270089</v>
      </c>
      <c r="P144" s="36">
        <f t="shared" si="5"/>
        <v>567.81600136615407</v>
      </c>
    </row>
    <row r="145" spans="1:16" x14ac:dyDescent="0.35">
      <c r="A145" s="34" t="s">
        <v>295</v>
      </c>
      <c r="B145" s="34" t="s">
        <v>281</v>
      </c>
      <c r="C145" s="35">
        <v>28.0659999983618</v>
      </c>
      <c r="D145" s="35">
        <v>22.913999777374499</v>
      </c>
      <c r="E145" s="35">
        <v>26.180000437743701</v>
      </c>
      <c r="F145" s="35">
        <v>35.805999426302101</v>
      </c>
      <c r="G145" s="35">
        <v>44.755998935142998</v>
      </c>
      <c r="H145" s="35">
        <v>53.505999063199802</v>
      </c>
      <c r="I145" s="35">
        <v>60.974000480782699</v>
      </c>
      <c r="J145" s="35">
        <v>55.488000066834502</v>
      </c>
      <c r="K145" s="35">
        <v>54.103999726648901</v>
      </c>
      <c r="L145" s="35">
        <v>52.965999776206402</v>
      </c>
      <c r="M145" s="35">
        <v>44.884000004603799</v>
      </c>
      <c r="N145" s="35">
        <v>41.518000073265199</v>
      </c>
      <c r="O145" s="36">
        <f t="shared" si="4"/>
        <v>268.82799827260891</v>
      </c>
      <c r="P145" s="36">
        <f t="shared" si="5"/>
        <v>521.16199776646636</v>
      </c>
    </row>
  </sheetData>
  <sheetProtection algorithmName="SHA-512" hashValue="lM+CyYlpss0VctAJOgFOREDNaHrYO9Mu/WMYUpIpL3N8WVMckiW8XSU9CkeThNDkBoC0pvNXmoqr0eBZMKzCGA==" saltValue="CqbL7LPKGUNRhtWc74joM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7ce3a79e-a74e-4a8e-97d8-3c4987d7313b">DDJ7DZ3RAA3J-8-31822</_dlc_DocId>
    <_dlc_DocIdUrl xmlns="7ce3a79e-a74e-4a8e-97d8-3c4987d7313b">
      <Url>https://presse.mapaq.gouv.qc.ca/_layouts/15/DocIdRedir.aspx?ID=DDJ7DZ3RAA3J-8-31822</Url>
      <Description>DDJ7DZ3RAA3J-8-31822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F24DAD2FC6F24BA89B5B2D9EEBF2D1" ma:contentTypeVersion="5" ma:contentTypeDescription="Crée un document." ma:contentTypeScope="" ma:versionID="467a9791f508fef9543d34c7f8a78134">
  <xsd:schema xmlns:xsd="http://www.w3.org/2001/XMLSchema" xmlns:xs="http://www.w3.org/2001/XMLSchema" xmlns:p="http://schemas.microsoft.com/office/2006/metadata/properties" xmlns:ns1="http://schemas.microsoft.com/sharepoint/v3" xmlns:ns2="7ce3a79e-a74e-4a8e-97d8-3c4987d7313b" targetNamespace="http://schemas.microsoft.com/office/2006/metadata/properties" ma:root="true" ma:fieldsID="e56a14be22d72e1b9d784a60f9ea547b" ns1:_="" ns2:_="">
    <xsd:import namespace="http://schemas.microsoft.com/sharepoint/v3"/>
    <xsd:import namespace="7ce3a79e-a74e-4a8e-97d8-3c4987d7313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e de début de planification" ma:description="" ma:internalName="PublishingStartDate">
      <xsd:simpleType>
        <xsd:restriction base="dms:Unknown"/>
      </xsd:simpleType>
    </xsd:element>
    <xsd:element name="PublishingExpirationDate" ma:index="9" nillable="true" ma:displayName="Date de fin de planification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a79e-a74e-4a8e-97d8-3c4987d7313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1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364CDF-BD80-49D9-8E0E-9B3A8B66F3B3}">
  <ds:schemaRefs>
    <ds:schemaRef ds:uri="http://schemas.microsoft.com/office/2006/documentManagement/types"/>
    <ds:schemaRef ds:uri="http://schemas.microsoft.com/office/2006/metadata/properties"/>
    <ds:schemaRef ds:uri="ef98627a-477c-4361-bce4-de4eca9d4d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ebcb82a-03d0-4b24-ad7e-90a56774591d"/>
    <ds:schemaRef ds:uri="http://www.w3.org/XML/1998/namespace"/>
    <ds:schemaRef ds:uri="http://purl.org/dc/elements/1.1/"/>
    <ds:schemaRef ds:uri="http://schemas.microsoft.com/sharepoint/v3"/>
    <ds:schemaRef ds:uri="7ce3a79e-a74e-4a8e-97d8-3c4987d7313b"/>
  </ds:schemaRefs>
</ds:datastoreItem>
</file>

<file path=customXml/itemProps2.xml><?xml version="1.0" encoding="utf-8"?>
<ds:datastoreItem xmlns:ds="http://schemas.openxmlformats.org/officeDocument/2006/customXml" ds:itemID="{1DC03404-59A1-4850-B652-C63AA23AD09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66477E9-719D-404E-89FF-460AC17C4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e3a79e-a74e-4a8e-97d8-3c4987d73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49910C-96A0-46C2-98FD-1F53F73F1A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Calcul étang</vt:lpstr>
      <vt:lpstr>Données ETP et Hp</vt:lpstr>
      <vt:lpstr>Cultures</vt:lpstr>
      <vt:lpstr>Listes</vt:lpstr>
      <vt:lpstr>ETP-median trait3</vt:lpstr>
      <vt:lpstr>ETP chaud centile80 trait3</vt:lpstr>
      <vt:lpstr>Pr-Median trait3</vt:lpstr>
      <vt:lpstr>Pr-sec(centile20) trait3</vt:lpstr>
      <vt:lpstr>'Calcul étang'!Zone_d_impression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Guillou Mikael (DPA) (Saint-Hyacinthe)</dc:creator>
  <cp:keywords/>
  <dc:description/>
  <cp:lastModifiedBy>Fortin Claudia (DC) (Saint-Georges)</cp:lastModifiedBy>
  <cp:revision/>
  <cp:lastPrinted>2024-03-13T15:28:46Z</cp:lastPrinted>
  <dcterms:created xsi:type="dcterms:W3CDTF">2023-07-28T14:07:51Z</dcterms:created>
  <dcterms:modified xsi:type="dcterms:W3CDTF">2024-11-26T22:35:07Z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0x010100B7F24DAD2FC6F24BA89B5B2D9EEBF2D1</vt:lpwstr>
  </property>
  <property fmtid="{D5CDD505-2E9C-101B-9397-08002B2CF9AE}" pid="3" name="_dlc_DocIdItemGuid">
    <vt:lpwstr>864d4edb-37e5-4b5a-9439-d3e4f243a326</vt:lpwstr>
  </property>
</Properties>
</file>