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T:\Nouv com_DRPMAPA en travaux\2120_Dev_prg_minist\IM Transitoire PV 26-27\2 - Formulaire DAF\2.2 Cohortes\"/>
    </mc:Choice>
  </mc:AlternateContent>
  <xr:revisionPtr revIDLastSave="0" documentId="8_{09F0C335-C946-4730-9C80-BD547B58E044}" xr6:coauthVersionLast="47" xr6:coauthVersionMax="47" xr10:uidLastSave="{00000000-0000-0000-0000-000000000000}"/>
  <bookViews>
    <workbookView xWindow="-28920" yWindow="30" windowWidth="29040" windowHeight="15720" tabRatio="718" xr2:uid="{00000000-000D-0000-FFFF-FFFF00000000}"/>
  </bookViews>
  <sheets>
    <sheet name="Instructions" sheetId="1" r:id="rId1"/>
    <sheet name="Déclaration d'authenticité" sheetId="11" r:id="rId2"/>
    <sheet name="Plan de financement " sheetId="14" r:id="rId3"/>
    <sheet name="Réclamation" sheetId="12" r:id="rId4"/>
    <sheet name="Vérification" sheetId="16" r:id="rId5"/>
  </sheets>
  <definedNames>
    <definedName name="_xlnm.Print_Area" localSheetId="0">Instructions!$A$1:$A$23</definedName>
    <definedName name="_xlnm.Print_Area" localSheetId="2">'Plan de financement '!$A$1:$F$35</definedName>
    <definedName name="_xlnm.Print_Area" localSheetId="3">Réclamation!$A$1:$G$50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9" i="12" l="1"/>
  <c r="G26" i="14"/>
  <c r="H30" i="16" l="1"/>
  <c r="H12" i="16"/>
  <c r="H13" i="16"/>
  <c r="I13" i="16" s="1"/>
  <c r="H14" i="16"/>
  <c r="H15" i="16"/>
  <c r="H11" i="16"/>
  <c r="G12" i="16"/>
  <c r="G11" i="16"/>
  <c r="G30" i="16"/>
  <c r="B6" i="16"/>
  <c r="B4" i="16"/>
  <c r="G25" i="12"/>
  <c r="H26" i="16" s="1"/>
  <c r="G24" i="12"/>
  <c r="G23" i="12"/>
  <c r="G22" i="12"/>
  <c r="B6" i="12"/>
  <c r="B4" i="12"/>
  <c r="G21" i="12"/>
  <c r="G20" i="12"/>
  <c r="H21" i="16" s="1"/>
  <c r="A14" i="14" a="1"/>
  <c r="A14" i="14" s="1"/>
  <c r="A15" i="14" a="1"/>
  <c r="A15" i="14" s="1"/>
  <c r="G28" i="12"/>
  <c r="G27" i="12"/>
  <c r="G26" i="12"/>
  <c r="F18" i="14"/>
  <c r="G22" i="16" s="1"/>
  <c r="F25" i="14"/>
  <c r="F24" i="14"/>
  <c r="F23" i="14"/>
  <c r="F22" i="14"/>
  <c r="F21" i="14"/>
  <c r="F20" i="14"/>
  <c r="F19" i="14"/>
  <c r="F17" i="14"/>
  <c r="G21" i="16" s="1"/>
  <c r="H28" i="16" l="1"/>
  <c r="I30" i="16"/>
  <c r="G26" i="16"/>
  <c r="I26" i="16" s="1"/>
  <c r="G25" i="16"/>
  <c r="G24" i="16"/>
  <c r="G23" i="16"/>
  <c r="G29" i="16"/>
  <c r="G28" i="16"/>
  <c r="I21" i="16"/>
  <c r="H22" i="16"/>
  <c r="H29" i="16"/>
  <c r="H27" i="16"/>
  <c r="H25" i="16"/>
  <c r="H24" i="16"/>
  <c r="H23" i="16"/>
  <c r="G27" i="16"/>
  <c r="I12" i="16"/>
  <c r="I11" i="16"/>
  <c r="I14" i="16"/>
  <c r="I15" i="16"/>
  <c r="G30" i="12"/>
  <c r="I24" i="16" l="1"/>
  <c r="I23" i="16"/>
  <c r="I27" i="16"/>
  <c r="I28" i="16"/>
  <c r="I29" i="16"/>
  <c r="I25" i="16"/>
  <c r="I22" i="16"/>
  <c r="H31" i="16"/>
  <c r="G31" i="12"/>
  <c r="H32" i="16" s="1"/>
  <c r="G32" i="12" l="1"/>
  <c r="F27" i="14" l="1"/>
  <c r="G31" i="16" l="1"/>
  <c r="F28" i="14"/>
  <c r="G32" i="16" s="1"/>
  <c r="I32" i="16" l="1"/>
  <c r="F29" i="14"/>
  <c r="I31" i="16"/>
  <c r="G33" i="16" l="1"/>
  <c r="H33" i="16" l="1"/>
  <c r="I33" i="1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<sst xmlns="http://schemas.openxmlformats.org/spreadsheetml/2006/main" count="114" uniqueCount="65">
  <si>
    <t>INSTRUCTIONS À L’INTENTION DES DEMANDEURS</t>
  </si>
  <si>
    <t xml:space="preserve">PLAN DE FINANCEMENT </t>
  </si>
  <si>
    <t>INFORMATION GÉNÉRALE</t>
  </si>
  <si>
    <t>DÉCLARATION D’AUTHENTICITÉ DES RENSEIGNEMENTS</t>
  </si>
  <si>
    <t>FORMULAIRE  – PLAN DE FINANCEMENT _COHORTE RÉGIONALE</t>
  </si>
  <si>
    <t>Coordination de la cohorte</t>
  </si>
  <si>
    <t>Forfaitaire fixe</t>
  </si>
  <si>
    <t>Majoration au recrutement d'entreprises participantes</t>
  </si>
  <si>
    <t>Par entreprise</t>
  </si>
  <si>
    <t>≤ 5 entreprises</t>
  </si>
  <si>
    <t>6 - 9 entreprises</t>
  </si>
  <si>
    <t>10 - 12 entreprises</t>
  </si>
  <si>
    <t>≥ 13 entreprises</t>
  </si>
  <si>
    <t xml:space="preserve">Mise en pratique agroenvironnementale </t>
  </si>
  <si>
    <t>Montant forfaitaire cohorte</t>
  </si>
  <si>
    <t xml:space="preserve">Total </t>
  </si>
  <si>
    <t xml:space="preserve">Réclamation </t>
  </si>
  <si>
    <t xml:space="preserve">Inscrire le nombre d'entreprises ayant réellement participé aux activités de la cohorte. </t>
  </si>
  <si>
    <t>Inscrire le nombre d'activités de réseautage.</t>
  </si>
  <si>
    <t>Inscrire le nombre d'activités de transfert.</t>
  </si>
  <si>
    <t xml:space="preserve">Inscrire le nombre d'entreprises ayant participé aux activités de réseautage. </t>
  </si>
  <si>
    <t>Inscrire le nombre d'entreprises ayant mis en place des pratiques agroenvironnementales sur leur ferme.</t>
  </si>
  <si>
    <t xml:space="preserve">Par activité de réseautage supplémentaire (&gt;3) </t>
  </si>
  <si>
    <t xml:space="preserve">Autres dépenses </t>
  </si>
  <si>
    <t>Prime pour éloignement*</t>
  </si>
  <si>
    <t>Montant forfaitaire pour la cohorte</t>
  </si>
  <si>
    <t xml:space="preserve">Vérification </t>
  </si>
  <si>
    <t>Planifié</t>
  </si>
  <si>
    <t>Réalisé</t>
  </si>
  <si>
    <t xml:space="preserve">Balance </t>
  </si>
  <si>
    <t xml:space="preserve">Inscrire le nombre d'activités de réseautage. </t>
  </si>
  <si>
    <t>Prime pour éloignement</t>
  </si>
  <si>
    <t>Sous-volet 2.1 – Approche régionale PAD_Cohorte</t>
  </si>
  <si>
    <r>
      <t>Projet n</t>
    </r>
    <r>
      <rPr>
        <b/>
        <vertAlign val="superscript"/>
        <sz val="9"/>
        <rFont val="Calibri"/>
        <family val="2"/>
      </rPr>
      <t>o</t>
    </r>
    <r>
      <rPr>
        <b/>
        <sz val="9"/>
        <rFont val="Calibri"/>
        <family val="2"/>
      </rPr>
      <t> :</t>
    </r>
  </si>
  <si>
    <t>Titre du projet :</t>
  </si>
  <si>
    <t xml:space="preserve">Maximum </t>
  </si>
  <si>
    <t>Frais d'administration (max. 15 %)</t>
  </si>
  <si>
    <t>En acheminant ce document, j’atteste que :
-  Les informations qui y sont contenues sont véridiques;
-  Les éléments considérés dans le plan de financement n’ont pas été utilisés et ne seront        pas utilisés dans le cadre de toute autre réclamation ou demande de contribution financière.</t>
  </si>
  <si>
    <t>Plan de financement ($)</t>
  </si>
  <si>
    <t>Réalisé ($)</t>
  </si>
  <si>
    <t>Différence ($)</t>
  </si>
  <si>
    <t>L'aide financière accordée pour les cohortes régionales est sous forme de montants forfaitaires selon les éléments admissibles.</t>
  </si>
  <si>
    <t>COORDONNÉES POUR L’ENVOI DE LA DEMANDE D'AIDE FINANCIÈRE</t>
  </si>
  <si>
    <t xml:space="preserve">Lors du dépôt de la demande d'aide financière, seule la feuille « Plan de financement » de ce fichier doit être remplie. </t>
  </si>
  <si>
    <t>Frais d'administration (15 %)</t>
  </si>
  <si>
    <t>Incitatif aux exploitations agricoles pour la réalisation de pratiques agroenvironnementales</t>
  </si>
  <si>
    <t>Nombre d'entreprises engagées dans la cohorte</t>
  </si>
  <si>
    <t>PRIME POUR ÉLOIGNEMENT</t>
  </si>
  <si>
    <t>Nombre d'activités de réseautage prévues</t>
  </si>
  <si>
    <t>Année 1</t>
  </si>
  <si>
    <t>Montant de la subvention 
($)</t>
  </si>
  <si>
    <t>●Je déclare que tous les renseignements fournis dans l'ensemble des onglets du présent formulaire sont véridiques et complets. Je comprends que toute aide financière versée à la suite du dépôt du présent formulaire pourra faire l'objet d'une vérification.</t>
  </si>
  <si>
    <t xml:space="preserve">●Je confirme, par la transmission du présent document, l'acceptation des dispositions du présent engagement et certifie disposer de l'autorité compétente pour agir à titre de représentant du demandeur, le cas échéant. </t>
  </si>
  <si>
    <t>**Inscrivez le nom complet - Aucune signature n'est requise**</t>
  </si>
  <si>
    <t>Un montant maximum de 750 $ peut être réclamé pour couvrir les frais de déplacement d’un conseiller qui n’habite pas la région pour aller animer une cohorte ou pour le déplacement d’un conférencier pour aller participer à une activité de transfert s’il n’habite pas la région ciblée. Les régions éloignées ciblées sont : l'Abitibi-Témiscamingue, la Côte-Nord, le Nord-du-Québec et la Gaspésie–Îles-de-la-Madeleine.</t>
  </si>
  <si>
    <r>
      <t>Réalisation d'activités de réseautage</t>
    </r>
    <r>
      <rPr>
        <sz val="10"/>
        <color rgb="FFFF0000"/>
        <rFont val="Calibri"/>
        <family val="2"/>
      </rPr>
      <t xml:space="preserve"> (minimum 3 rencontres/an)</t>
    </r>
  </si>
  <si>
    <r>
      <t xml:space="preserve">Réalisation d'activités de transfert de connaissance </t>
    </r>
    <r>
      <rPr>
        <sz val="10"/>
        <color rgb="FFFF0000"/>
        <rFont val="Calibri"/>
        <family val="2"/>
      </rPr>
      <t>(minimum 2 activités/an)</t>
    </r>
  </si>
  <si>
    <r>
      <t xml:space="preserve">Réalisation d'activités de réseautage (3)
</t>
    </r>
    <r>
      <rPr>
        <sz val="10"/>
        <color rgb="FFFF0000"/>
        <rFont val="Calibri"/>
        <family val="2"/>
      </rPr>
      <t>(minimum 3 rencontres/an)</t>
    </r>
  </si>
  <si>
    <r>
      <t xml:space="preserve">Réalisation d'activités de transfert de connaissance (2) </t>
    </r>
    <r>
      <rPr>
        <sz val="10"/>
        <color rgb="FFFF0000"/>
        <rFont val="Calibri"/>
        <family val="2"/>
      </rPr>
      <t>(minimum 2 activités/an)</t>
    </r>
  </si>
  <si>
    <t>●J’ai informé le ministère de l'Agriculture, des Pêcheries et de l'Alimentation de toute somme d’argent reçue ou à recevoir d’un autre ministère ou organisme gouvernemental, en lien avec le présent projet pour lequel je reçois une aide financière.</t>
  </si>
  <si>
    <t>Incrivez la date</t>
  </si>
  <si>
    <t xml:space="preserve">Nom du demandeur ou son représentant : </t>
  </si>
  <si>
    <t xml:space="preserve">Date : </t>
  </si>
  <si>
    <t>Ce montant forfaitaire correspond aux dépenses admissibles indiquées dans le cadre du sous-volet 2.2 - Appui aux projets de mobilisation, de concertation et de transfert en agroenvironnement de Prime-Vert.</t>
  </si>
  <si>
    <t xml:space="preserve">Par courriel : Prime-Vert@mapaq.gouv.qc.ca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</si>
</sst>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8" formatCode="#,##0.00\ &quot;$&quot;_);[Red]\(#,##0.00\ &quot;$&quot;\)"/>
    <numFmt numFmtId="44" formatCode="_ * #,##0.00_)\ &quot;$&quot;_ ;_ * \(#,##0.00\)\ &quot;$&quot;_ ;_ * &quot;-&quot;??_)\ &quot;$&quot;_ ;_ @_ "/>
    <numFmt numFmtId="43" formatCode="_ * #,##0.00_)_ ;_ * \(#,##0.00\)_ ;_ * &quot;-&quot;??_)_ ;_ @_ "/>
    <numFmt numFmtId="164" formatCode="_ * #,##0.00_)\ [$€-1]_ ;_ * \(#,##0.00\)\ [$€-1]_ ;_ * &quot;-&quot;??_)\ [$€-1]_ "/>
    <numFmt numFmtId="165" formatCode="0_);[Red]\(0\)"/>
    <numFmt numFmtId="166" formatCode="#,##0.00\ &quot;$&quot;"/>
    <numFmt numFmtId="167" formatCode="_ * #,##0_)\ _ ;_ * \(#,##0\)\ &quot;$&quot;_ ;_ * &quot;-&quot;??_)\ _ ;_ @_ "/>
    <numFmt numFmtId="168" formatCode="_ * #,##0.00_)\ _$_ ;_ * \(#,##0.00\)\ _$_ ;_ * &quot;-&quot;??_)\ _$_ ;_ @_ "/>
  </numFmts>
  <fonts count="42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0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sz val="12"/>
      <name val="Arial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0"/>
      <name val="Courier"/>
      <family val="3"/>
    </font>
    <font>
      <sz val="12"/>
      <name val="Arial"/>
      <family val="2"/>
    </font>
    <font>
      <sz val="11"/>
      <color indexed="17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b/>
      <sz val="11"/>
      <name val="Calibri"/>
      <family val="2"/>
    </font>
    <font>
      <sz val="11"/>
      <name val="Calibri"/>
      <family val="2"/>
    </font>
    <font>
      <sz val="10"/>
      <name val="Calibri"/>
      <family val="2"/>
    </font>
    <font>
      <b/>
      <sz val="10"/>
      <name val="Calibri"/>
      <family val="2"/>
    </font>
    <font>
      <b/>
      <sz val="12"/>
      <name val="Calibri"/>
      <family val="2"/>
    </font>
    <font>
      <b/>
      <sz val="9"/>
      <name val="Calibri"/>
      <family val="2"/>
    </font>
    <font>
      <b/>
      <sz val="14"/>
      <name val="Calibri"/>
      <family val="2"/>
    </font>
    <font>
      <b/>
      <vertAlign val="superscript"/>
      <sz val="9"/>
      <name val="Calibri"/>
      <family val="2"/>
    </font>
    <font>
      <b/>
      <sz val="10"/>
      <color theme="1"/>
      <name val="Calibri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10"/>
      <color rgb="FFFF0000"/>
      <name val="Calibri"/>
      <family val="2"/>
    </font>
    <font>
      <sz val="14"/>
      <color rgb="FFFF0000"/>
      <name val="Calibri"/>
      <family val="2"/>
    </font>
    <font>
      <b/>
      <sz val="14"/>
      <name val="Calibri"/>
      <family val="2"/>
      <scheme val="minor"/>
    </font>
    <font>
      <b/>
      <sz val="9"/>
      <name val="Arial"/>
      <family val="2"/>
    </font>
    <font>
      <b/>
      <sz val="9"/>
      <color rgb="FFC00000"/>
      <name val="Arial"/>
      <family val="2"/>
    </font>
    <font>
      <sz val="9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E6FFA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</fills>
  <borders count="3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</borders>
  <cellStyleXfs count="49">
    <xf numFmtId="0" fontId="0" fillId="0" borderId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8" borderId="0" applyNumberFormat="0" applyBorder="0" applyAlignment="0" applyProtection="0"/>
    <xf numFmtId="0" fontId="4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9" borderId="0" applyNumberFormat="0" applyBorder="0" applyAlignment="0" applyProtection="0"/>
    <xf numFmtId="0" fontId="6" fillId="0" borderId="0" applyNumberFormat="0" applyFill="0" applyBorder="0" applyAlignment="0" applyProtection="0"/>
    <xf numFmtId="0" fontId="7" fillId="20" borderId="1" applyNumberFormat="0" applyAlignment="0" applyProtection="0"/>
    <xf numFmtId="0" fontId="8" fillId="0" borderId="2" applyNumberFormat="0" applyFill="0" applyAlignment="0" applyProtection="0"/>
    <xf numFmtId="0" fontId="9" fillId="21" borderId="3" applyNumberFormat="0" applyFont="0" applyAlignment="0" applyProtection="0"/>
    <xf numFmtId="0" fontId="10" fillId="7" borderId="1" applyNumberFormat="0" applyAlignment="0" applyProtection="0"/>
    <xf numFmtId="164" fontId="1" fillId="0" borderId="0" applyFont="0" applyFill="0" applyBorder="0" applyAlignment="0" applyProtection="0"/>
    <xf numFmtId="0" fontId="11" fillId="3" borderId="0" applyNumberFormat="0" applyBorder="0" applyAlignment="0" applyProtection="0"/>
    <xf numFmtId="0" fontId="12" fillId="22" borderId="0" applyNumberFormat="0" applyBorder="0" applyAlignment="0" applyProtection="0"/>
    <xf numFmtId="0" fontId="13" fillId="0" borderId="0"/>
    <xf numFmtId="0" fontId="9" fillId="0" borderId="0"/>
    <xf numFmtId="0" fontId="14" fillId="0" borderId="0"/>
    <xf numFmtId="0" fontId="15" fillId="4" borderId="0" applyNumberFormat="0" applyBorder="0" applyAlignment="0" applyProtection="0"/>
    <xf numFmtId="0" fontId="16" fillId="20" borderId="4" applyNumberFormat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5" applyNumberFormat="0" applyFill="0" applyAlignment="0" applyProtection="0"/>
    <xf numFmtId="0" fontId="20" fillId="0" borderId="6" applyNumberFormat="0" applyFill="0" applyAlignment="0" applyProtection="0"/>
    <xf numFmtId="0" fontId="21" fillId="0" borderId="7" applyNumberFormat="0" applyFill="0" applyAlignment="0" applyProtection="0"/>
    <xf numFmtId="0" fontId="21" fillId="0" borderId="0" applyNumberFormat="0" applyFill="0" applyBorder="0" applyAlignment="0" applyProtection="0"/>
    <xf numFmtId="0" fontId="22" fillId="0" borderId="8" applyNumberFormat="0" applyFill="0" applyAlignment="0" applyProtection="0"/>
    <xf numFmtId="0" fontId="23" fillId="23" borderId="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34" fillId="0" borderId="0" applyFont="0" applyFill="0" applyBorder="0" applyAlignment="0" applyProtection="0"/>
  </cellStyleXfs>
  <cellXfs count="156">
    <xf numFmtId="0" fontId="0" fillId="0" borderId="0" xfId="0"/>
    <xf numFmtId="0" fontId="0" fillId="0" borderId="10" xfId="0" applyBorder="1"/>
    <xf numFmtId="0" fontId="0" fillId="0" borderId="11" xfId="0" applyBorder="1"/>
    <xf numFmtId="0" fontId="2" fillId="0" borderId="0" xfId="34" applyFont="1" applyAlignment="1">
      <alignment horizontal="left" vertical="top"/>
    </xf>
    <xf numFmtId="0" fontId="24" fillId="0" borderId="0" xfId="0" applyFont="1"/>
    <xf numFmtId="0" fontId="0" fillId="0" borderId="12" xfId="0" applyBorder="1"/>
    <xf numFmtId="0" fontId="25" fillId="0" borderId="0" xfId="34" applyFont="1" applyAlignment="1">
      <alignment wrapText="1"/>
    </xf>
    <xf numFmtId="0" fontId="26" fillId="0" borderId="0" xfId="34" applyFont="1" applyAlignment="1">
      <alignment horizontal="left" vertical="center" wrapText="1"/>
    </xf>
    <xf numFmtId="0" fontId="27" fillId="0" borderId="0" xfId="0" applyFont="1"/>
    <xf numFmtId="0" fontId="28" fillId="0" borderId="0" xfId="34" applyFont="1" applyAlignment="1">
      <alignment horizontal="center" vertical="center"/>
    </xf>
    <xf numFmtId="0" fontId="25" fillId="0" borderId="0" xfId="34" applyFont="1" applyAlignment="1">
      <alignment horizontal="center" vertical="center"/>
    </xf>
    <xf numFmtId="0" fontId="31" fillId="0" borderId="18" xfId="0" applyFont="1" applyBorder="1" applyAlignment="1">
      <alignment horizontal="center"/>
    </xf>
    <xf numFmtId="0" fontId="31" fillId="0" borderId="0" xfId="0" applyFont="1" applyAlignment="1">
      <alignment horizontal="center"/>
    </xf>
    <xf numFmtId="0" fontId="31" fillId="0" borderId="19" xfId="0" applyFont="1" applyBorder="1" applyAlignment="1">
      <alignment horizontal="center"/>
    </xf>
    <xf numFmtId="0" fontId="29" fillId="0" borderId="0" xfId="34" applyFont="1" applyAlignment="1">
      <alignment horizontal="center" vertical="center"/>
    </xf>
    <xf numFmtId="0" fontId="29" fillId="0" borderId="0" xfId="0" applyFont="1" applyAlignment="1">
      <alignment horizontal="left"/>
    </xf>
    <xf numFmtId="0" fontId="30" fillId="0" borderId="0" xfId="0" applyFont="1" applyAlignment="1">
      <alignment horizontal="left"/>
    </xf>
    <xf numFmtId="0" fontId="31" fillId="24" borderId="0" xfId="34" applyFont="1" applyFill="1" applyAlignment="1">
      <alignment wrapText="1"/>
    </xf>
    <xf numFmtId="0" fontId="31" fillId="0" borderId="0" xfId="0" applyFont="1" applyAlignment="1">
      <alignment horizontal="left"/>
    </xf>
    <xf numFmtId="17" fontId="0" fillId="0" borderId="0" xfId="0" applyNumberFormat="1"/>
    <xf numFmtId="0" fontId="31" fillId="0" borderId="0" xfId="0" applyFont="1"/>
    <xf numFmtId="0" fontId="27" fillId="0" borderId="0" xfId="0" applyFont="1" applyAlignment="1" applyProtection="1">
      <alignment horizontal="left" vertical="top" wrapText="1"/>
      <protection locked="0"/>
    </xf>
    <xf numFmtId="43" fontId="27" fillId="0" borderId="0" xfId="46" applyFont="1"/>
    <xf numFmtId="0" fontId="30" fillId="0" borderId="24" xfId="0" applyFont="1" applyBorder="1" applyAlignment="1">
      <alignment horizontal="left"/>
    </xf>
    <xf numFmtId="0" fontId="27" fillId="0" borderId="0" xfId="0" applyFont="1" applyAlignment="1" applyProtection="1">
      <alignment horizontal="left" vertical="top"/>
      <protection locked="0"/>
    </xf>
    <xf numFmtId="43" fontId="27" fillId="0" borderId="0" xfId="46" applyFont="1" applyProtection="1"/>
    <xf numFmtId="0" fontId="1" fillId="0" borderId="0" xfId="34" applyFont="1" applyAlignment="1">
      <alignment wrapText="1"/>
    </xf>
    <xf numFmtId="0" fontId="1" fillId="0" borderId="0" xfId="34" applyFont="1"/>
    <xf numFmtId="0" fontId="1" fillId="0" borderId="0" xfId="35" applyFont="1"/>
    <xf numFmtId="0" fontId="1" fillId="0" borderId="0" xfId="34" applyFont="1" applyAlignment="1">
      <alignment horizontal="left" vertical="center"/>
    </xf>
    <xf numFmtId="0" fontId="37" fillId="0" borderId="0" xfId="0" applyFont="1"/>
    <xf numFmtId="0" fontId="31" fillId="24" borderId="14" xfId="0" applyFont="1" applyFill="1" applyBorder="1" applyAlignment="1">
      <alignment horizontal="left"/>
    </xf>
    <xf numFmtId="0" fontId="36" fillId="0" borderId="0" xfId="0" applyFont="1"/>
    <xf numFmtId="168" fontId="27" fillId="0" borderId="14" xfId="47" applyNumberFormat="1" applyFont="1" applyFill="1" applyBorder="1" applyAlignment="1" applyProtection="1">
      <alignment horizontal="center" vertical="center" wrapText="1"/>
    </xf>
    <xf numFmtId="0" fontId="27" fillId="32" borderId="24" xfId="0" applyFont="1" applyFill="1" applyBorder="1" applyAlignment="1">
      <alignment vertical="center"/>
    </xf>
    <xf numFmtId="0" fontId="27" fillId="32" borderId="24" xfId="0" applyFont="1" applyFill="1" applyBorder="1" applyAlignment="1">
      <alignment horizontal="left" vertical="center"/>
    </xf>
    <xf numFmtId="166" fontId="27" fillId="0" borderId="14" xfId="46" applyNumberFormat="1" applyFont="1" applyBorder="1" applyAlignment="1" applyProtection="1">
      <alignment horizontal="right" vertical="center"/>
    </xf>
    <xf numFmtId="166" fontId="27" fillId="0" borderId="14" xfId="47" applyNumberFormat="1" applyFont="1" applyBorder="1" applyAlignment="1" applyProtection="1">
      <alignment horizontal="right" vertical="center"/>
    </xf>
    <xf numFmtId="44" fontId="27" fillId="32" borderId="24" xfId="47" applyFont="1" applyFill="1" applyBorder="1" applyAlignment="1">
      <alignment horizontal="right" vertical="center"/>
    </xf>
    <xf numFmtId="0" fontId="28" fillId="26" borderId="20" xfId="0" applyFont="1" applyFill="1" applyBorder="1" applyAlignment="1" applyProtection="1">
      <alignment vertical="center" wrapText="1"/>
      <protection locked="0"/>
    </xf>
    <xf numFmtId="0" fontId="25" fillId="0" borderId="0" xfId="34" applyFont="1" applyAlignment="1">
      <alignment horizontal="left" vertical="center"/>
    </xf>
    <xf numFmtId="0" fontId="25" fillId="0" borderId="0" xfId="34" applyFont="1" applyAlignment="1">
      <alignment horizontal="left" vertical="center" wrapText="1"/>
    </xf>
    <xf numFmtId="0" fontId="35" fillId="0" borderId="0" xfId="0" applyFont="1" applyAlignment="1">
      <alignment horizontal="left" wrapText="1"/>
    </xf>
    <xf numFmtId="0" fontId="1" fillId="0" borderId="0" xfId="0" applyFont="1" applyAlignment="1">
      <alignment horizontal="left" wrapText="1"/>
    </xf>
    <xf numFmtId="0" fontId="35" fillId="0" borderId="0" xfId="0" applyFont="1" applyAlignment="1">
      <alignment horizontal="right"/>
    </xf>
    <xf numFmtId="0" fontId="28" fillId="28" borderId="0" xfId="0" applyFont="1" applyFill="1" applyAlignment="1" applyProtection="1">
      <alignment vertical="top" wrapText="1"/>
      <protection locked="0"/>
    </xf>
    <xf numFmtId="0" fontId="28" fillId="26" borderId="14" xfId="0" applyFont="1" applyFill="1" applyBorder="1" applyAlignment="1">
      <alignment horizontal="center" vertical="center" wrapText="1"/>
    </xf>
    <xf numFmtId="0" fontId="27" fillId="0" borderId="14" xfId="0" applyFont="1" applyBorder="1" applyAlignment="1">
      <alignment horizontal="left" vertical="center"/>
    </xf>
    <xf numFmtId="0" fontId="36" fillId="0" borderId="20" xfId="0" applyFont="1" applyBorder="1" applyAlignment="1">
      <alignment horizontal="left" vertical="center" wrapText="1"/>
    </xf>
    <xf numFmtId="0" fontId="27" fillId="0" borderId="14" xfId="0" applyFont="1" applyBorder="1" applyAlignment="1">
      <alignment horizontal="left" vertical="center" wrapText="1"/>
    </xf>
    <xf numFmtId="44" fontId="27" fillId="0" borderId="14" xfId="47" applyFont="1" applyFill="1" applyBorder="1" applyAlignment="1" applyProtection="1">
      <alignment horizontal="right" vertical="center"/>
    </xf>
    <xf numFmtId="0" fontId="27" fillId="0" borderId="14" xfId="0" applyFont="1" applyBorder="1"/>
    <xf numFmtId="168" fontId="27" fillId="31" borderId="14" xfId="47" applyNumberFormat="1" applyFont="1" applyFill="1" applyBorder="1" applyAlignment="1" applyProtection="1">
      <alignment horizontal="center" vertical="center" wrapText="1"/>
    </xf>
    <xf numFmtId="168" fontId="38" fillId="26" borderId="14" xfId="47" applyNumberFormat="1" applyFont="1" applyFill="1" applyBorder="1" applyAlignment="1" applyProtection="1">
      <alignment horizontal="center" vertical="center"/>
    </xf>
    <xf numFmtId="44" fontId="27" fillId="0" borderId="14" xfId="47" applyFont="1" applyBorder="1" applyAlignment="1" applyProtection="1">
      <alignment horizontal="right" vertical="center"/>
    </xf>
    <xf numFmtId="0" fontId="27" fillId="0" borderId="20" xfId="0" applyFont="1" applyBorder="1" applyAlignment="1">
      <alignment vertical="center" wrapText="1"/>
    </xf>
    <xf numFmtId="0" fontId="27" fillId="0" borderId="14" xfId="0" applyFont="1" applyBorder="1" applyAlignment="1">
      <alignment vertical="center"/>
    </xf>
    <xf numFmtId="0" fontId="27" fillId="0" borderId="20" xfId="0" applyFont="1" applyBorder="1" applyAlignment="1">
      <alignment vertical="center"/>
    </xf>
    <xf numFmtId="0" fontId="28" fillId="28" borderId="0" xfId="0" applyFont="1" applyFill="1" applyAlignment="1" applyProtection="1">
      <alignment horizontal="center" vertical="top" wrapText="1"/>
      <protection locked="0"/>
    </xf>
    <xf numFmtId="0" fontId="27" fillId="32" borderId="20" xfId="0" applyFont="1" applyFill="1" applyBorder="1" applyAlignment="1">
      <alignment horizontal="left" vertical="center"/>
    </xf>
    <xf numFmtId="44" fontId="27" fillId="32" borderId="26" xfId="47" applyFont="1" applyFill="1" applyBorder="1" applyAlignment="1" applyProtection="1">
      <alignment horizontal="right" vertical="center"/>
    </xf>
    <xf numFmtId="0" fontId="27" fillId="32" borderId="26" xfId="0" applyFont="1" applyFill="1" applyBorder="1" applyAlignment="1">
      <alignment vertical="center"/>
    </xf>
    <xf numFmtId="0" fontId="27" fillId="32" borderId="23" xfId="0" applyFont="1" applyFill="1" applyBorder="1" applyAlignment="1">
      <alignment vertical="center"/>
    </xf>
    <xf numFmtId="168" fontId="27" fillId="26" borderId="14" xfId="47" applyNumberFormat="1" applyFont="1" applyFill="1" applyBorder="1" applyAlignment="1" applyProtection="1">
      <alignment horizontal="center" vertical="center" wrapText="1"/>
    </xf>
    <xf numFmtId="168" fontId="27" fillId="26" borderId="13" xfId="47" applyNumberFormat="1" applyFont="1" applyFill="1" applyBorder="1" applyAlignment="1" applyProtection="1">
      <alignment horizontal="center" vertical="center" wrapText="1"/>
    </xf>
    <xf numFmtId="0" fontId="27" fillId="26" borderId="27" xfId="0" applyFont="1" applyFill="1" applyBorder="1" applyAlignment="1">
      <alignment vertical="center" wrapText="1"/>
    </xf>
    <xf numFmtId="0" fontId="27" fillId="27" borderId="21" xfId="0" applyFont="1" applyFill="1" applyBorder="1" applyAlignment="1" applyProtection="1">
      <alignment horizontal="right" vertical="top"/>
      <protection locked="0"/>
    </xf>
    <xf numFmtId="0" fontId="39" fillId="28" borderId="0" xfId="0" applyFont="1" applyFill="1" applyAlignment="1" applyProtection="1">
      <alignment vertical="center" wrapText="1"/>
      <protection hidden="1"/>
    </xf>
    <xf numFmtId="0" fontId="39" fillId="28" borderId="0" xfId="0" applyFont="1" applyFill="1" applyAlignment="1" applyProtection="1">
      <alignment vertical="top" wrapText="1"/>
      <protection hidden="1"/>
    </xf>
    <xf numFmtId="0" fontId="2" fillId="28" borderId="0" xfId="0" applyFont="1" applyFill="1" applyAlignment="1" applyProtection="1">
      <alignment vertical="center" wrapText="1"/>
      <protection hidden="1"/>
    </xf>
    <xf numFmtId="0" fontId="2" fillId="0" borderId="0" xfId="0" applyFont="1" applyAlignment="1" applyProtection="1">
      <alignment horizontal="right" vertical="center"/>
      <protection hidden="1"/>
    </xf>
    <xf numFmtId="0" fontId="39" fillId="0" borderId="0" xfId="0" applyFont="1" applyAlignment="1" applyProtection="1">
      <alignment vertical="top" wrapText="1"/>
      <protection hidden="1"/>
    </xf>
    <xf numFmtId="0" fontId="39" fillId="0" borderId="0" xfId="0" applyFont="1" applyAlignment="1" applyProtection="1">
      <alignment vertical="center" wrapText="1"/>
      <protection hidden="1"/>
    </xf>
    <xf numFmtId="0" fontId="27" fillId="0" borderId="21" xfId="0" applyFont="1" applyBorder="1" applyAlignment="1">
      <alignment horizontal="right" vertical="top"/>
    </xf>
    <xf numFmtId="165" fontId="27" fillId="0" borderId="14" xfId="0" applyNumberFormat="1" applyFont="1" applyBorder="1" applyAlignment="1">
      <alignment horizontal="right" vertical="top"/>
    </xf>
    <xf numFmtId="9" fontId="27" fillId="0" borderId="14" xfId="48" applyFont="1" applyFill="1" applyBorder="1" applyAlignment="1" applyProtection="1">
      <alignment horizontal="right" vertical="top"/>
    </xf>
    <xf numFmtId="0" fontId="28" fillId="28" borderId="0" xfId="0" applyFont="1" applyFill="1" applyAlignment="1">
      <alignment horizontal="center" vertical="top" wrapText="1"/>
    </xf>
    <xf numFmtId="0" fontId="28" fillId="26" borderId="14" xfId="0" applyFont="1" applyFill="1" applyBorder="1" applyAlignment="1">
      <alignment horizontal="center" vertical="center"/>
    </xf>
    <xf numFmtId="0" fontId="27" fillId="0" borderId="26" xfId="0" applyFont="1" applyBorder="1" applyAlignment="1">
      <alignment vertical="center"/>
    </xf>
    <xf numFmtId="0" fontId="27" fillId="0" borderId="23" xfId="0" applyFont="1" applyBorder="1" applyAlignment="1">
      <alignment vertical="center"/>
    </xf>
    <xf numFmtId="0" fontId="27" fillId="32" borderId="0" xfId="0" applyFont="1" applyFill="1" applyAlignment="1">
      <alignment horizontal="left" vertical="center"/>
    </xf>
    <xf numFmtId="44" fontId="27" fillId="32" borderId="20" xfId="47" applyFont="1" applyFill="1" applyBorder="1" applyAlignment="1" applyProtection="1">
      <alignment horizontal="right" vertical="center"/>
    </xf>
    <xf numFmtId="0" fontId="27" fillId="0" borderId="0" xfId="0" applyFont="1" applyAlignment="1">
      <alignment horizontal="left" vertical="top" wrapText="1"/>
    </xf>
    <xf numFmtId="167" fontId="27" fillId="26" borderId="14" xfId="47" applyNumberFormat="1" applyFont="1" applyFill="1" applyBorder="1" applyAlignment="1" applyProtection="1">
      <alignment horizontal="center" vertical="center" wrapText="1"/>
    </xf>
    <xf numFmtId="8" fontId="27" fillId="26" borderId="14" xfId="47" applyNumberFormat="1" applyFont="1" applyFill="1" applyBorder="1" applyAlignment="1" applyProtection="1">
      <alignment horizontal="right" vertical="center" wrapText="1"/>
    </xf>
    <xf numFmtId="0" fontId="28" fillId="26" borderId="20" xfId="0" applyFont="1" applyFill="1" applyBorder="1" applyAlignment="1">
      <alignment vertical="center" wrapText="1"/>
    </xf>
    <xf numFmtId="168" fontId="28" fillId="26" borderId="20" xfId="47" applyNumberFormat="1" applyFont="1" applyFill="1" applyBorder="1" applyAlignment="1" applyProtection="1">
      <alignment horizontal="left" vertical="top" wrapText="1"/>
    </xf>
    <xf numFmtId="168" fontId="28" fillId="29" borderId="14" xfId="47" applyNumberFormat="1" applyFont="1" applyFill="1" applyBorder="1" applyAlignment="1" applyProtection="1">
      <alignment horizontal="center" vertical="center" wrapText="1"/>
    </xf>
    <xf numFmtId="8" fontId="28" fillId="29" borderId="14" xfId="47" applyNumberFormat="1" applyFont="1" applyFill="1" applyBorder="1" applyAlignment="1" applyProtection="1">
      <alignment horizontal="right" vertical="center" wrapText="1"/>
    </xf>
    <xf numFmtId="0" fontId="40" fillId="28" borderId="0" xfId="0" applyFont="1" applyFill="1" applyAlignment="1" applyProtection="1">
      <alignment vertical="top" wrapText="1"/>
      <protection hidden="1"/>
    </xf>
    <xf numFmtId="0" fontId="0" fillId="28" borderId="0" xfId="0" applyFill="1" applyAlignment="1" applyProtection="1">
      <alignment vertical="center"/>
      <protection hidden="1"/>
    </xf>
    <xf numFmtId="0" fontId="27" fillId="0" borderId="30" xfId="0" applyFont="1" applyBorder="1" applyAlignment="1">
      <alignment horizontal="right" vertical="top"/>
    </xf>
    <xf numFmtId="165" fontId="27" fillId="0" borderId="13" xfId="0" applyNumberFormat="1" applyFont="1" applyBorder="1" applyAlignment="1">
      <alignment horizontal="right" vertical="top"/>
    </xf>
    <xf numFmtId="0" fontId="33" fillId="30" borderId="20" xfId="0" applyFont="1" applyFill="1" applyBorder="1" applyAlignment="1">
      <alignment horizontal="center" vertical="center"/>
    </xf>
    <xf numFmtId="0" fontId="33" fillId="30" borderId="26" xfId="0" applyFont="1" applyFill="1" applyBorder="1" applyAlignment="1">
      <alignment horizontal="center" vertical="center"/>
    </xf>
    <xf numFmtId="167" fontId="27" fillId="31" borderId="14" xfId="47" applyNumberFormat="1" applyFont="1" applyFill="1" applyBorder="1" applyAlignment="1" applyProtection="1">
      <alignment horizontal="center" vertical="center" wrapText="1"/>
    </xf>
    <xf numFmtId="8" fontId="27" fillId="31" borderId="14" xfId="47" applyNumberFormat="1" applyFont="1" applyFill="1" applyBorder="1" applyAlignment="1" applyProtection="1">
      <alignment horizontal="right" vertical="center" wrapText="1"/>
    </xf>
    <xf numFmtId="0" fontId="27" fillId="27" borderId="24" xfId="0" applyFont="1" applyFill="1" applyBorder="1" applyAlignment="1" applyProtection="1">
      <alignment vertical="top"/>
      <protection locked="0"/>
    </xf>
    <xf numFmtId="0" fontId="27" fillId="27" borderId="24" xfId="0" applyFont="1" applyFill="1" applyBorder="1" applyAlignment="1" applyProtection="1">
      <alignment horizontal="left" vertical="top"/>
      <protection locked="0"/>
    </xf>
    <xf numFmtId="0" fontId="31" fillId="26" borderId="23" xfId="0" applyFont="1" applyFill="1" applyBorder="1" applyAlignment="1">
      <alignment horizontal="center"/>
    </xf>
    <xf numFmtId="0" fontId="26" fillId="0" borderId="0" xfId="0" applyFont="1" applyAlignment="1">
      <alignment horizontal="right"/>
    </xf>
    <xf numFmtId="0" fontId="26" fillId="33" borderId="0" xfId="34" applyFont="1" applyFill="1" applyAlignment="1">
      <alignment horizontal="left" vertical="center" wrapText="1"/>
    </xf>
    <xf numFmtId="0" fontId="27" fillId="27" borderId="21" xfId="0" applyFont="1" applyFill="1" applyBorder="1" applyAlignment="1" applyProtection="1">
      <alignment horizontal="center" vertical="top"/>
      <protection locked="0"/>
    </xf>
    <xf numFmtId="49" fontId="41" fillId="27" borderId="14" xfId="0" applyNumberFormat="1" applyFont="1" applyFill="1" applyBorder="1" applyAlignment="1" applyProtection="1">
      <alignment vertical="center"/>
      <protection locked="0"/>
    </xf>
    <xf numFmtId="168" fontId="27" fillId="0" borderId="25" xfId="47" applyNumberFormat="1" applyFont="1" applyFill="1" applyBorder="1" applyAlignment="1" applyProtection="1">
      <alignment horizontal="center" vertical="center" wrapText="1"/>
    </xf>
    <xf numFmtId="168" fontId="27" fillId="27" borderId="14" xfId="47" applyNumberFormat="1" applyFont="1" applyFill="1" applyBorder="1" applyAlignment="1" applyProtection="1">
      <alignment horizontal="right" vertical="top"/>
      <protection locked="0"/>
    </xf>
    <xf numFmtId="0" fontId="27" fillId="26" borderId="14" xfId="0" applyFont="1" applyFill="1" applyBorder="1" applyAlignment="1">
      <alignment horizontal="left" vertical="center" wrapText="1"/>
    </xf>
    <xf numFmtId="168" fontId="27" fillId="31" borderId="14" xfId="47" applyNumberFormat="1" applyFont="1" applyFill="1" applyBorder="1" applyAlignment="1" applyProtection="1">
      <alignment horizontal="center" vertical="center"/>
    </xf>
    <xf numFmtId="0" fontId="28" fillId="26" borderId="14" xfId="0" applyFont="1" applyFill="1" applyBorder="1" applyAlignment="1">
      <alignment horizontal="left" vertical="top" wrapText="1"/>
    </xf>
    <xf numFmtId="0" fontId="27" fillId="27" borderId="14" xfId="0" applyFont="1" applyFill="1" applyBorder="1" applyAlignment="1" applyProtection="1">
      <alignment horizontal="center" vertical="top"/>
      <protection locked="0"/>
    </xf>
    <xf numFmtId="168" fontId="27" fillId="27" borderId="14" xfId="47" applyNumberFormat="1" applyFont="1" applyFill="1" applyBorder="1" applyAlignment="1" applyProtection="1">
      <alignment horizontal="right" vertical="center"/>
      <protection locked="0"/>
    </xf>
    <xf numFmtId="0" fontId="29" fillId="0" borderId="18" xfId="0" quotePrefix="1" applyFont="1" applyBorder="1" applyAlignment="1">
      <alignment vertical="center" wrapText="1"/>
    </xf>
    <xf numFmtId="0" fontId="29" fillId="0" borderId="0" xfId="0" applyFont="1" applyAlignment="1">
      <alignment vertical="center"/>
    </xf>
    <xf numFmtId="0" fontId="29" fillId="0" borderId="19" xfId="0" applyFont="1" applyBorder="1" applyAlignment="1">
      <alignment vertical="center"/>
    </xf>
    <xf numFmtId="0" fontId="31" fillId="25" borderId="15" xfId="0" applyFont="1" applyFill="1" applyBorder="1" applyAlignment="1">
      <alignment horizontal="center"/>
    </xf>
    <xf numFmtId="0" fontId="31" fillId="25" borderId="16" xfId="0" applyFont="1" applyFill="1" applyBorder="1" applyAlignment="1">
      <alignment horizontal="center"/>
    </xf>
    <xf numFmtId="0" fontId="31" fillId="25" borderId="17" xfId="0" applyFont="1" applyFill="1" applyBorder="1" applyAlignment="1">
      <alignment horizontal="center"/>
    </xf>
    <xf numFmtId="0" fontId="27" fillId="0" borderId="25" xfId="0" applyFont="1" applyBorder="1" applyAlignment="1">
      <alignment horizontal="left" vertical="center" wrapText="1"/>
    </xf>
    <xf numFmtId="0" fontId="27" fillId="0" borderId="22" xfId="0" applyFont="1" applyBorder="1" applyAlignment="1">
      <alignment horizontal="left" vertical="center" wrapText="1"/>
    </xf>
    <xf numFmtId="0" fontId="27" fillId="0" borderId="13" xfId="0" applyFont="1" applyBorder="1" applyAlignment="1">
      <alignment horizontal="left" vertical="center" wrapText="1"/>
    </xf>
    <xf numFmtId="0" fontId="28" fillId="26" borderId="14" xfId="0" applyFont="1" applyFill="1" applyBorder="1" applyAlignment="1" applyProtection="1">
      <alignment horizontal="right" vertical="top" wrapText="1"/>
      <protection locked="0"/>
    </xf>
    <xf numFmtId="0" fontId="37" fillId="0" borderId="0" xfId="0" applyFont="1" applyAlignment="1">
      <alignment horizontal="left" vertical="top"/>
    </xf>
    <xf numFmtId="0" fontId="27" fillId="0" borderId="20" xfId="0" applyFont="1" applyBorder="1" applyAlignment="1">
      <alignment horizontal="left" vertical="center"/>
    </xf>
    <xf numFmtId="0" fontId="27" fillId="0" borderId="26" xfId="0" applyFont="1" applyBorder="1" applyAlignment="1">
      <alignment horizontal="left" vertical="center"/>
    </xf>
    <xf numFmtId="0" fontId="27" fillId="0" borderId="23" xfId="0" applyFont="1" applyBorder="1" applyAlignment="1">
      <alignment horizontal="left" vertical="center"/>
    </xf>
    <xf numFmtId="0" fontId="27" fillId="0" borderId="28" xfId="0" applyFont="1" applyBorder="1" applyAlignment="1">
      <alignment horizontal="left"/>
    </xf>
    <xf numFmtId="0" fontId="27" fillId="0" borderId="29" xfId="0" applyFont="1" applyBorder="1" applyAlignment="1">
      <alignment horizontal="left"/>
    </xf>
    <xf numFmtId="0" fontId="27" fillId="27" borderId="24" xfId="0" applyFont="1" applyFill="1" applyBorder="1" applyAlignment="1" applyProtection="1">
      <alignment horizontal="left" vertical="top"/>
      <protection locked="0"/>
    </xf>
    <xf numFmtId="0" fontId="27" fillId="27" borderId="24" xfId="0" applyFont="1" applyFill="1" applyBorder="1" applyAlignment="1" applyProtection="1">
      <alignment horizontal="left" vertical="top" wrapText="1"/>
      <protection locked="0"/>
    </xf>
    <xf numFmtId="49" fontId="41" fillId="27" borderId="20" xfId="0" applyNumberFormat="1" applyFont="1" applyFill="1" applyBorder="1" applyAlignment="1" applyProtection="1">
      <alignment horizontal="center" vertical="center"/>
      <protection locked="0"/>
    </xf>
    <xf numFmtId="49" fontId="41" fillId="27" borderId="23" xfId="0" applyNumberFormat="1" applyFont="1" applyFill="1" applyBorder="1" applyAlignment="1" applyProtection="1">
      <alignment horizontal="center" vertical="center"/>
      <protection locked="0"/>
    </xf>
    <xf numFmtId="0" fontId="2" fillId="28" borderId="0" xfId="0" applyFont="1" applyFill="1" applyAlignment="1" applyProtection="1">
      <alignment horizontal="right" vertical="center" wrapText="1"/>
      <protection hidden="1"/>
    </xf>
    <xf numFmtId="0" fontId="2" fillId="28" borderId="31" xfId="0" applyFont="1" applyFill="1" applyBorder="1" applyAlignment="1" applyProtection="1">
      <alignment horizontal="right" vertical="center" wrapText="1"/>
      <protection hidden="1"/>
    </xf>
    <xf numFmtId="0" fontId="2" fillId="28" borderId="0" xfId="0" applyFont="1" applyFill="1" applyAlignment="1" applyProtection="1">
      <alignment horizontal="right" vertical="center"/>
      <protection hidden="1"/>
    </xf>
    <xf numFmtId="0" fontId="2" fillId="28" borderId="31" xfId="0" applyFont="1" applyFill="1" applyBorder="1" applyAlignment="1" applyProtection="1">
      <alignment horizontal="right" vertical="center"/>
      <protection hidden="1"/>
    </xf>
    <xf numFmtId="0" fontId="28" fillId="26" borderId="20" xfId="0" applyFont="1" applyFill="1" applyBorder="1" applyAlignment="1" applyProtection="1">
      <alignment horizontal="right" vertical="top" wrapText="1"/>
      <protection locked="0"/>
    </xf>
    <xf numFmtId="0" fontId="27" fillId="0" borderId="14" xfId="0" applyFont="1" applyBorder="1" applyAlignment="1">
      <alignment vertical="center"/>
    </xf>
    <xf numFmtId="0" fontId="27" fillId="0" borderId="20" xfId="0" applyFont="1" applyBorder="1" applyAlignment="1">
      <alignment vertical="center"/>
    </xf>
    <xf numFmtId="14" fontId="41" fillId="0" borderId="0" xfId="0" applyNumberFormat="1" applyFont="1" applyAlignment="1" applyProtection="1">
      <alignment horizontal="center" vertical="center" wrapText="1"/>
      <protection locked="0"/>
    </xf>
    <xf numFmtId="0" fontId="27" fillId="0" borderId="0" xfId="0" applyFont="1" applyAlignment="1">
      <alignment horizontal="center"/>
    </xf>
    <xf numFmtId="0" fontId="27" fillId="0" borderId="20" xfId="0" applyFont="1" applyBorder="1" applyAlignment="1">
      <alignment vertical="center" wrapText="1"/>
    </xf>
    <xf numFmtId="0" fontId="39" fillId="28" borderId="0" xfId="0" applyFont="1" applyFill="1" applyAlignment="1" applyProtection="1">
      <alignment horizontal="left" vertical="center" wrapText="1"/>
      <protection hidden="1"/>
    </xf>
    <xf numFmtId="0" fontId="39" fillId="28" borderId="0" xfId="0" applyFont="1" applyFill="1" applyAlignment="1" applyProtection="1">
      <alignment horizontal="left" vertical="top" wrapText="1"/>
      <protection hidden="1"/>
    </xf>
    <xf numFmtId="0" fontId="40" fillId="28" borderId="0" xfId="0" applyFont="1" applyFill="1" applyAlignment="1" applyProtection="1">
      <alignment horizontal="left" vertical="top" wrapText="1"/>
      <protection hidden="1"/>
    </xf>
    <xf numFmtId="49" fontId="41" fillId="0" borderId="0" xfId="0" applyNumberFormat="1" applyFont="1" applyAlignment="1" applyProtection="1">
      <alignment horizontal="center" vertical="center" wrapText="1"/>
      <protection locked="0"/>
    </xf>
    <xf numFmtId="0" fontId="27" fillId="27" borderId="0" xfId="0" applyFont="1" applyFill="1" applyAlignment="1" applyProtection="1">
      <alignment horizontal="left" vertical="top"/>
      <protection locked="0"/>
    </xf>
    <xf numFmtId="0" fontId="31" fillId="28" borderId="20" xfId="0" applyFont="1" applyFill="1" applyBorder="1" applyAlignment="1">
      <alignment horizontal="center" vertical="top" wrapText="1"/>
    </xf>
    <xf numFmtId="0" fontId="31" fillId="28" borderId="26" xfId="0" applyFont="1" applyFill="1" applyBorder="1" applyAlignment="1">
      <alignment horizontal="center" vertical="top" wrapText="1"/>
    </xf>
    <xf numFmtId="0" fontId="31" fillId="28" borderId="23" xfId="0" applyFont="1" applyFill="1" applyBorder="1" applyAlignment="1">
      <alignment horizontal="center" vertical="top" wrapText="1"/>
    </xf>
    <xf numFmtId="0" fontId="31" fillId="0" borderId="20" xfId="0" applyFont="1" applyBorder="1" applyAlignment="1">
      <alignment horizontal="center" vertical="top" wrapText="1"/>
    </xf>
    <xf numFmtId="0" fontId="31" fillId="0" borderId="26" xfId="0" applyFont="1" applyBorder="1" applyAlignment="1">
      <alignment horizontal="center" vertical="top" wrapText="1"/>
    </xf>
    <xf numFmtId="0" fontId="31" fillId="0" borderId="23" xfId="0" applyFont="1" applyBorder="1" applyAlignment="1">
      <alignment horizontal="center" vertical="top" wrapText="1"/>
    </xf>
    <xf numFmtId="0" fontId="28" fillId="30" borderId="14" xfId="0" applyFont="1" applyFill="1" applyBorder="1" applyAlignment="1" applyProtection="1">
      <alignment horizontal="right" vertical="top" wrapText="1"/>
      <protection locked="0"/>
    </xf>
    <xf numFmtId="0" fontId="28" fillId="28" borderId="0" xfId="0" applyFont="1" applyFill="1" applyAlignment="1" applyProtection="1">
      <alignment horizontal="center" vertical="top" wrapText="1"/>
      <protection locked="0"/>
    </xf>
    <xf numFmtId="0" fontId="27" fillId="0" borderId="26" xfId="0" applyFont="1" applyBorder="1" applyAlignment="1">
      <alignment vertical="center"/>
    </xf>
    <xf numFmtId="0" fontId="27" fillId="0" borderId="23" xfId="0" applyFont="1" applyBorder="1" applyAlignment="1">
      <alignment vertical="center"/>
    </xf>
  </cellXfs>
  <cellStyles count="49">
    <cellStyle name="20 % - Accent1" xfId="1" builtinId="30" customBuiltin="1"/>
    <cellStyle name="20 % - Accent2" xfId="2" builtinId="34" customBuiltin="1"/>
    <cellStyle name="20 % - Accent3" xfId="3" builtinId="38" customBuiltin="1"/>
    <cellStyle name="20 % - Accent4" xfId="4" builtinId="42" customBuiltin="1"/>
    <cellStyle name="20 % - Accent5" xfId="5" builtinId="46" customBuiltin="1"/>
    <cellStyle name="20 % - Accent6" xfId="6" builtinId="50" customBuiltin="1"/>
    <cellStyle name="40 % - Accent1" xfId="7" builtinId="31" customBuiltin="1"/>
    <cellStyle name="40 % - Accent2" xfId="8" builtinId="35" customBuiltin="1"/>
    <cellStyle name="40 % - Accent3" xfId="9" builtinId="39" customBuiltin="1"/>
    <cellStyle name="40 % - Accent4" xfId="10" builtinId="43" customBuiltin="1"/>
    <cellStyle name="40 % - Accent5" xfId="11" builtinId="47" customBuiltin="1"/>
    <cellStyle name="40 % - Accent6" xfId="12" builtinId="51" customBuiltin="1"/>
    <cellStyle name="60 % - Accent1" xfId="13" builtinId="32" customBuiltin="1"/>
    <cellStyle name="60 % - Accent2" xfId="14" builtinId="36" customBuiltin="1"/>
    <cellStyle name="60 % - Accent3" xfId="15" builtinId="40" customBuiltin="1"/>
    <cellStyle name="60 % - Accent4" xfId="16" builtinId="44" customBuiltin="1"/>
    <cellStyle name="60 % - Accent5" xfId="17" builtinId="48" customBuiltin="1"/>
    <cellStyle name="60 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Avertissement" xfId="25" builtinId="11" customBuiltin="1"/>
    <cellStyle name="Calcul" xfId="26" builtinId="22" customBuiltin="1"/>
    <cellStyle name="Cellule liée" xfId="27" builtinId="24" customBuiltin="1"/>
    <cellStyle name="Entrée" xfId="29" builtinId="20" customBuiltin="1"/>
    <cellStyle name="Euro" xfId="30" xr:uid="{00000000-0005-0000-0000-00001D000000}"/>
    <cellStyle name="Insatisfaisant" xfId="31" builtinId="27" customBuiltin="1"/>
    <cellStyle name="Milliers" xfId="46" builtinId="3"/>
    <cellStyle name="Monétaire" xfId="47" builtinId="4"/>
    <cellStyle name="Neutre" xfId="32" builtinId="28" customBuiltin="1"/>
    <cellStyle name="Non défini" xfId="33" xr:uid="{00000000-0005-0000-0000-000020000000}"/>
    <cellStyle name="Normal" xfId="0" builtinId="0"/>
    <cellStyle name="Normal 2" xfId="34" xr:uid="{00000000-0005-0000-0000-000022000000}"/>
    <cellStyle name="Normal_Instructions" xfId="35" xr:uid="{00000000-0005-0000-0000-000023000000}"/>
    <cellStyle name="Note" xfId="28" builtinId="10" customBuiltin="1"/>
    <cellStyle name="Pourcentage" xfId="48" builtinId="5"/>
    <cellStyle name="Satisfaisant" xfId="36" builtinId="26" customBuiltin="1"/>
    <cellStyle name="Sortie" xfId="37" builtinId="21" customBuiltin="1"/>
    <cellStyle name="Texte explicatif" xfId="38" builtinId="53" customBuiltin="1"/>
    <cellStyle name="Titre" xfId="39" builtinId="15" customBuiltin="1"/>
    <cellStyle name="Titre 1" xfId="40" builtinId="16" customBuiltin="1"/>
    <cellStyle name="Titre 2" xfId="41" builtinId="17" customBuiltin="1"/>
    <cellStyle name="Titre 3" xfId="42" builtinId="18" customBuiltin="1"/>
    <cellStyle name="Titre 4" xfId="43" builtinId="19" customBuiltin="1"/>
    <cellStyle name="Total" xfId="44" builtinId="25" customBuiltin="1"/>
    <cellStyle name="Vérification" xfId="45" builtinId="23" customBuiltin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E6FFAF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DDDDDD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9525</xdr:rowOff>
    </xdr:from>
    <xdr:to>
      <xdr:col>0</xdr:col>
      <xdr:colOff>1409700</xdr:colOff>
      <xdr:row>0</xdr:row>
      <xdr:rowOff>542925</xdr:rowOff>
    </xdr:to>
    <xdr:pic>
      <xdr:nvPicPr>
        <xdr:cNvPr id="2133" name="Picture 1">
          <a:extLst>
            <a:ext uri="{FF2B5EF4-FFF2-40B4-BE49-F238E27FC236}">
              <a16:creationId xmlns:a16="http://schemas.microsoft.com/office/drawing/2014/main" id="{00000000-0008-0000-0000-00005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9525"/>
          <a:ext cx="140017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1495425</xdr:colOff>
      <xdr:row>30</xdr:row>
      <xdr:rowOff>68118</xdr:rowOff>
    </xdr:from>
    <xdr:to>
      <xdr:col>5</xdr:col>
      <xdr:colOff>1416138</xdr:colOff>
      <xdr:row>32</xdr:row>
      <xdr:rowOff>180193</xdr:rowOff>
    </xdr:to>
    <xdr:pic>
      <xdr:nvPicPr>
        <xdr:cNvPr id="2" name="Image 2">
          <a:extLst>
            <a:ext uri="{FF2B5EF4-FFF2-40B4-BE49-F238E27FC236}">
              <a16:creationId xmlns:a16="http://schemas.microsoft.com/office/drawing/2014/main" id="{B58ACE79-1B4A-4C84-8419-0FD473E93A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48350" y="6687993"/>
          <a:ext cx="1524088" cy="43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6</xdr:col>
      <xdr:colOff>295275</xdr:colOff>
      <xdr:row>31</xdr:row>
      <xdr:rowOff>0</xdr:rowOff>
    </xdr:from>
    <xdr:ext cx="65" cy="172227"/>
    <xdr:sp macro="" textlink="">
      <xdr:nvSpPr>
        <xdr:cNvPr id="3" name="ZoneTexte 2">
          <a:extLst>
            <a:ext uri="{FF2B5EF4-FFF2-40B4-BE49-F238E27FC236}">
              <a16:creationId xmlns:a16="http://schemas.microsoft.com/office/drawing/2014/main" id="{8FB3A226-0395-4107-92F6-E3769ED7F1EB}"/>
            </a:ext>
          </a:extLst>
        </xdr:cNvPr>
        <xdr:cNvSpPr txBox="1"/>
      </xdr:nvSpPr>
      <xdr:spPr>
        <a:xfrm>
          <a:off x="10406063" y="4886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fr-CA" sz="1100"/>
        </a:p>
      </xdr:txBody>
    </xdr:sp>
    <xdr:clientData/>
  </xdr:oneCellAnchor>
  <xdr:twoCellAnchor>
    <xdr:from>
      <xdr:col>2</xdr:col>
      <xdr:colOff>228600</xdr:colOff>
      <xdr:row>7</xdr:row>
      <xdr:rowOff>19050</xdr:rowOff>
    </xdr:from>
    <xdr:to>
      <xdr:col>5</xdr:col>
      <xdr:colOff>0</xdr:colOff>
      <xdr:row>9</xdr:row>
      <xdr:rowOff>228600</xdr:rowOff>
    </xdr:to>
    <xdr:sp macro="" textlink="">
      <xdr:nvSpPr>
        <xdr:cNvPr id="5" name="AutoShape 12">
          <a:extLst>
            <a:ext uri="{FF2B5EF4-FFF2-40B4-BE49-F238E27FC236}">
              <a16:creationId xmlns:a16="http://schemas.microsoft.com/office/drawing/2014/main" id="{411E8631-E0B8-4B91-A85D-70F79BC6B468}"/>
            </a:ext>
          </a:extLst>
        </xdr:cNvPr>
        <xdr:cNvSpPr>
          <a:spLocks noChangeArrowheads="1"/>
        </xdr:cNvSpPr>
      </xdr:nvSpPr>
      <xdr:spPr bwMode="auto">
        <a:xfrm>
          <a:off x="3257550" y="1314450"/>
          <a:ext cx="3286124" cy="533400"/>
        </a:xfrm>
        <a:prstGeom prst="wedgeRoundRectCallout">
          <a:avLst>
            <a:gd name="adj1" fmla="val 75294"/>
            <a:gd name="adj2" fmla="val 61015"/>
            <a:gd name="adj3" fmla="val 16667"/>
          </a:avLst>
        </a:prstGeom>
        <a:solidFill>
          <a:srgbClr xmlns:mc="http://schemas.openxmlformats.org/markup-compatibility/2006" xmlns:a14="http://schemas.microsoft.com/office/drawing/2010/main" val="E6FFAF" mc:Ignorable="a14" a14:legacySpreadsheetColorIndex="42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fr-CA" sz="900" b="0" i="0" u="none" strike="noStrike" baseline="0">
              <a:solidFill>
                <a:srgbClr val="000000"/>
              </a:solidFill>
              <a:latin typeface="+mn-lt"/>
            </a:rPr>
            <a:t>Inscrire le nombre d'exploitations agricoles participant à la cohorte régionale. Une cohorte régionale doit comprendre un engagement de 5 à 15 exploitations agricoles.</a:t>
          </a:r>
        </a:p>
      </xdr:txBody>
    </xdr:sp>
    <xdr:clientData/>
  </xdr:twoCellAnchor>
  <xdr:twoCellAnchor>
    <xdr:from>
      <xdr:col>5</xdr:col>
      <xdr:colOff>101600</xdr:colOff>
      <xdr:row>0</xdr:row>
      <xdr:rowOff>216071</xdr:rowOff>
    </xdr:from>
    <xdr:to>
      <xdr:col>6</xdr:col>
      <xdr:colOff>0</xdr:colOff>
      <xdr:row>1</xdr:row>
      <xdr:rowOff>212724</xdr:rowOff>
    </xdr:to>
    <xdr:sp macro="" textlink="">
      <xdr:nvSpPr>
        <xdr:cNvPr id="4" name="AutoShape 12">
          <a:extLst>
            <a:ext uri="{FF2B5EF4-FFF2-40B4-BE49-F238E27FC236}">
              <a16:creationId xmlns:a16="http://schemas.microsoft.com/office/drawing/2014/main" id="{FE4F5562-1EA6-4FD6-AECE-188F8DA37AFB}"/>
            </a:ext>
          </a:extLst>
        </xdr:cNvPr>
        <xdr:cNvSpPr>
          <a:spLocks noChangeArrowheads="1"/>
        </xdr:cNvSpPr>
      </xdr:nvSpPr>
      <xdr:spPr bwMode="auto">
        <a:xfrm>
          <a:off x="6054725" y="216071"/>
          <a:ext cx="1384300" cy="234778"/>
        </a:xfrm>
        <a:prstGeom prst="wedgeRoundRectCallout">
          <a:avLst>
            <a:gd name="adj1" fmla="val -30071"/>
            <a:gd name="adj2" fmla="val 40070"/>
            <a:gd name="adj3" fmla="val 16667"/>
          </a:avLst>
        </a:prstGeom>
        <a:solidFill>
          <a:srgbClr xmlns:mc="http://schemas.openxmlformats.org/markup-compatibility/2006" xmlns:a14="http://schemas.microsoft.com/office/drawing/2010/main" val="E6FFAF" mc:Ignorable="a14" a14:legacySpreadsheetColorIndex="42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fr-CA" sz="900" b="0" i="0" u="none" strike="noStrike" baseline="0">
              <a:solidFill>
                <a:srgbClr val="000000"/>
              </a:solidFill>
              <a:latin typeface="Calibri"/>
            </a:rPr>
            <a:t>Remplir les cellules vertes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0</xdr:colOff>
      <xdr:row>34</xdr:row>
      <xdr:rowOff>0</xdr:rowOff>
    </xdr:from>
    <xdr:ext cx="65" cy="172227"/>
    <xdr:sp macro="" textlink="">
      <xdr:nvSpPr>
        <xdr:cNvPr id="3" name="ZoneTexte 2">
          <a:extLst>
            <a:ext uri="{FF2B5EF4-FFF2-40B4-BE49-F238E27FC236}">
              <a16:creationId xmlns:a16="http://schemas.microsoft.com/office/drawing/2014/main" id="{36DD471E-909A-4F9F-B1AB-4F28555B0964}"/>
            </a:ext>
          </a:extLst>
        </xdr:cNvPr>
        <xdr:cNvSpPr txBox="1"/>
      </xdr:nvSpPr>
      <xdr:spPr>
        <a:xfrm>
          <a:off x="8458200" y="2428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fr-CA" sz="1100"/>
        </a:p>
      </xdr:txBody>
    </xdr:sp>
    <xdr:clientData/>
  </xdr:oneCellAnchor>
  <xdr:twoCellAnchor>
    <xdr:from>
      <xdr:col>6</xdr:col>
      <xdr:colOff>312103</xdr:colOff>
      <xdr:row>1</xdr:row>
      <xdr:rowOff>44450</xdr:rowOff>
    </xdr:from>
    <xdr:to>
      <xdr:col>6</xdr:col>
      <xdr:colOff>1682750</xdr:colOff>
      <xdr:row>2</xdr:row>
      <xdr:rowOff>67946</xdr:rowOff>
    </xdr:to>
    <xdr:sp macro="" textlink="">
      <xdr:nvSpPr>
        <xdr:cNvPr id="6" name="AutoShape 12">
          <a:extLst>
            <a:ext uri="{FF2B5EF4-FFF2-40B4-BE49-F238E27FC236}">
              <a16:creationId xmlns:a16="http://schemas.microsoft.com/office/drawing/2014/main" id="{0265F35A-F7B8-4D9F-8628-9ADC31B2B2C2}"/>
            </a:ext>
          </a:extLst>
        </xdr:cNvPr>
        <xdr:cNvSpPr>
          <a:spLocks noChangeArrowheads="1"/>
        </xdr:cNvSpPr>
      </xdr:nvSpPr>
      <xdr:spPr bwMode="auto">
        <a:xfrm>
          <a:off x="6951028" y="282575"/>
          <a:ext cx="1370647" cy="261621"/>
        </a:xfrm>
        <a:prstGeom prst="wedgeRoundRectCallout">
          <a:avLst>
            <a:gd name="adj1" fmla="val -27852"/>
            <a:gd name="adj2" fmla="val 44639"/>
            <a:gd name="adj3" fmla="val 16667"/>
          </a:avLst>
        </a:prstGeom>
        <a:solidFill>
          <a:srgbClr xmlns:mc="http://schemas.openxmlformats.org/markup-compatibility/2006" xmlns:a14="http://schemas.microsoft.com/office/drawing/2010/main" val="E6FFAF" mc:Ignorable="a14" a14:legacySpreadsheetColorIndex="42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fr-CA" sz="900" b="0" i="0" u="none" strike="noStrike" baseline="0">
              <a:solidFill>
                <a:srgbClr val="000000"/>
              </a:solidFill>
              <a:latin typeface="Calibri"/>
            </a:rPr>
            <a:t>Remplir les cellules vertes.</a:t>
          </a:r>
        </a:p>
      </xdr:txBody>
    </xdr:sp>
    <xdr:clientData/>
  </xdr:twoCellAnchor>
  <xdr:twoCellAnchor editAs="oneCell">
    <xdr:from>
      <xdr:col>6</xdr:col>
      <xdr:colOff>120650</xdr:colOff>
      <xdr:row>44</xdr:row>
      <xdr:rowOff>6350</xdr:rowOff>
    </xdr:from>
    <xdr:to>
      <xdr:col>6</xdr:col>
      <xdr:colOff>1647913</xdr:colOff>
      <xdr:row>46</xdr:row>
      <xdr:rowOff>124775</xdr:rowOff>
    </xdr:to>
    <xdr:pic>
      <xdr:nvPicPr>
        <xdr:cNvPr id="2" name="Image 2">
          <a:extLst>
            <a:ext uri="{FF2B5EF4-FFF2-40B4-BE49-F238E27FC236}">
              <a16:creationId xmlns:a16="http://schemas.microsoft.com/office/drawing/2014/main" id="{649992DF-8575-44B3-BB76-3C5600CB1C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9575" y="9245600"/>
          <a:ext cx="1527263" cy="442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963929</xdr:colOff>
      <xdr:row>34</xdr:row>
      <xdr:rowOff>139982</xdr:rowOff>
    </xdr:from>
    <xdr:to>
      <xdr:col>8</xdr:col>
      <xdr:colOff>1277302</xdr:colOff>
      <xdr:row>38</xdr:row>
      <xdr:rowOff>26670</xdr:rowOff>
    </xdr:to>
    <xdr:pic>
      <xdr:nvPicPr>
        <xdr:cNvPr id="2" name="Image 2">
          <a:extLst>
            <a:ext uri="{FF2B5EF4-FFF2-40B4-BE49-F238E27FC236}">
              <a16:creationId xmlns:a16="http://schemas.microsoft.com/office/drawing/2014/main" id="{E8636EE9-85C2-4CCE-B74D-541B08CD2C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26854" y="6693182"/>
          <a:ext cx="1789748" cy="5343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43"/>
    <pageSetUpPr fitToPage="1"/>
  </sheetPr>
  <dimension ref="A1:G21"/>
  <sheetViews>
    <sheetView showGridLines="0" tabSelected="1" zoomScaleNormal="100" workbookViewId="0">
      <selection activeCell="A18" sqref="A18"/>
    </sheetView>
  </sheetViews>
  <sheetFormatPr baseColWidth="10" defaultColWidth="11.42578125" defaultRowHeight="12.75"/>
  <cols>
    <col min="1" max="1" width="98" style="4" customWidth="1"/>
    <col min="2" max="16384" width="11.42578125" style="4"/>
  </cols>
  <sheetData>
    <row r="1" spans="1:7" ht="42.75" customHeight="1">
      <c r="A1" s="14" t="s">
        <v>0</v>
      </c>
      <c r="B1" s="3"/>
      <c r="C1" s="26"/>
      <c r="D1" s="3"/>
      <c r="E1" s="3"/>
      <c r="F1" s="3"/>
      <c r="G1" s="3"/>
    </row>
    <row r="2" spans="1:7">
      <c r="A2" s="9"/>
      <c r="B2" s="3"/>
      <c r="C2" s="26"/>
      <c r="D2" s="3"/>
      <c r="E2" s="3"/>
      <c r="F2" s="3"/>
      <c r="G2" s="3"/>
    </row>
    <row r="3" spans="1:7" ht="18.75">
      <c r="A3" s="17" t="s">
        <v>1</v>
      </c>
      <c r="B3" s="27"/>
      <c r="C3" s="26"/>
      <c r="D3" s="27"/>
      <c r="E3" s="27"/>
      <c r="F3" s="27"/>
      <c r="G3" s="27"/>
    </row>
    <row r="4" spans="1:7" ht="15">
      <c r="A4" s="10"/>
      <c r="B4" s="3"/>
      <c r="C4" s="26"/>
      <c r="D4" s="3"/>
      <c r="E4" s="3"/>
      <c r="F4" s="3"/>
      <c r="G4" s="3"/>
    </row>
    <row r="5" spans="1:7" ht="15">
      <c r="A5" s="40" t="s">
        <v>2</v>
      </c>
      <c r="B5" s="3"/>
      <c r="C5" s="26"/>
      <c r="D5" s="3"/>
      <c r="E5" s="3"/>
      <c r="F5" s="3"/>
      <c r="G5" s="3"/>
    </row>
    <row r="6" spans="1:7" ht="30">
      <c r="A6" s="41" t="s">
        <v>41</v>
      </c>
      <c r="B6" s="3"/>
      <c r="C6" s="26"/>
      <c r="D6" s="3"/>
      <c r="E6" s="3"/>
      <c r="F6" s="3"/>
      <c r="G6" s="3"/>
    </row>
    <row r="7" spans="1:7" ht="30">
      <c r="A7" s="7" t="s">
        <v>63</v>
      </c>
      <c r="B7" s="3"/>
      <c r="C7" s="26"/>
      <c r="D7" s="3"/>
      <c r="E7" s="3"/>
      <c r="F7" s="3"/>
      <c r="G7" s="3"/>
    </row>
    <row r="8" spans="1:7" ht="15">
      <c r="A8" s="7"/>
      <c r="B8" s="3"/>
      <c r="C8" s="26"/>
      <c r="D8" s="3"/>
      <c r="E8" s="3"/>
      <c r="F8" s="3"/>
      <c r="G8" s="3"/>
    </row>
    <row r="9" spans="1:7" ht="15">
      <c r="A9" s="40" t="s">
        <v>47</v>
      </c>
      <c r="B9" s="3"/>
      <c r="C9" s="26"/>
      <c r="D9" s="3"/>
      <c r="E9" s="3"/>
      <c r="F9" s="3"/>
      <c r="G9" s="3"/>
    </row>
    <row r="10" spans="1:7" ht="60">
      <c r="A10" s="7" t="s">
        <v>54</v>
      </c>
      <c r="B10" s="3"/>
      <c r="C10" s="26"/>
      <c r="D10" s="3"/>
      <c r="E10" s="3"/>
      <c r="F10" s="3"/>
      <c r="G10" s="3"/>
    </row>
    <row r="11" spans="1:7" ht="15">
      <c r="A11" s="10"/>
      <c r="B11" s="3"/>
      <c r="C11" s="26"/>
      <c r="D11" s="3"/>
      <c r="E11" s="3"/>
      <c r="F11" s="3"/>
      <c r="G11" s="3"/>
    </row>
    <row r="12" spans="1:7" ht="15">
      <c r="A12" s="10"/>
      <c r="B12" s="3"/>
      <c r="C12" s="26"/>
      <c r="D12" s="3"/>
      <c r="E12" s="3"/>
      <c r="F12" s="3"/>
      <c r="G12" s="3"/>
    </row>
    <row r="13" spans="1:7" ht="15">
      <c r="A13" s="6" t="s">
        <v>42</v>
      </c>
      <c r="B13" s="3"/>
      <c r="C13" s="26"/>
      <c r="D13" s="3"/>
      <c r="E13" s="3"/>
      <c r="F13" s="3"/>
      <c r="G13" s="3"/>
    </row>
    <row r="14" spans="1:7" ht="31.5" customHeight="1">
      <c r="A14" s="6" t="s">
        <v>43</v>
      </c>
      <c r="B14" s="3"/>
      <c r="C14" s="26"/>
      <c r="D14" s="3"/>
      <c r="E14" s="3"/>
      <c r="F14" s="3"/>
      <c r="G14" s="3"/>
    </row>
    <row r="15" spans="1:7" ht="58.5" customHeight="1">
      <c r="A15" s="101" t="s">
        <v>64</v>
      </c>
      <c r="B15" s="3"/>
      <c r="C15" s="26"/>
      <c r="D15" s="3"/>
      <c r="E15" s="3"/>
      <c r="F15" s="3"/>
      <c r="G15" s="3"/>
    </row>
    <row r="16" spans="1:7">
      <c r="A16"/>
      <c r="B16" s="27"/>
      <c r="C16" s="26"/>
      <c r="D16" s="28"/>
      <c r="E16" s="28"/>
      <c r="F16" s="28"/>
      <c r="G16" s="28"/>
    </row>
    <row r="17" spans="1:7">
      <c r="A17"/>
      <c r="B17" s="27"/>
      <c r="C17" s="26"/>
      <c r="D17" s="28"/>
      <c r="E17" s="28"/>
      <c r="F17" s="28"/>
      <c r="G17" s="28"/>
    </row>
    <row r="18" spans="1:7">
      <c r="A18" s="19"/>
      <c r="B18" s="27"/>
      <c r="C18" s="26"/>
      <c r="D18" s="28"/>
      <c r="E18" s="28"/>
      <c r="F18" s="28"/>
      <c r="G18" s="28"/>
    </row>
    <row r="19" spans="1:7">
      <c r="A19" s="29"/>
      <c r="B19" s="28"/>
      <c r="C19" s="28"/>
      <c r="D19" s="28"/>
      <c r="E19" s="28"/>
      <c r="F19" s="28"/>
      <c r="G19" s="28"/>
    </row>
    <row r="21" spans="1:7" ht="15">
      <c r="A21" s="100"/>
    </row>
  </sheetData>
  <sheetProtection algorithmName="SHA-512" hashValue="KKWkbL/1NH76s1WvjLZxvxHfekzO39tdeXACF7vo6+382C3g5nUr5JbpoW9KmuwqRc3KX56H5qHqkuB3mLju2A==" saltValue="hgStq/5MEv+BCNYTirwYUw==" spinCount="100000" sheet="1" selectLockedCells="1" selectUnlockedCells="1"/>
  <phoneticPr fontId="3" type="noConversion"/>
  <pageMargins left="0.78740157499999996" right="0.78740157499999996" top="0.5" bottom="0.984251969" header="0.4921259845" footer="0.4921259845"/>
  <pageSetup paperSize="5" scale="97" orientation="portrait" r:id="rId1"/>
  <headerFooter alignWithMargins="0"/>
  <rowBreaks count="1" manualBreakCount="1">
    <brk id="1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indexed="10"/>
  </sheetPr>
  <dimension ref="A1:G6"/>
  <sheetViews>
    <sheetView showGridLines="0" zoomScale="140" zoomScaleNormal="140" workbookViewId="0">
      <selection sqref="A1:XFD1048576"/>
    </sheetView>
  </sheetViews>
  <sheetFormatPr baseColWidth="10" defaultColWidth="11.42578125" defaultRowHeight="12.75"/>
  <cols>
    <col min="7" max="7" width="17" customWidth="1"/>
  </cols>
  <sheetData>
    <row r="1" spans="1:7" ht="23.25" customHeight="1">
      <c r="A1" s="114" t="s">
        <v>3</v>
      </c>
      <c r="B1" s="115"/>
      <c r="C1" s="115"/>
      <c r="D1" s="115"/>
      <c r="E1" s="115"/>
      <c r="F1" s="115"/>
      <c r="G1" s="116"/>
    </row>
    <row r="2" spans="1:7" ht="14.25" customHeight="1">
      <c r="A2" s="11"/>
      <c r="B2" s="12"/>
      <c r="C2" s="12"/>
      <c r="D2" s="12"/>
      <c r="E2" s="12"/>
      <c r="F2" s="12"/>
      <c r="G2" s="13"/>
    </row>
    <row r="3" spans="1:7" ht="85.5" customHeight="1">
      <c r="A3" s="111" t="s">
        <v>37</v>
      </c>
      <c r="B3" s="112"/>
      <c r="C3" s="112"/>
      <c r="D3" s="112"/>
      <c r="E3" s="112"/>
      <c r="F3" s="112"/>
      <c r="G3" s="113"/>
    </row>
    <row r="4" spans="1:7" ht="13.5" thickBot="1">
      <c r="A4" s="5"/>
      <c r="B4" s="1"/>
      <c r="C4" s="1"/>
      <c r="D4" s="1"/>
      <c r="E4" s="1"/>
      <c r="F4" s="1"/>
      <c r="G4" s="2"/>
    </row>
    <row r="6" spans="1:7">
      <c r="A6" s="19"/>
    </row>
  </sheetData>
  <sheetProtection algorithmName="SHA-512" hashValue="WlteZ9+P8r3Xl42Q5aVZqOp4p9BKCRKDxZhx1a7GNc4VBulcYb8dMbZP7MfpffojTqhpWTwVc24svB1L/ZQOwA==" saltValue="yxmRMFodjLRjWIPBo67Qvw==" spinCount="100000" sheet="1" objects="1" scenarios="1" selectLockedCells="1" selectUnlockedCells="1"/>
  <mergeCells count="2">
    <mergeCell ref="A3:G3"/>
    <mergeCell ref="A1:G1"/>
  </mergeCells>
  <phoneticPr fontId="3" type="noConversion"/>
  <pageMargins left="0.78740157499999996" right="0.78740157499999996" top="0.984251969" bottom="0.984251969" header="0.4921259845" footer="0.4921259845"/>
  <pageSetup paperSize="11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D65885-ECAE-4066-B408-18857A17B561}">
  <sheetPr>
    <pageSetUpPr fitToPage="1"/>
  </sheetPr>
  <dimension ref="A1:H34"/>
  <sheetViews>
    <sheetView showGridLines="0" zoomScaleNormal="100" zoomScaleSheetLayoutView="50" workbookViewId="0">
      <selection activeCell="F26" sqref="F26"/>
    </sheetView>
  </sheetViews>
  <sheetFormatPr baseColWidth="10" defaultColWidth="11.42578125" defaultRowHeight="12.75"/>
  <cols>
    <col min="1" max="1" width="32.5703125" style="8" customWidth="1"/>
    <col min="2" max="2" width="10.7109375" style="8" bestFit="1" customWidth="1"/>
    <col min="3" max="3" width="9" style="8" customWidth="1"/>
    <col min="4" max="4" width="10" style="8" customWidth="1"/>
    <col min="5" max="5" width="22.85546875" style="8" customWidth="1"/>
    <col min="6" max="6" width="21.28515625" style="8" customWidth="1"/>
    <col min="7" max="7" width="14" style="8" customWidth="1"/>
    <col min="8" max="8" width="16" style="8" customWidth="1"/>
    <col min="9" max="16384" width="11.42578125" style="8"/>
  </cols>
  <sheetData>
    <row r="1" spans="1:8" ht="18.75">
      <c r="A1" s="20" t="s">
        <v>4</v>
      </c>
      <c r="B1" s="20"/>
      <c r="C1" s="20"/>
    </row>
    <row r="2" spans="1:8" ht="18.75">
      <c r="A2" s="18" t="s">
        <v>32</v>
      </c>
      <c r="B2" s="15"/>
      <c r="C2" s="15"/>
      <c r="E2" s="20"/>
      <c r="F2" s="20"/>
    </row>
    <row r="4" spans="1:8" ht="14.25">
      <c r="A4" s="23" t="s">
        <v>33</v>
      </c>
      <c r="B4" s="127"/>
      <c r="C4" s="127"/>
      <c r="D4" s="127"/>
      <c r="E4" s="21"/>
      <c r="F4" s="21"/>
    </row>
    <row r="5" spans="1:8">
      <c r="D5" s="16"/>
      <c r="E5" s="21"/>
      <c r="F5" s="21"/>
    </row>
    <row r="6" spans="1:8">
      <c r="A6" s="23" t="s">
        <v>34</v>
      </c>
      <c r="B6" s="128"/>
      <c r="C6" s="128"/>
      <c r="D6" s="128"/>
      <c r="E6" s="128"/>
      <c r="F6" s="128"/>
    </row>
    <row r="10" spans="1:8" ht="26.45" customHeight="1" thickBot="1"/>
    <row r="11" spans="1:8" ht="13.5" thickBot="1">
      <c r="A11" s="120" t="s">
        <v>46</v>
      </c>
      <c r="B11" s="120"/>
      <c r="C11" s="120"/>
      <c r="D11" s="120"/>
      <c r="E11" s="120"/>
      <c r="F11" s="102"/>
      <c r="G11" s="24"/>
      <c r="H11" s="24"/>
    </row>
    <row r="12" spans="1:8" ht="12.95" customHeight="1" thickBot="1">
      <c r="A12" s="120" t="s">
        <v>48</v>
      </c>
      <c r="B12" s="120"/>
      <c r="C12" s="120"/>
      <c r="D12" s="120"/>
      <c r="E12" s="120"/>
      <c r="F12" s="102"/>
    </row>
    <row r="13" spans="1:8" ht="12.95" customHeight="1">
      <c r="A13" s="30"/>
      <c r="B13" s="30"/>
      <c r="C13" s="30"/>
      <c r="D13" s="30"/>
      <c r="E13" s="30"/>
    </row>
    <row r="14" spans="1:8" ht="18.2" customHeight="1">
      <c r="A14" s="30" t="str" cm="1">
        <f t="array" ref="A14">_xlfn.IFS(F11="","",F11&lt;5,"Erreur: nombre d'exploitations agricoles insuffisant",F11&gt;15,"Erreur: nombre d'exploitations agricoles trop élevé",F11=5,"",F11=6,"",F11=7,"",F11=8,"",F11=9,"",F11=10,"",F11=11,"",F11=12,"",F11=13,"",F11=14,"",F11=15,"")</f>
        <v/>
      </c>
      <c r="B14" s="30"/>
      <c r="C14" s="30"/>
      <c r="D14" s="30"/>
      <c r="E14" s="30"/>
      <c r="F14" s="30"/>
    </row>
    <row r="15" spans="1:8" ht="16.7" customHeight="1">
      <c r="A15" s="30" t="str" cm="1">
        <f t="array" ref="A15">_xlfn.IFS(F12="","",F12&lt;3,"Erreur: nombre d'activités de réseautage prévu Année 1 insuffisant",F12&gt;=3,"")</f>
        <v/>
      </c>
      <c r="B15" s="30"/>
      <c r="C15" s="30"/>
      <c r="D15" s="30"/>
      <c r="E15" s="30"/>
      <c r="F15" s="99"/>
    </row>
    <row r="16" spans="1:8" ht="30.2" customHeight="1">
      <c r="A16" s="121"/>
      <c r="B16" s="121"/>
      <c r="C16" s="121"/>
      <c r="D16" s="121"/>
      <c r="E16" s="121"/>
      <c r="F16" s="46" t="s">
        <v>50</v>
      </c>
    </row>
    <row r="17" spans="1:7">
      <c r="A17" s="47" t="s">
        <v>5</v>
      </c>
      <c r="B17" s="36">
        <v>6500</v>
      </c>
      <c r="C17" s="122" t="s">
        <v>6</v>
      </c>
      <c r="D17" s="123"/>
      <c r="E17" s="124"/>
      <c r="F17" s="33">
        <f>IF(AND(F11&gt;=5,F11&lt;=15),B17,0)</f>
        <v>0</v>
      </c>
    </row>
    <row r="18" spans="1:7" ht="25.5">
      <c r="A18" s="49" t="s">
        <v>7</v>
      </c>
      <c r="B18" s="36">
        <v>500</v>
      </c>
      <c r="C18" s="122" t="s">
        <v>8</v>
      </c>
      <c r="D18" s="123"/>
      <c r="E18" s="124"/>
      <c r="F18" s="33">
        <f>IF(AND(F11&gt;=5,F11&lt;=15),(B18*F11),0)</f>
        <v>0</v>
      </c>
    </row>
    <row r="19" spans="1:7">
      <c r="A19" s="117" t="s">
        <v>55</v>
      </c>
      <c r="B19" s="37">
        <v>2000</v>
      </c>
      <c r="C19" s="122" t="s">
        <v>9</v>
      </c>
      <c r="D19" s="123"/>
      <c r="E19" s="124"/>
      <c r="F19" s="33">
        <f>IF(AND(F11=5),B19,0)</f>
        <v>0</v>
      </c>
    </row>
    <row r="20" spans="1:7">
      <c r="A20" s="118"/>
      <c r="B20" s="36">
        <v>2500</v>
      </c>
      <c r="C20" s="122" t="s">
        <v>10</v>
      </c>
      <c r="D20" s="123"/>
      <c r="E20" s="124"/>
      <c r="F20" s="33">
        <f>IF(AND(F11&gt;5,F11&lt;10),B20,0)</f>
        <v>0</v>
      </c>
    </row>
    <row r="21" spans="1:7">
      <c r="A21" s="118"/>
      <c r="B21" s="36">
        <v>3000</v>
      </c>
      <c r="C21" s="122" t="s">
        <v>11</v>
      </c>
      <c r="D21" s="123"/>
      <c r="E21" s="124"/>
      <c r="F21" s="33">
        <f>IF(AND(F11&gt;9,F11&lt;13),B21,0)</f>
        <v>0</v>
      </c>
    </row>
    <row r="22" spans="1:7">
      <c r="A22" s="118"/>
      <c r="B22" s="36">
        <v>3500</v>
      </c>
      <c r="C22" s="122" t="s">
        <v>12</v>
      </c>
      <c r="D22" s="123"/>
      <c r="E22" s="124"/>
      <c r="F22" s="33">
        <f>IF(AND(F11&gt;12,F11&lt;=15),B22, 0)</f>
        <v>0</v>
      </c>
    </row>
    <row r="23" spans="1:7">
      <c r="A23" s="119"/>
      <c r="B23" s="50">
        <v>900</v>
      </c>
      <c r="C23" s="47" t="s">
        <v>22</v>
      </c>
      <c r="D23" s="47"/>
      <c r="E23" s="48"/>
      <c r="F23" s="33">
        <f>IF(F12&gt;3,B23*( F12-3), 0)</f>
        <v>0</v>
      </c>
    </row>
    <row r="24" spans="1:7" ht="38.25">
      <c r="A24" s="49" t="s">
        <v>56</v>
      </c>
      <c r="B24" s="37">
        <v>2500</v>
      </c>
      <c r="C24" s="122" t="s">
        <v>6</v>
      </c>
      <c r="D24" s="123"/>
      <c r="E24" s="124"/>
      <c r="F24" s="33">
        <f>IF(AND(F11&gt;=5,F11&lt;=15),B24,0)</f>
        <v>0</v>
      </c>
    </row>
    <row r="25" spans="1:7" ht="38.25">
      <c r="A25" s="49" t="s">
        <v>45</v>
      </c>
      <c r="B25" s="36">
        <v>750</v>
      </c>
      <c r="C25" s="122" t="s">
        <v>8</v>
      </c>
      <c r="D25" s="123"/>
      <c r="E25" s="124"/>
      <c r="F25" s="104">
        <f>IF(AND(F11&gt;=5,F11&lt;=15), F11*B25, 0)</f>
        <v>0</v>
      </c>
    </row>
    <row r="26" spans="1:7" ht="18.75">
      <c r="A26" s="35" t="s">
        <v>31</v>
      </c>
      <c r="B26" s="38">
        <v>750</v>
      </c>
      <c r="C26" s="34" t="s">
        <v>35</v>
      </c>
      <c r="D26" s="35"/>
      <c r="E26" s="51"/>
      <c r="F26" s="105"/>
      <c r="G26" s="30" t="str">
        <f>IF(F26&gt;750,"Erreur: maximum atteint", "")</f>
        <v/>
      </c>
    </row>
    <row r="27" spans="1:7" ht="19.350000000000001" customHeight="1">
      <c r="B27" s="25"/>
      <c r="C27" s="125"/>
      <c r="D27" s="126"/>
      <c r="E27" s="106" t="s">
        <v>14</v>
      </c>
      <c r="F27" s="63">
        <f>SUM(F17:F26)</f>
        <v>0</v>
      </c>
    </row>
    <row r="28" spans="1:7" ht="26.1" customHeight="1">
      <c r="B28" s="25"/>
      <c r="D28" s="16"/>
      <c r="E28" s="49" t="s">
        <v>44</v>
      </c>
      <c r="F28" s="107">
        <f>+F27*0.15</f>
        <v>0</v>
      </c>
    </row>
    <row r="29" spans="1:7" ht="18.75">
      <c r="B29" s="25"/>
      <c r="D29" s="16"/>
      <c r="E29" s="108" t="s">
        <v>15</v>
      </c>
      <c r="F29" s="53">
        <f>IF(SUM(F27:F28)&lt;=40000,F28+F27, 40000)</f>
        <v>0</v>
      </c>
    </row>
    <row r="30" spans="1:7">
      <c r="D30" s="16"/>
      <c r="E30" s="21"/>
      <c r="F30" s="21"/>
    </row>
    <row r="31" spans="1:7">
      <c r="A31" s="32"/>
    </row>
    <row r="33" spans="1:6" ht="18.75" customHeight="1">
      <c r="A33"/>
      <c r="C33"/>
      <c r="D33"/>
    </row>
    <row r="34" spans="1:6" ht="31.5" customHeight="1">
      <c r="A34" s="42"/>
      <c r="B34"/>
      <c r="C34" s="43"/>
      <c r="D34"/>
      <c r="E34" s="44"/>
      <c r="F34" s="44"/>
    </row>
  </sheetData>
  <sheetProtection algorithmName="SHA-512" hashValue="kGQsQHykiv7ZYWKq7uFKPPsqnyeN7TxLAuZRkHj+hHXTlM8PpWNEr9CiZCTrNXjH+kx1n6SzxKiCbLLhNJEwcg==" saltValue="mL1CWEhDPzlJQ8vxNNk/sQ==" spinCount="100000" sheet="1" objects="1" scenarios="1"/>
  <protectedRanges>
    <protectedRange sqref="B4 B6 F11:F12 F26" name="Plage1"/>
  </protectedRanges>
  <mergeCells count="15">
    <mergeCell ref="C27:D27"/>
    <mergeCell ref="B4:D4"/>
    <mergeCell ref="B6:F6"/>
    <mergeCell ref="C24:E24"/>
    <mergeCell ref="C25:E25"/>
    <mergeCell ref="A19:A23"/>
    <mergeCell ref="A12:E12"/>
    <mergeCell ref="A11:E11"/>
    <mergeCell ref="A16:E16"/>
    <mergeCell ref="C17:E17"/>
    <mergeCell ref="C18:E18"/>
    <mergeCell ref="C19:E19"/>
    <mergeCell ref="C20:E20"/>
    <mergeCell ref="C21:E21"/>
    <mergeCell ref="C22:E22"/>
  </mergeCells>
  <printOptions horizontalCentered="1"/>
  <pageMargins left="0.25" right="0.25" top="0.75" bottom="0.75" header="0.3" footer="0.3"/>
  <pageSetup paperSize="145" scale="96" fitToHeight="0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O43"/>
  <sheetViews>
    <sheetView showGridLines="0" workbookViewId="0">
      <selection activeCell="G29" sqref="G29"/>
    </sheetView>
  </sheetViews>
  <sheetFormatPr baseColWidth="10" defaultColWidth="11.42578125" defaultRowHeight="12.75"/>
  <cols>
    <col min="1" max="1" width="36.28515625" style="8" customWidth="1"/>
    <col min="2" max="2" width="10.7109375" style="8" bestFit="1" customWidth="1"/>
    <col min="3" max="3" width="9" style="8" customWidth="1"/>
    <col min="4" max="4" width="11" style="8" customWidth="1"/>
    <col min="5" max="5" width="12.7109375" style="8" hidden="1" customWidth="1"/>
    <col min="6" max="6" width="27.85546875" style="8" customWidth="1"/>
    <col min="7" max="7" width="25" style="8" customWidth="1"/>
    <col min="8" max="8" width="16" style="8" customWidth="1"/>
    <col min="9" max="16384" width="11.42578125" style="8"/>
  </cols>
  <sheetData>
    <row r="1" spans="1:8" ht="18.75">
      <c r="A1" s="20" t="s">
        <v>4</v>
      </c>
      <c r="B1" s="20"/>
      <c r="C1" s="20"/>
    </row>
    <row r="2" spans="1:8" ht="18.75">
      <c r="A2" s="18" t="s">
        <v>32</v>
      </c>
      <c r="B2" s="15"/>
      <c r="C2" s="15"/>
      <c r="E2" s="20"/>
      <c r="F2" s="20"/>
      <c r="G2" s="20"/>
    </row>
    <row r="4" spans="1:8" ht="14.25">
      <c r="A4" s="23" t="s">
        <v>33</v>
      </c>
      <c r="B4" s="127">
        <f>'Plan de financement '!B4</f>
        <v>0</v>
      </c>
      <c r="C4" s="127"/>
      <c r="D4" s="127"/>
      <c r="E4" s="97"/>
      <c r="F4" s="21"/>
      <c r="G4" s="21"/>
    </row>
    <row r="5" spans="1:8">
      <c r="D5" s="16"/>
      <c r="E5" s="21"/>
      <c r="F5" s="21"/>
      <c r="G5" s="21"/>
    </row>
    <row r="6" spans="1:8">
      <c r="A6" s="23" t="s">
        <v>34</v>
      </c>
      <c r="B6" s="127">
        <f>'Plan de financement '!B6</f>
        <v>0</v>
      </c>
      <c r="C6" s="127"/>
      <c r="D6" s="127"/>
      <c r="E6" s="127"/>
      <c r="F6" s="127"/>
      <c r="G6" s="98"/>
    </row>
    <row r="9" spans="1:8" ht="18.75">
      <c r="A9" s="31" t="s">
        <v>16</v>
      </c>
    </row>
    <row r="11" spans="1:8">
      <c r="A11" s="120" t="s">
        <v>17</v>
      </c>
      <c r="B11" s="120"/>
      <c r="C11" s="120"/>
      <c r="D11" s="120"/>
      <c r="E11" s="120"/>
      <c r="F11" s="135"/>
      <c r="G11" s="109"/>
      <c r="H11" s="24"/>
    </row>
    <row r="12" spans="1:8">
      <c r="A12" s="120" t="s">
        <v>18</v>
      </c>
      <c r="B12" s="120"/>
      <c r="C12" s="120"/>
      <c r="D12" s="120"/>
      <c r="E12" s="120"/>
      <c r="F12" s="135"/>
      <c r="G12" s="109"/>
      <c r="H12" s="24"/>
    </row>
    <row r="13" spans="1:8">
      <c r="A13" s="120" t="s">
        <v>19</v>
      </c>
      <c r="B13" s="120"/>
      <c r="C13" s="120"/>
      <c r="D13" s="120"/>
      <c r="E13" s="120"/>
      <c r="F13" s="135"/>
      <c r="G13" s="109"/>
    </row>
    <row r="14" spans="1:8">
      <c r="A14" s="120" t="s">
        <v>20</v>
      </c>
      <c r="B14" s="120"/>
      <c r="C14" s="120"/>
      <c r="D14" s="120"/>
      <c r="E14" s="120"/>
      <c r="F14" s="135"/>
      <c r="G14" s="109"/>
    </row>
    <row r="15" spans="1:8">
      <c r="A15" s="120" t="s">
        <v>21</v>
      </c>
      <c r="B15" s="120"/>
      <c r="C15" s="120"/>
      <c r="D15" s="120"/>
      <c r="E15" s="120"/>
      <c r="F15" s="135"/>
      <c r="G15" s="109"/>
    </row>
    <row r="16" spans="1:8">
      <c r="A16" s="45"/>
      <c r="B16" s="45"/>
      <c r="C16" s="45"/>
      <c r="D16" s="45"/>
      <c r="E16" s="45"/>
      <c r="F16" s="45"/>
      <c r="G16" s="45"/>
    </row>
    <row r="17" spans="1:8">
      <c r="A17" s="45"/>
      <c r="B17" s="45"/>
      <c r="C17" s="45"/>
      <c r="D17" s="45"/>
      <c r="E17" s="45"/>
      <c r="F17" s="45"/>
      <c r="G17" s="45"/>
    </row>
    <row r="18" spans="1:8" ht="18.75">
      <c r="A18" s="45"/>
      <c r="B18" s="45"/>
      <c r="C18" s="45"/>
      <c r="D18" s="45"/>
      <c r="E18" s="45"/>
      <c r="F18" s="45"/>
      <c r="G18" s="99"/>
    </row>
    <row r="19" spans="1:8" ht="26.45" customHeight="1">
      <c r="A19" s="139"/>
      <c r="B19" s="139"/>
      <c r="C19" s="139"/>
      <c r="D19" s="139"/>
      <c r="E19" s="139"/>
      <c r="F19" s="139"/>
      <c r="G19" s="46" t="s">
        <v>50</v>
      </c>
    </row>
    <row r="20" spans="1:8">
      <c r="A20" s="47" t="s">
        <v>5</v>
      </c>
      <c r="B20" s="54">
        <v>6500</v>
      </c>
      <c r="C20" s="136" t="s">
        <v>6</v>
      </c>
      <c r="D20" s="136"/>
      <c r="E20" s="137"/>
      <c r="F20" s="55"/>
      <c r="G20" s="33">
        <f>IF(AND(G11&gt;=2,G11&lt;=15),B20,0)</f>
        <v>0</v>
      </c>
    </row>
    <row r="21" spans="1:8" ht="25.5">
      <c r="A21" s="49" t="s">
        <v>7</v>
      </c>
      <c r="B21" s="54">
        <v>500</v>
      </c>
      <c r="C21" s="136" t="s">
        <v>8</v>
      </c>
      <c r="D21" s="136"/>
      <c r="E21" s="137"/>
      <c r="F21" s="55"/>
      <c r="G21" s="33">
        <f>IF(AND(G11&gt;=2,G11&lt;=15),(B21*G11),0)</f>
        <v>0</v>
      </c>
    </row>
    <row r="22" spans="1:8">
      <c r="A22" s="117" t="s">
        <v>57</v>
      </c>
      <c r="B22" s="54">
        <v>2000</v>
      </c>
      <c r="C22" s="136" t="s">
        <v>9</v>
      </c>
      <c r="D22" s="136"/>
      <c r="E22" s="137"/>
      <c r="F22" s="140"/>
      <c r="G22" s="33">
        <f>IF(AND(G14&gt;=2,G14&lt;6,G12&gt;=3),B22,0)</f>
        <v>0</v>
      </c>
    </row>
    <row r="23" spans="1:8">
      <c r="A23" s="118"/>
      <c r="B23" s="54">
        <v>2500</v>
      </c>
      <c r="C23" s="136" t="s">
        <v>10</v>
      </c>
      <c r="D23" s="136"/>
      <c r="E23" s="137"/>
      <c r="F23" s="140"/>
      <c r="G23" s="33">
        <f>IF(AND(G14&gt;5,G14&lt;10,G12&gt;=3),B23,0)</f>
        <v>0</v>
      </c>
    </row>
    <row r="24" spans="1:8">
      <c r="A24" s="118"/>
      <c r="B24" s="54">
        <v>3000</v>
      </c>
      <c r="C24" s="136" t="s">
        <v>11</v>
      </c>
      <c r="D24" s="136"/>
      <c r="E24" s="137"/>
      <c r="F24" s="140"/>
      <c r="G24" s="33">
        <f>IF(AND(G14&gt;9,G14&lt;13,G12&gt;=3),B24,0)</f>
        <v>0</v>
      </c>
    </row>
    <row r="25" spans="1:8">
      <c r="A25" s="118"/>
      <c r="B25" s="54">
        <v>3500</v>
      </c>
      <c r="C25" s="56" t="s">
        <v>12</v>
      </c>
      <c r="D25" s="56"/>
      <c r="E25" s="57"/>
      <c r="F25" s="140"/>
      <c r="G25" s="33">
        <f>IF(AND(G14&gt;12,G12&gt;=3),B25,0)</f>
        <v>0</v>
      </c>
    </row>
    <row r="26" spans="1:8">
      <c r="A26" s="119"/>
      <c r="B26" s="50">
        <v>900</v>
      </c>
      <c r="C26" s="56" t="s">
        <v>22</v>
      </c>
      <c r="D26" s="56"/>
      <c r="E26" s="57"/>
      <c r="F26" s="55"/>
      <c r="G26" s="33">
        <f>IF(G12&gt;3,B26*( G12-3), 0)</f>
        <v>0</v>
      </c>
    </row>
    <row r="27" spans="1:8" ht="25.5">
      <c r="A27" s="49" t="s">
        <v>58</v>
      </c>
      <c r="B27" s="54">
        <v>2500</v>
      </c>
      <c r="C27" s="56" t="s">
        <v>6</v>
      </c>
      <c r="D27" s="56"/>
      <c r="E27" s="57"/>
      <c r="F27" s="55"/>
      <c r="G27" s="33">
        <f>IF(G13&gt;1,B27,0)</f>
        <v>0</v>
      </c>
    </row>
    <row r="28" spans="1:8">
      <c r="A28" s="49" t="s">
        <v>13</v>
      </c>
      <c r="B28" s="54">
        <v>750</v>
      </c>
      <c r="C28" s="56" t="s">
        <v>8</v>
      </c>
      <c r="D28" s="56"/>
      <c r="E28" s="57"/>
      <c r="F28" s="55"/>
      <c r="G28" s="104">
        <f>IF(AND(G15&gt;=2,G15&lt;=15), G15*B28, 0)</f>
        <v>0</v>
      </c>
    </row>
    <row r="29" spans="1:8" ht="18.75">
      <c r="A29" s="59" t="s">
        <v>23</v>
      </c>
      <c r="B29" s="60">
        <v>750</v>
      </c>
      <c r="C29" s="61" t="s">
        <v>35</v>
      </c>
      <c r="D29" s="61"/>
      <c r="E29" s="61"/>
      <c r="F29" s="61" t="s">
        <v>31</v>
      </c>
      <c r="G29" s="110"/>
      <c r="H29" s="30" t="str">
        <f>IF(G29&gt;750,"Erreur: maximum atteint", "")</f>
        <v/>
      </c>
    </row>
    <row r="30" spans="1:8" ht="19.7" customHeight="1">
      <c r="B30" s="22"/>
      <c r="D30" s="16"/>
      <c r="E30" s="21"/>
      <c r="F30" s="65" t="s">
        <v>25</v>
      </c>
      <c r="G30" s="64">
        <f>SUM(G20:G29)</f>
        <v>0</v>
      </c>
    </row>
    <row r="31" spans="1:8">
      <c r="B31" s="22"/>
      <c r="D31" s="16"/>
      <c r="E31" s="21"/>
      <c r="F31" s="55" t="s">
        <v>44</v>
      </c>
      <c r="G31" s="33">
        <f>+G30*0.15</f>
        <v>0</v>
      </c>
    </row>
    <row r="32" spans="1:8" ht="18.75">
      <c r="B32" s="22"/>
      <c r="D32" s="16"/>
      <c r="E32" s="21"/>
      <c r="F32" s="39" t="s">
        <v>15</v>
      </c>
      <c r="G32" s="53">
        <f>IF(SUM(G30+G31)&lt;=40000,G30+G31, 40000)</f>
        <v>0</v>
      </c>
    </row>
    <row r="33" spans="1:15">
      <c r="D33" s="16"/>
      <c r="E33" s="21"/>
      <c r="F33" s="21"/>
      <c r="G33" s="21"/>
    </row>
    <row r="36" spans="1:15" ht="53.45" customHeight="1">
      <c r="A36" s="141" t="s">
        <v>59</v>
      </c>
      <c r="B36" s="141"/>
      <c r="C36" s="141"/>
      <c r="D36" s="141"/>
      <c r="E36" s="141"/>
      <c r="F36" s="141"/>
      <c r="G36" s="141"/>
      <c r="H36" s="67"/>
      <c r="I36" s="67"/>
      <c r="J36" s="67"/>
      <c r="K36" s="67"/>
      <c r="L36" s="67"/>
      <c r="O36" s="69"/>
    </row>
    <row r="37" spans="1:15" ht="29.1" customHeight="1">
      <c r="A37" s="142" t="s">
        <v>51</v>
      </c>
      <c r="B37" s="142"/>
      <c r="C37" s="142"/>
      <c r="D37" s="142"/>
      <c r="E37" s="142"/>
      <c r="F37" s="142"/>
      <c r="G37" s="142"/>
      <c r="H37" s="68"/>
      <c r="I37" s="68"/>
      <c r="J37" s="68"/>
      <c r="K37" s="68"/>
      <c r="L37" s="68"/>
      <c r="O37" s="69"/>
    </row>
    <row r="38" spans="1:15" ht="33" customHeight="1">
      <c r="A38" s="143" t="s">
        <v>52</v>
      </c>
      <c r="B38" s="143"/>
      <c r="C38" s="143"/>
      <c r="D38" s="143"/>
      <c r="E38" s="143"/>
      <c r="F38" s="143"/>
      <c r="G38" s="143"/>
      <c r="H38" s="89"/>
      <c r="I38" s="89"/>
      <c r="J38" s="89"/>
      <c r="K38" s="89"/>
      <c r="L38" s="89"/>
      <c r="M38" s="67"/>
      <c r="N38" s="67"/>
      <c r="O38" s="67"/>
    </row>
    <row r="39" spans="1:15">
      <c r="A39" s="68"/>
      <c r="B39" s="68"/>
      <c r="C39" s="68"/>
      <c r="D39" s="68"/>
      <c r="E39" s="68"/>
      <c r="F39" s="68"/>
      <c r="G39" s="68"/>
      <c r="H39" s="71"/>
      <c r="I39" s="71"/>
      <c r="J39" s="71"/>
      <c r="K39" s="71"/>
      <c r="L39" s="72"/>
      <c r="M39" s="72"/>
      <c r="N39" s="72"/>
      <c r="O39" s="67"/>
    </row>
    <row r="40" spans="1:15" ht="12.95" customHeight="1">
      <c r="A40" s="131" t="s">
        <v>61</v>
      </c>
      <c r="B40" s="131"/>
      <c r="C40" s="131"/>
      <c r="D40" s="132"/>
      <c r="E40" s="103"/>
      <c r="F40" s="129" t="s">
        <v>53</v>
      </c>
      <c r="G40" s="130"/>
      <c r="H40" s="144"/>
      <c r="I40" s="144"/>
      <c r="J40" s="144"/>
      <c r="K40" s="70"/>
      <c r="L40" s="138"/>
      <c r="M40" s="138"/>
      <c r="N40" s="138"/>
      <c r="O40" s="69"/>
    </row>
    <row r="41" spans="1:15">
      <c r="A41" s="90"/>
      <c r="B41" s="90"/>
      <c r="C41" s="90"/>
      <c r="D41" s="90"/>
      <c r="E41" s="90"/>
      <c r="F41" s="90"/>
      <c r="G41" s="90"/>
      <c r="H41" s="90"/>
      <c r="I41" s="90"/>
      <c r="J41" s="90"/>
      <c r="K41" s="90"/>
      <c r="L41" s="90"/>
      <c r="M41" s="90"/>
      <c r="N41" s="90"/>
      <c r="O41" s="90"/>
    </row>
    <row r="43" spans="1:15">
      <c r="A43" s="133" t="s">
        <v>62</v>
      </c>
      <c r="B43" s="133"/>
      <c r="C43" s="133"/>
      <c r="D43" s="134"/>
      <c r="E43" s="103"/>
      <c r="F43" s="129" t="s">
        <v>60</v>
      </c>
      <c r="G43" s="130"/>
    </row>
  </sheetData>
  <sheetProtection algorithmName="SHA-512" hashValue="mRVlxMvj6VOKZ8W9kJYL7bu4U+stSphrAaFtLQ0IWy5nN9DtOjHkRekA0ko/eU1aQsJItLGkTRPY66QoqdxIHQ==" saltValue="FHyY11osMgMBiqL7A4VrpQ==" spinCount="100000" sheet="1" objects="1" scenarios="1"/>
  <protectedRanges>
    <protectedRange sqref="G11:G15 G29" name="Plage1"/>
  </protectedRanges>
  <mergeCells count="24">
    <mergeCell ref="L40:N40"/>
    <mergeCell ref="A19:F19"/>
    <mergeCell ref="F22:F25"/>
    <mergeCell ref="C24:E24"/>
    <mergeCell ref="A36:G36"/>
    <mergeCell ref="A37:G37"/>
    <mergeCell ref="A38:G38"/>
    <mergeCell ref="C23:E23"/>
    <mergeCell ref="A22:A26"/>
    <mergeCell ref="H40:J40"/>
    <mergeCell ref="A12:F12"/>
    <mergeCell ref="B4:D4"/>
    <mergeCell ref="A11:F11"/>
    <mergeCell ref="C20:E20"/>
    <mergeCell ref="C21:E21"/>
    <mergeCell ref="B6:F6"/>
    <mergeCell ref="A15:F15"/>
    <mergeCell ref="F43:G43"/>
    <mergeCell ref="F40:G40"/>
    <mergeCell ref="A40:D40"/>
    <mergeCell ref="A43:D43"/>
    <mergeCell ref="A13:F13"/>
    <mergeCell ref="A14:F14"/>
    <mergeCell ref="C22:E22"/>
  </mergeCells>
  <phoneticPr fontId="3" type="noConversion"/>
  <printOptions horizontalCentered="1"/>
  <pageMargins left="0.25" right="0.25" top="0.75" bottom="0.75" header="0.3" footer="0.3"/>
  <pageSetup paperSize="145" scale="84" orientation="portrait" r:id="rId1"/>
  <headerFooter alignWithMargins="0"/>
  <ignoredErrors>
    <ignoredError sqref="G20:G28 G30:G32" formula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BDBBCE-6632-4B4F-B942-E35252F372CB}">
  <sheetPr>
    <pageSetUpPr fitToPage="1"/>
  </sheetPr>
  <dimension ref="A1:I38"/>
  <sheetViews>
    <sheetView showGridLines="0" showZeros="0" workbookViewId="0">
      <selection activeCell="N14" sqref="N14"/>
    </sheetView>
  </sheetViews>
  <sheetFormatPr baseColWidth="10" defaultRowHeight="12.75"/>
  <cols>
    <col min="1" max="1" width="33" customWidth="1"/>
    <col min="4" max="5" width="10.5703125" customWidth="1"/>
    <col min="6" max="6" width="19.42578125" customWidth="1"/>
    <col min="7" max="7" width="21.42578125" customWidth="1"/>
    <col min="8" max="9" width="21.140625" customWidth="1"/>
  </cols>
  <sheetData>
    <row r="1" spans="1:9" ht="18.75">
      <c r="A1" s="20" t="s">
        <v>4</v>
      </c>
      <c r="B1" s="20"/>
      <c r="C1" s="20"/>
      <c r="D1" s="8"/>
      <c r="E1" s="8"/>
      <c r="F1" s="8"/>
      <c r="G1" s="8"/>
      <c r="H1" s="8"/>
      <c r="I1" s="8"/>
    </row>
    <row r="2" spans="1:9" ht="18.75">
      <c r="A2" s="18" t="s">
        <v>32</v>
      </c>
      <c r="B2" s="15"/>
      <c r="C2" s="15"/>
      <c r="D2" s="8"/>
      <c r="E2" s="20"/>
      <c r="F2" s="20"/>
      <c r="G2" s="20"/>
      <c r="H2" s="20"/>
      <c r="I2" s="20"/>
    </row>
    <row r="3" spans="1:9">
      <c r="A3" s="8"/>
      <c r="B3" s="8"/>
      <c r="C3" s="8"/>
      <c r="D3" s="8"/>
      <c r="E3" s="8"/>
      <c r="F3" s="8"/>
      <c r="G3" s="8"/>
      <c r="H3" s="8"/>
      <c r="I3" s="8"/>
    </row>
    <row r="4" spans="1:9" ht="14.25">
      <c r="A4" s="23" t="s">
        <v>33</v>
      </c>
      <c r="B4" s="127">
        <f>'Plan de financement '!B4</f>
        <v>0</v>
      </c>
      <c r="C4" s="127"/>
      <c r="D4" s="127"/>
      <c r="E4" s="21"/>
      <c r="F4" s="21"/>
      <c r="G4" s="21"/>
      <c r="H4" s="21"/>
      <c r="I4" s="21"/>
    </row>
    <row r="5" spans="1:9">
      <c r="A5" s="8"/>
      <c r="B5" s="8"/>
      <c r="C5" s="8"/>
      <c r="D5" s="16"/>
      <c r="E5" s="21"/>
      <c r="F5" s="21"/>
      <c r="G5" s="21"/>
      <c r="H5" s="21"/>
      <c r="I5" s="21"/>
    </row>
    <row r="6" spans="1:9">
      <c r="A6" s="23" t="s">
        <v>34</v>
      </c>
      <c r="B6" s="145">
        <f>'Plan de financement '!B6</f>
        <v>0</v>
      </c>
      <c r="C6" s="145"/>
      <c r="D6" s="145"/>
      <c r="E6" s="145"/>
      <c r="F6" s="145"/>
      <c r="G6" s="145"/>
      <c r="H6" s="145"/>
      <c r="I6" s="8"/>
    </row>
    <row r="7" spans="1:9">
      <c r="A7" s="8"/>
      <c r="B7" s="8"/>
      <c r="C7" s="8"/>
      <c r="D7" s="8"/>
      <c r="E7" s="8"/>
      <c r="F7" s="8"/>
      <c r="G7" s="8"/>
      <c r="H7" s="8"/>
      <c r="I7" s="8"/>
    </row>
    <row r="8" spans="1:9">
      <c r="A8" s="8"/>
      <c r="B8" s="8"/>
      <c r="C8" s="8"/>
      <c r="D8" s="8"/>
      <c r="E8" s="8"/>
      <c r="F8" s="8"/>
      <c r="G8" s="8"/>
      <c r="H8" s="8"/>
      <c r="I8" s="8"/>
    </row>
    <row r="9" spans="1:9" ht="18.75">
      <c r="A9" s="31" t="s">
        <v>26</v>
      </c>
      <c r="B9" s="8"/>
      <c r="C9" s="8"/>
      <c r="D9" s="8"/>
      <c r="E9" s="8"/>
      <c r="F9" s="8"/>
      <c r="G9" s="146" t="s">
        <v>49</v>
      </c>
      <c r="H9" s="147"/>
      <c r="I9" s="148"/>
    </row>
    <row r="10" spans="1:9">
      <c r="A10" s="8"/>
      <c r="B10" s="8"/>
      <c r="C10" s="8"/>
      <c r="D10" s="8"/>
      <c r="E10" s="8"/>
      <c r="F10" s="8"/>
      <c r="G10" s="93" t="s">
        <v>27</v>
      </c>
      <c r="H10" s="94" t="s">
        <v>28</v>
      </c>
      <c r="I10" s="94" t="s">
        <v>29</v>
      </c>
    </row>
    <row r="11" spans="1:9" ht="13.5" thickBot="1">
      <c r="A11" s="152" t="s">
        <v>17</v>
      </c>
      <c r="B11" s="152"/>
      <c r="C11" s="152"/>
      <c r="D11" s="152"/>
      <c r="E11" s="152"/>
      <c r="F11" s="152"/>
      <c r="G11" s="91">
        <f>'Plan de financement '!F11</f>
        <v>0</v>
      </c>
      <c r="H11" s="91">
        <f>Réclamation!G11</f>
        <v>0</v>
      </c>
      <c r="I11" s="92">
        <f>H11-G11</f>
        <v>0</v>
      </c>
    </row>
    <row r="12" spans="1:9" ht="13.5" thickBot="1">
      <c r="A12" s="152" t="s">
        <v>30</v>
      </c>
      <c r="B12" s="152"/>
      <c r="C12" s="152"/>
      <c r="D12" s="152"/>
      <c r="E12" s="152"/>
      <c r="F12" s="152"/>
      <c r="G12" s="73">
        <f>'Plan de financement '!F12</f>
        <v>0</v>
      </c>
      <c r="H12" s="73">
        <f>Réclamation!G12</f>
        <v>0</v>
      </c>
      <c r="I12" s="75" t="e">
        <f>(H12/G12)</f>
        <v>#DIV/0!</v>
      </c>
    </row>
    <row r="13" spans="1:9" ht="13.5" thickBot="1">
      <c r="A13" s="152" t="s">
        <v>19</v>
      </c>
      <c r="B13" s="152"/>
      <c r="C13" s="152"/>
      <c r="D13" s="152"/>
      <c r="E13" s="152"/>
      <c r="F13" s="152"/>
      <c r="G13" s="66"/>
      <c r="H13" s="73">
        <f>Réclamation!G13</f>
        <v>0</v>
      </c>
      <c r="I13" s="75" t="e">
        <f>H13/G13</f>
        <v>#DIV/0!</v>
      </c>
    </row>
    <row r="14" spans="1:9" ht="13.5" thickBot="1">
      <c r="A14" s="152" t="s">
        <v>20</v>
      </c>
      <c r="B14" s="152"/>
      <c r="C14" s="152"/>
      <c r="D14" s="152"/>
      <c r="E14" s="152"/>
      <c r="F14" s="152"/>
      <c r="G14" s="66"/>
      <c r="H14" s="73">
        <f>Réclamation!G14</f>
        <v>0</v>
      </c>
      <c r="I14" s="74">
        <f>H14-G14</f>
        <v>0</v>
      </c>
    </row>
    <row r="15" spans="1:9" ht="13.5" thickBot="1">
      <c r="A15" s="152" t="s">
        <v>21</v>
      </c>
      <c r="B15" s="152"/>
      <c r="C15" s="152"/>
      <c r="D15" s="152"/>
      <c r="E15" s="152"/>
      <c r="F15" s="152"/>
      <c r="G15" s="66"/>
      <c r="H15" s="73">
        <f>Réclamation!G15</f>
        <v>0</v>
      </c>
      <c r="I15" s="74">
        <f>H15-G15</f>
        <v>0</v>
      </c>
    </row>
    <row r="16" spans="1:9">
      <c r="A16" s="153"/>
      <c r="B16" s="153"/>
      <c r="C16" s="153"/>
      <c r="D16" s="153"/>
      <c r="E16" s="153"/>
      <c r="F16" s="153"/>
      <c r="G16" s="153"/>
      <c r="H16" s="153"/>
      <c r="I16" s="58"/>
    </row>
    <row r="17" spans="1:9">
      <c r="A17" s="153"/>
      <c r="B17" s="153"/>
      <c r="C17" s="153"/>
      <c r="D17" s="153"/>
      <c r="E17" s="153"/>
      <c r="F17" s="153"/>
      <c r="G17" s="153"/>
      <c r="H17" s="153"/>
      <c r="I17" s="58"/>
    </row>
    <row r="18" spans="1:9">
      <c r="A18" s="153"/>
      <c r="B18" s="153"/>
      <c r="C18" s="153"/>
      <c r="D18" s="153"/>
      <c r="E18" s="153"/>
      <c r="F18" s="153"/>
      <c r="G18" s="153"/>
      <c r="H18" s="153"/>
      <c r="I18" s="58"/>
    </row>
    <row r="19" spans="1:9" ht="18.75">
      <c r="A19" s="76"/>
      <c r="B19" s="76"/>
      <c r="C19" s="76"/>
      <c r="D19" s="76"/>
      <c r="E19" s="76"/>
      <c r="F19" s="76"/>
      <c r="G19" s="149" t="s">
        <v>49</v>
      </c>
      <c r="H19" s="150"/>
      <c r="I19" s="151"/>
    </row>
    <row r="20" spans="1:9">
      <c r="A20" s="139"/>
      <c r="B20" s="139"/>
      <c r="C20" s="139"/>
      <c r="D20" s="139"/>
      <c r="E20" s="139"/>
      <c r="F20" s="139"/>
      <c r="G20" s="77" t="s">
        <v>38</v>
      </c>
      <c r="H20" s="77" t="s">
        <v>39</v>
      </c>
      <c r="I20" s="77" t="s">
        <v>40</v>
      </c>
    </row>
    <row r="21" spans="1:9">
      <c r="A21" s="47" t="s">
        <v>5</v>
      </c>
      <c r="B21" s="54">
        <v>6500</v>
      </c>
      <c r="C21" s="136" t="s">
        <v>6</v>
      </c>
      <c r="D21" s="136"/>
      <c r="E21" s="137"/>
      <c r="F21" s="55"/>
      <c r="G21" s="95">
        <f>'Plan de financement '!F17</f>
        <v>0</v>
      </c>
      <c r="H21" s="52">
        <f>Réclamation!G20</f>
        <v>0</v>
      </c>
      <c r="I21" s="96">
        <f>H21-G21</f>
        <v>0</v>
      </c>
    </row>
    <row r="22" spans="1:9" ht="25.5">
      <c r="A22" s="49" t="s">
        <v>7</v>
      </c>
      <c r="B22" s="54">
        <v>500</v>
      </c>
      <c r="C22" s="136" t="s">
        <v>8</v>
      </c>
      <c r="D22" s="136"/>
      <c r="E22" s="137"/>
      <c r="F22" s="55"/>
      <c r="G22" s="95">
        <f>'Plan de financement '!F18</f>
        <v>0</v>
      </c>
      <c r="H22" s="52">
        <f>Réclamation!G21</f>
        <v>0</v>
      </c>
      <c r="I22" s="96">
        <f t="shared" ref="I22:I33" si="0">H22-G22</f>
        <v>0</v>
      </c>
    </row>
    <row r="23" spans="1:9">
      <c r="A23" s="117" t="s">
        <v>55</v>
      </c>
      <c r="B23" s="54">
        <v>2000</v>
      </c>
      <c r="C23" s="136" t="s">
        <v>9</v>
      </c>
      <c r="D23" s="136"/>
      <c r="E23" s="137"/>
      <c r="F23" s="140"/>
      <c r="G23" s="95">
        <f>'Plan de financement '!F19</f>
        <v>0</v>
      </c>
      <c r="H23" s="52">
        <f>Réclamation!G22</f>
        <v>0</v>
      </c>
      <c r="I23" s="96">
        <f t="shared" si="0"/>
        <v>0</v>
      </c>
    </row>
    <row r="24" spans="1:9">
      <c r="A24" s="118"/>
      <c r="B24" s="54">
        <v>2500</v>
      </c>
      <c r="C24" s="136" t="s">
        <v>10</v>
      </c>
      <c r="D24" s="136"/>
      <c r="E24" s="137"/>
      <c r="F24" s="140"/>
      <c r="G24" s="95">
        <f>'Plan de financement '!F20</f>
        <v>0</v>
      </c>
      <c r="H24" s="52">
        <f>Réclamation!G23</f>
        <v>0</v>
      </c>
      <c r="I24" s="96">
        <f t="shared" si="0"/>
        <v>0</v>
      </c>
    </row>
    <row r="25" spans="1:9">
      <c r="A25" s="118"/>
      <c r="B25" s="54">
        <v>3000</v>
      </c>
      <c r="C25" s="136" t="s">
        <v>11</v>
      </c>
      <c r="D25" s="136"/>
      <c r="E25" s="137"/>
      <c r="F25" s="140"/>
      <c r="G25" s="95">
        <f>'Plan de financement '!F21</f>
        <v>0</v>
      </c>
      <c r="H25" s="52">
        <f>Réclamation!G24</f>
        <v>0</v>
      </c>
      <c r="I25" s="96">
        <f t="shared" si="0"/>
        <v>0</v>
      </c>
    </row>
    <row r="26" spans="1:9">
      <c r="A26" s="118"/>
      <c r="B26" s="54">
        <v>3500</v>
      </c>
      <c r="C26" s="137" t="s">
        <v>12</v>
      </c>
      <c r="D26" s="154"/>
      <c r="E26" s="155"/>
      <c r="F26" s="140"/>
      <c r="G26" s="95">
        <f>'Plan de financement '!F22</f>
        <v>0</v>
      </c>
      <c r="H26" s="52">
        <f>Réclamation!G25</f>
        <v>0</v>
      </c>
      <c r="I26" s="96">
        <f t="shared" si="0"/>
        <v>0</v>
      </c>
    </row>
    <row r="27" spans="1:9">
      <c r="A27" s="119"/>
      <c r="B27" s="54">
        <v>900</v>
      </c>
      <c r="C27" s="57" t="s">
        <v>22</v>
      </c>
      <c r="D27" s="78"/>
      <c r="E27" s="79"/>
      <c r="F27" s="55"/>
      <c r="G27" s="95">
        <f>'Plan de financement '!F23</f>
        <v>0</v>
      </c>
      <c r="H27" s="52">
        <f>Réclamation!G26</f>
        <v>0</v>
      </c>
      <c r="I27" s="96">
        <f t="shared" si="0"/>
        <v>0</v>
      </c>
    </row>
    <row r="28" spans="1:9" ht="25.5">
      <c r="A28" s="49" t="s">
        <v>56</v>
      </c>
      <c r="B28" s="54">
        <v>2500</v>
      </c>
      <c r="C28" s="137" t="s">
        <v>6</v>
      </c>
      <c r="D28" s="154"/>
      <c r="E28" s="155"/>
      <c r="F28" s="55"/>
      <c r="G28" s="95">
        <f>'Plan de financement '!F24</f>
        <v>0</v>
      </c>
      <c r="H28" s="52">
        <f>Réclamation!G27</f>
        <v>0</v>
      </c>
      <c r="I28" s="96">
        <f t="shared" si="0"/>
        <v>0</v>
      </c>
    </row>
    <row r="29" spans="1:9">
      <c r="A29" s="47" t="s">
        <v>13</v>
      </c>
      <c r="B29" s="54">
        <v>750</v>
      </c>
      <c r="C29" s="137" t="s">
        <v>8</v>
      </c>
      <c r="D29" s="154"/>
      <c r="E29" s="155"/>
      <c r="F29" s="55"/>
      <c r="G29" s="95">
        <f>'Plan de financement '!F25</f>
        <v>0</v>
      </c>
      <c r="H29" s="52">
        <f>Réclamation!G28</f>
        <v>0</v>
      </c>
      <c r="I29" s="96">
        <f t="shared" si="0"/>
        <v>0</v>
      </c>
    </row>
    <row r="30" spans="1:9">
      <c r="A30" s="80" t="s">
        <v>23</v>
      </c>
      <c r="B30" s="81">
        <v>750</v>
      </c>
      <c r="C30" s="61" t="s">
        <v>35</v>
      </c>
      <c r="D30" s="61"/>
      <c r="E30" s="61"/>
      <c r="F30" s="62" t="s">
        <v>24</v>
      </c>
      <c r="G30" s="95">
        <f>'Plan de financement '!F26</f>
        <v>0</v>
      </c>
      <c r="H30" s="52">
        <f>Réclamation!G29</f>
        <v>0</v>
      </c>
      <c r="I30" s="96">
        <f t="shared" si="0"/>
        <v>0</v>
      </c>
    </row>
    <row r="31" spans="1:9" ht="25.5">
      <c r="A31" s="8"/>
      <c r="B31" s="25"/>
      <c r="C31" s="8"/>
      <c r="D31" s="16"/>
      <c r="E31" s="82"/>
      <c r="F31" s="65" t="s">
        <v>25</v>
      </c>
      <c r="G31" s="83">
        <f>'Plan de financement '!F27</f>
        <v>0</v>
      </c>
      <c r="H31" s="63">
        <f>Réclamation!G30</f>
        <v>0</v>
      </c>
      <c r="I31" s="84">
        <f t="shared" si="0"/>
        <v>0</v>
      </c>
    </row>
    <row r="32" spans="1:9" ht="25.5">
      <c r="A32" s="8"/>
      <c r="B32" s="25"/>
      <c r="C32" s="8"/>
      <c r="D32" s="16"/>
      <c r="E32" s="82"/>
      <c r="F32" s="55" t="s">
        <v>36</v>
      </c>
      <c r="G32" s="95">
        <f>'Plan de financement '!F28</f>
        <v>0</v>
      </c>
      <c r="H32" s="52">
        <f>Réclamation!G31</f>
        <v>0</v>
      </c>
      <c r="I32" s="96">
        <f t="shared" si="0"/>
        <v>0</v>
      </c>
    </row>
    <row r="33" spans="1:9">
      <c r="A33" s="8"/>
      <c r="B33" s="25"/>
      <c r="C33" s="8"/>
      <c r="D33" s="16"/>
      <c r="E33" s="82"/>
      <c r="F33" s="85" t="s">
        <v>15</v>
      </c>
      <c r="G33" s="86">
        <f>'Plan de financement '!F29</f>
        <v>0</v>
      </c>
      <c r="H33" s="87">
        <f>Réclamation!G32</f>
        <v>0</v>
      </c>
      <c r="I33" s="88">
        <f t="shared" si="0"/>
        <v>0</v>
      </c>
    </row>
    <row r="34" spans="1:9">
      <c r="A34" s="8"/>
      <c r="B34" s="8"/>
      <c r="C34" s="8"/>
      <c r="D34" s="16"/>
      <c r="E34" s="21"/>
      <c r="F34" s="21"/>
      <c r="G34" s="21"/>
      <c r="H34" s="21"/>
      <c r="I34" s="21"/>
    </row>
    <row r="35" spans="1:9">
      <c r="A35" s="8"/>
      <c r="B35" s="8"/>
      <c r="C35" s="8"/>
      <c r="D35" s="8"/>
      <c r="E35" s="8"/>
      <c r="F35" s="8"/>
      <c r="G35" s="8"/>
      <c r="H35" s="21"/>
      <c r="I35" s="21"/>
    </row>
    <row r="36" spans="1:9">
      <c r="A36" s="8"/>
      <c r="B36" s="8"/>
      <c r="C36" s="8"/>
      <c r="D36" s="8"/>
      <c r="E36" s="8"/>
      <c r="F36" s="8"/>
      <c r="G36" s="8"/>
      <c r="H36" s="21"/>
      <c r="I36" s="21"/>
    </row>
    <row r="37" spans="1:9">
      <c r="B37" s="8"/>
      <c r="F37" s="8"/>
      <c r="G37" s="8"/>
      <c r="H37" s="8"/>
      <c r="I37" s="8"/>
    </row>
    <row r="38" spans="1:9">
      <c r="A38" s="42"/>
      <c r="C38" s="43"/>
      <c r="F38" s="44"/>
    </row>
  </sheetData>
  <sheetProtection algorithmName="SHA-512" hashValue="qd2avI0UB/zhuWgmb5TuaArqgyYSqzytKSxIAMZ4lFRz7g6OoWMTysICTgV3xD14gVnKc4z9p+zWQdndvfeKXw==" saltValue="B2v9ngSW3Wx7GoWq/FpKeA==" spinCount="100000" sheet="1" objects="1" scenarios="1"/>
  <protectedRanges>
    <protectedRange sqref="G13:G15" name="Plage1"/>
  </protectedRanges>
  <mergeCells count="21">
    <mergeCell ref="C26:E26"/>
    <mergeCell ref="C28:E28"/>
    <mergeCell ref="C29:E29"/>
    <mergeCell ref="A20:F20"/>
    <mergeCell ref="C21:E21"/>
    <mergeCell ref="C22:E22"/>
    <mergeCell ref="A23:A27"/>
    <mergeCell ref="C23:E23"/>
    <mergeCell ref="F23:F26"/>
    <mergeCell ref="C24:E24"/>
    <mergeCell ref="C25:E25"/>
    <mergeCell ref="B6:H6"/>
    <mergeCell ref="B4:D4"/>
    <mergeCell ref="G9:I9"/>
    <mergeCell ref="G19:I19"/>
    <mergeCell ref="A15:F15"/>
    <mergeCell ref="A16:H18"/>
    <mergeCell ref="A14:F14"/>
    <mergeCell ref="A11:F11"/>
    <mergeCell ref="A12:F12"/>
    <mergeCell ref="A13:F13"/>
  </mergeCells>
  <pageMargins left="0.7" right="0.7" top="0.75" bottom="0.75" header="0.3" footer="0.3"/>
  <pageSetup paperSize="145" scale="77" orientation="landscape" r:id="rId1"/>
  <ignoredErrors>
    <ignoredError sqref="G21:I33" unlockedFormula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6E0A44DF01A994DAF98954288A7534B" ma:contentTypeVersion="15" ma:contentTypeDescription="Crée un document." ma:contentTypeScope="" ma:versionID="3811365a74940a6e20c5d9e0fad9a75b">
  <xsd:schema xmlns:xsd="http://www.w3.org/2001/XMLSchema" xmlns:xs="http://www.w3.org/2001/XMLSchema" xmlns:p="http://schemas.microsoft.com/office/2006/metadata/properties" xmlns:ns3="643e0dcb-ae56-4b72-9790-7c477cb6fcf4" xmlns:ns4="5aba9ebb-73cf-43f3-bf48-41e36483286e" targetNamespace="http://schemas.microsoft.com/office/2006/metadata/properties" ma:root="true" ma:fieldsID="db7d21e00f4b039f0f3518811344165c" ns3:_="" ns4:_="">
    <xsd:import namespace="643e0dcb-ae56-4b72-9790-7c477cb6fcf4"/>
    <xsd:import namespace="5aba9ebb-73cf-43f3-bf48-41e36483286e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_activity" minOccurs="0"/>
                <xsd:element ref="ns4:MediaServiceObjectDetectorVersions" minOccurs="0"/>
                <xsd:element ref="ns4:MediaServiceOCR" minOccurs="0"/>
                <xsd:element ref="ns4:MediaServiceDateTaken" minOccurs="0"/>
                <xsd:element ref="ns4:MediaServiceSystemTags" minOccurs="0"/>
                <xsd:element ref="ns4:MediaLengthInSeconds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3e0dcb-ae56-4b72-9790-7c477cb6fcf4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Partage du hachage d’indicateu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ba9ebb-73cf-43f3-bf48-41e36483286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ystemTags" ma:index="20" nillable="true" ma:displayName="MediaServiceSystemTags" ma:hidden="true" ma:internalName="MediaServiceSystemTags" ma:readOnly="true">
      <xsd:simpleType>
        <xsd:restriction base="dms:Note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5aba9ebb-73cf-43f3-bf48-41e36483286e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177DB80-099A-4ACC-8739-8875162ACA2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3e0dcb-ae56-4b72-9790-7c477cb6fcf4"/>
    <ds:schemaRef ds:uri="5aba9ebb-73cf-43f3-bf48-41e36483286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AFB0C40-9625-46A5-BD70-98A31EAC1C09}">
  <ds:schemaRefs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schemas.microsoft.com/office/infopath/2007/PartnerControls"/>
    <ds:schemaRef ds:uri="5aba9ebb-73cf-43f3-bf48-41e36483286e"/>
    <ds:schemaRef ds:uri="http://schemas.microsoft.com/office/2006/metadata/properties"/>
    <ds:schemaRef ds:uri="http://purl.org/dc/terms/"/>
    <ds:schemaRef ds:uri="643e0dcb-ae56-4b72-9790-7c477cb6fcf4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E6C67E2C-6C18-43DE-A124-69E7913BBF5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3</vt:i4>
      </vt:variant>
    </vt:vector>
  </HeadingPairs>
  <TitlesOfParts>
    <vt:vector size="8" baseType="lpstr">
      <vt:lpstr>Instructions</vt:lpstr>
      <vt:lpstr>Déclaration d'authenticité</vt:lpstr>
      <vt:lpstr>Plan de financement </vt:lpstr>
      <vt:lpstr>Réclamation</vt:lpstr>
      <vt:lpstr>Vérification</vt:lpstr>
      <vt:lpstr>Instructions!Zone_d_impression</vt:lpstr>
      <vt:lpstr>'Plan de financement '!Zone_d_impression</vt:lpstr>
      <vt:lpstr>Réclamation!Zone_d_impression</vt:lpstr>
    </vt:vector>
  </TitlesOfParts>
  <Manager/>
  <Company>Mapaq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Prime-Vert - Plan de financement 1 an - Sous-volet 2.1</dc:title>
  <dc:subject/>
  <dc:creator>AGRH699</dc:creator>
  <cp:keywords/>
  <dc:description/>
  <cp:lastModifiedBy>Fraysse Sandrine (DRPMAPA) (Québec)</cp:lastModifiedBy>
  <cp:revision/>
  <cp:lastPrinted>2026-03-12T17:34:02Z</cp:lastPrinted>
  <dcterms:created xsi:type="dcterms:W3CDTF">2011-09-01T13:39:05Z</dcterms:created>
  <dcterms:modified xsi:type="dcterms:W3CDTF">2026-04-30T14:56:49Z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ContentTypeId">
    <vt:lpwstr>0x010100D6E0A44DF01A994DAF98954288A7534B</vt:lpwstr>
  </property>
  <property fmtid="{D5CDD505-2E9C-101B-9397-08002B2CF9AE}" pid="4" name="_dlc_DocIdItemGuid">
    <vt:lpwstr>5555188e-2bcb-49de-8ec4-72c20cc94313</vt:lpwstr>
  </property>
  <property fmtid="{D5CDD505-2E9C-101B-9397-08002B2CF9AE}" pid="5" name="MediaServiceImageTags">
    <vt:lpwstr/>
  </property>
</Properties>
</file>