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ulturegouvqc.sharepoint.com/sites/dire.dpvp/Documents partages/Programmes/PEP/Outils_PEP24-27/Formulaires/"/>
    </mc:Choice>
  </mc:AlternateContent>
  <xr:revisionPtr revIDLastSave="23239" documentId="8_{4D5FF55C-5AB7-4A44-9188-A98A83697AC8}" xr6:coauthVersionLast="47" xr6:coauthVersionMax="47" xr10:uidLastSave="{681917F0-34C8-40DE-BFCF-D4EADB39D748}"/>
  <workbookProtection workbookAlgorithmName="SHA-512" workbookHashValue="7uxHPL5pHSGfysUs03yZeHC+j1AzZhIWIhx54/4+nCexXAz9cr7p4Z6hCMDhkLXFICeekJw9L6b54znAPn8yfg==" workbookSaltValue="gUYTv3vGScxOgrjj6Ie4KQ==" workbookSpinCount="100000" lockStructure="1"/>
  <bookViews>
    <workbookView xWindow="28680" yWindow="-120" windowWidth="29040" windowHeight="15720" tabRatio="984" firstSheet="1" activeTab="9" xr2:uid="{3B28EA0C-8F9B-4E3C-A6D5-B06728594895}"/>
  </bookViews>
  <sheets>
    <sheet name="Demande finale" sheetId="21" r:id="rId1"/>
    <sheet name="Volet 1 - Inventaires" sheetId="27" r:id="rId2"/>
    <sheet name="Volet1-Nouvelles connaissances" sheetId="28" r:id="rId3"/>
    <sheet name="Volet 1 - Accessibilité" sheetId="29" r:id="rId4"/>
    <sheet name="Volet 2 - Embauche" sheetId="30" r:id="rId5"/>
    <sheet name="Volet 2 - Formations" sheetId="31" r:id="rId6"/>
    <sheet name="Volet 3 - Planification" sheetId="32" r:id="rId7"/>
    <sheet name="Volet 4.1 - Restauration privée" sheetId="38" r:id="rId8"/>
    <sheet name="Volet 4.2 - Restauration mun" sheetId="34" r:id="rId9"/>
    <sheet name="Reddition de comptes" sheetId="42" r:id="rId10"/>
    <sheet name="USAGE MCC" sheetId="22" state="hidden" r:id="rId11"/>
    <sheet name=" USAGE DR" sheetId="16" state="hidden" r:id="rId12"/>
    <sheet name="Source" sheetId="41" state="hidden" r:id="rId13"/>
    <sheet name="Source_1" sheetId="3" state="hidden" r:id="rId14"/>
  </sheets>
  <definedNames>
    <definedName name="_xlnm._FilterDatabase" localSheetId="11" hidden="1">' USAGE DR'!$A$2:$Z$1200</definedName>
    <definedName name="AbitibiTemiscamingue">Source!$L$2:$L$7</definedName>
    <definedName name="BSL">Source!$E$2:$E$9</definedName>
    <definedName name="CapitaleNationale">Source!$G$2:$G$11</definedName>
    <definedName name="CDQ">Source!$U$2:$U$6</definedName>
    <definedName name="ChaudiereAppalaches">Source!$P$2:$P$11</definedName>
    <definedName name="CoteNord">Source!$M$2:$M$7</definedName>
    <definedName name="Estrie">Source!$I$2:$I$10</definedName>
    <definedName name="GIM">Source!$O$2:$O$7</definedName>
    <definedName name="Lanaudiere">Source!$R$2:$R$7</definedName>
    <definedName name="Laurentides">Source!$S$2:$S$9</definedName>
    <definedName name="Laval">Source!$Q$2</definedName>
    <definedName name="Mauricie">Source!$H$2:$H$7</definedName>
    <definedName name="Monteregie">Source!$T$2:$T$14</definedName>
    <definedName name="Montreal">Source!$J$2:$J$16</definedName>
    <definedName name="NordduQuebec">Source!$N$2:$N$7</definedName>
    <definedName name="Outaouais">Source!$K$2:$K$6</definedName>
    <definedName name="Regions">Source!$D$2:$D$18</definedName>
    <definedName name="SLSJ">Source!$F$2:$F$6</definedName>
    <definedName name="_xlnm.Print_Area" localSheetId="0">'Demande finale'!$A$1:$C$33</definedName>
  </definedNames>
  <calcPr calcId="191028"/>
  <pivotCaches>
    <pivotCache cacheId="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31" l="1"/>
  <c r="M150" i="22"/>
  <c r="L125" i="22"/>
  <c r="N114" i="22"/>
  <c r="N74" i="22"/>
  <c r="Y17" i="27"/>
  <c r="AB13" i="38"/>
  <c r="C166" i="22"/>
  <c r="C165" i="22"/>
  <c r="C130" i="22"/>
  <c r="N165" i="22"/>
  <c r="K130" i="22" l="1"/>
  <c r="K129" i="22"/>
  <c r="K128" i="22"/>
  <c r="K127" i="22"/>
  <c r="K126" i="22"/>
  <c r="K125" i="22"/>
  <c r="J130" i="22"/>
  <c r="J129" i="22"/>
  <c r="J128" i="22"/>
  <c r="J127" i="22"/>
  <c r="J126" i="22"/>
  <c r="J125" i="22"/>
  <c r="I130" i="22"/>
  <c r="I129" i="22"/>
  <c r="I128" i="22"/>
  <c r="I127" i="22"/>
  <c r="I126" i="22"/>
  <c r="I125" i="22"/>
  <c r="H130" i="22"/>
  <c r="H129" i="22"/>
  <c r="H128" i="22"/>
  <c r="H127" i="22"/>
  <c r="H126" i="22"/>
  <c r="H125" i="22"/>
  <c r="H115" i="22"/>
  <c r="I115" i="22"/>
  <c r="J115" i="22"/>
  <c r="K115" i="22"/>
  <c r="L115" i="22"/>
  <c r="H114" i="22"/>
  <c r="I114" i="22"/>
  <c r="J114" i="22"/>
  <c r="K114" i="22"/>
  <c r="L114" i="22"/>
  <c r="D79" i="22"/>
  <c r="G67" i="22"/>
  <c r="H67" i="22"/>
  <c r="I67" i="22"/>
  <c r="J67" i="22"/>
  <c r="K67" i="22"/>
  <c r="G66" i="22"/>
  <c r="H66" i="22"/>
  <c r="I66" i="22"/>
  <c r="J66" i="22"/>
  <c r="K66" i="22"/>
  <c r="G65" i="22"/>
  <c r="H65" i="22"/>
  <c r="I65" i="22"/>
  <c r="J65" i="22"/>
  <c r="K65" i="22"/>
  <c r="G64" i="22"/>
  <c r="H64" i="22"/>
  <c r="I64" i="22"/>
  <c r="J64" i="22"/>
  <c r="K64" i="22"/>
  <c r="C64" i="22"/>
  <c r="G63" i="22"/>
  <c r="H63" i="22"/>
  <c r="I63" i="22"/>
  <c r="J63" i="22"/>
  <c r="K63" i="22"/>
  <c r="S17" i="34"/>
  <c r="S16" i="34"/>
  <c r="S15" i="34"/>
  <c r="R13" i="34"/>
  <c r="Q56" i="22" s="1"/>
  <c r="S14" i="34"/>
  <c r="C167" i="22" s="1"/>
  <c r="N15" i="38"/>
  <c r="N14" i="38"/>
  <c r="N13" i="38"/>
  <c r="M12" i="38"/>
  <c r="Q55" i="22" s="1"/>
  <c r="Q15" i="32"/>
  <c r="Q14" i="32"/>
  <c r="Q13" i="32"/>
  <c r="C125" i="22" s="1"/>
  <c r="P12" i="32"/>
  <c r="Q53" i="22" s="1"/>
  <c r="Q54" i="22" s="1"/>
  <c r="AD14" i="31"/>
  <c r="P16" i="31"/>
  <c r="P15" i="31"/>
  <c r="P14" i="31"/>
  <c r="O12" i="31"/>
  <c r="Q51" i="22" s="1"/>
  <c r="P13" i="31"/>
  <c r="U15" i="30"/>
  <c r="U14" i="30"/>
  <c r="U13" i="30"/>
  <c r="T12" i="30"/>
  <c r="Q50" i="22" s="1"/>
  <c r="H74" i="22"/>
  <c r="I74" i="22"/>
  <c r="J74" i="22"/>
  <c r="K74" i="22"/>
  <c r="L74" i="22"/>
  <c r="L75" i="22"/>
  <c r="K75" i="22"/>
  <c r="J75" i="22"/>
  <c r="I75" i="22"/>
  <c r="H75" i="22"/>
  <c r="D63" i="22"/>
  <c r="P14" i="29"/>
  <c r="P13" i="29"/>
  <c r="O12" i="29"/>
  <c r="Q48" i="22" s="1"/>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13" i="28"/>
  <c r="O12" i="28"/>
  <c r="Q47" i="22" s="1"/>
  <c r="T12" i="38"/>
  <c r="U12" i="38"/>
  <c r="V12" i="38"/>
  <c r="W12" i="38"/>
  <c r="J55" i="22" s="1"/>
  <c r="X12" i="38"/>
  <c r="L55" i="22" s="1"/>
  <c r="Y12" i="38"/>
  <c r="N55" i="22" s="1"/>
  <c r="Z12" i="38"/>
  <c r="P55" i="22" s="1"/>
  <c r="AA12" i="38"/>
  <c r="R55" i="22" s="1"/>
  <c r="AD18" i="27"/>
  <c r="H12" i="28"/>
  <c r="I12" i="28"/>
  <c r="J12" i="28"/>
  <c r="K12" i="28"/>
  <c r="L12" i="28"/>
  <c r="M12" i="28"/>
  <c r="J46" i="22"/>
  <c r="P18" i="27"/>
  <c r="R18" i="27" s="1"/>
  <c r="K17" i="27"/>
  <c r="I46" i="22" s="1"/>
  <c r="N12" i="42"/>
  <c r="L76" i="22" l="1"/>
  <c r="L116" i="22"/>
  <c r="Q57" i="22"/>
  <c r="Q52" i="22"/>
  <c r="Q18" i="27"/>
  <c r="N17" i="42"/>
  <c r="AB15" i="38"/>
  <c r="AJ13" i="30"/>
  <c r="AJ14" i="30"/>
  <c r="F167" i="22"/>
  <c r="G167" i="22"/>
  <c r="H167" i="22"/>
  <c r="I167" i="22"/>
  <c r="J167" i="22"/>
  <c r="K167" i="22"/>
  <c r="L167" i="22"/>
  <c r="E167" i="22"/>
  <c r="F165" i="22"/>
  <c r="G165" i="22"/>
  <c r="H165" i="22"/>
  <c r="I165" i="22"/>
  <c r="J165" i="22"/>
  <c r="K165" i="22"/>
  <c r="L165" i="22"/>
  <c r="E165" i="22"/>
  <c r="F166" i="22"/>
  <c r="G166" i="22"/>
  <c r="H166" i="22"/>
  <c r="I166" i="22"/>
  <c r="J166" i="22"/>
  <c r="K166" i="22"/>
  <c r="L166" i="22"/>
  <c r="E166" i="22"/>
  <c r="M165" i="22" l="1"/>
  <c r="M167" i="22"/>
  <c r="L168" i="22"/>
  <c r="M166" i="22"/>
  <c r="K168" i="22"/>
  <c r="I168" i="22"/>
  <c r="G168" i="22"/>
  <c r="F168" i="22"/>
  <c r="H168" i="22"/>
  <c r="E168" i="22"/>
  <c r="J168" i="22"/>
  <c r="M168" i="22" l="1"/>
  <c r="N21" i="42" l="1"/>
  <c r="N18" i="42"/>
  <c r="AT14" i="30" l="1"/>
  <c r="AT13" i="30"/>
  <c r="AJ15" i="30"/>
  <c r="AJ16" i="30"/>
  <c r="AT16" i="30" s="1"/>
  <c r="AJ17" i="30"/>
  <c r="AT17" i="30" s="1"/>
  <c r="AJ18" i="30"/>
  <c r="AT18" i="30" s="1"/>
  <c r="AJ19" i="30"/>
  <c r="AT19" i="30" s="1"/>
  <c r="AJ20" i="30"/>
  <c r="AT20" i="30" s="1"/>
  <c r="AJ21" i="30"/>
  <c r="AT21" i="30" s="1"/>
  <c r="AJ22" i="30"/>
  <c r="AT22" i="30" s="1"/>
  <c r="AJ23" i="30"/>
  <c r="AT23" i="30" s="1"/>
  <c r="AJ24" i="30"/>
  <c r="AT24" i="30" s="1"/>
  <c r="AJ25" i="30"/>
  <c r="AT25" i="30" s="1"/>
  <c r="AJ26" i="30"/>
  <c r="AT26" i="30" s="1"/>
  <c r="AJ27" i="30"/>
  <c r="AT27" i="30" s="1"/>
  <c r="AJ28" i="30"/>
  <c r="AT28" i="30" s="1"/>
  <c r="AJ29" i="30"/>
  <c r="AT29" i="30" s="1"/>
  <c r="AJ30" i="30"/>
  <c r="AT30" i="30" s="1"/>
  <c r="AJ31" i="30"/>
  <c r="AT31" i="30" s="1"/>
  <c r="AJ32" i="30"/>
  <c r="AT32" i="30" s="1"/>
  <c r="AJ33" i="30"/>
  <c r="AT33" i="30" s="1"/>
  <c r="AJ34" i="30"/>
  <c r="AT34" i="30" s="1"/>
  <c r="AJ35" i="30"/>
  <c r="AT35" i="30" s="1"/>
  <c r="AJ36" i="30"/>
  <c r="AT36" i="30" s="1"/>
  <c r="AS14" i="30"/>
  <c r="Q13" i="29"/>
  <c r="R13" i="29"/>
  <c r="AJ12" i="30" l="1"/>
  <c r="AT15" i="30"/>
  <c r="S13" i="29"/>
  <c r="U20" i="30" l="1"/>
  <c r="U21" i="30"/>
  <c r="U22" i="30"/>
  <c r="U23" i="30"/>
  <c r="U24" i="30"/>
  <c r="U25" i="30"/>
  <c r="U26" i="30"/>
  <c r="U27" i="30"/>
  <c r="U28" i="30"/>
  <c r="U29" i="30"/>
  <c r="U30" i="30"/>
  <c r="U31" i="30"/>
  <c r="U32" i="30"/>
  <c r="U33" i="30"/>
  <c r="U34" i="30"/>
  <c r="U35" i="30"/>
  <c r="U36" i="30"/>
  <c r="L14" i="30"/>
  <c r="V14" i="30" s="1"/>
  <c r="L15" i="30"/>
  <c r="V15" i="30" s="1"/>
  <c r="L16" i="30"/>
  <c r="V16" i="30" s="1"/>
  <c r="L17" i="30"/>
  <c r="V17" i="30" s="1"/>
  <c r="L18" i="30"/>
  <c r="V18" i="30" s="1"/>
  <c r="L19" i="30"/>
  <c r="V19" i="30" s="1"/>
  <c r="L20" i="30"/>
  <c r="V20" i="30" s="1"/>
  <c r="L21" i="30"/>
  <c r="V21" i="30" s="1"/>
  <c r="L22" i="30"/>
  <c r="V22" i="30" s="1"/>
  <c r="L23" i="30"/>
  <c r="V23" i="30" s="1"/>
  <c r="L24" i="30"/>
  <c r="V24" i="30" s="1"/>
  <c r="L25" i="30"/>
  <c r="V25" i="30" s="1"/>
  <c r="L26" i="30"/>
  <c r="V26" i="30" s="1"/>
  <c r="L27" i="30"/>
  <c r="V27" i="30" s="1"/>
  <c r="L28" i="30"/>
  <c r="V28" i="30" s="1"/>
  <c r="L29" i="30"/>
  <c r="V29" i="30" s="1"/>
  <c r="L30" i="30"/>
  <c r="V30" i="30" s="1"/>
  <c r="L31" i="30"/>
  <c r="V31" i="30" s="1"/>
  <c r="L32" i="30"/>
  <c r="V32" i="30" s="1"/>
  <c r="L33" i="30"/>
  <c r="V33" i="30" s="1"/>
  <c r="L34" i="30"/>
  <c r="V34" i="30" s="1"/>
  <c r="L35" i="30"/>
  <c r="V35" i="30" s="1"/>
  <c r="L36" i="30"/>
  <c r="V36" i="30" s="1"/>
  <c r="L13" i="30"/>
  <c r="V13" i="30" s="1"/>
  <c r="W14" i="30" l="1"/>
  <c r="W13" i="30"/>
  <c r="L12" i="30"/>
  <c r="C156" i="22" l="1"/>
  <c r="C157" i="22"/>
  <c r="C155" i="22"/>
  <c r="C173" i="22"/>
  <c r="C175" i="22"/>
  <c r="C174" i="22"/>
  <c r="N126" i="22"/>
  <c r="D94" i="22"/>
  <c r="D93" i="22"/>
  <c r="C95" i="22"/>
  <c r="C94" i="22"/>
  <c r="C87" i="22"/>
  <c r="E75" i="22"/>
  <c r="M75" i="22" s="1"/>
  <c r="E74" i="22"/>
  <c r="M74" i="22" s="1"/>
  <c r="M76" i="22" s="1"/>
  <c r="F74" i="22"/>
  <c r="G74" i="22"/>
  <c r="F75" i="22"/>
  <c r="G75" i="22"/>
  <c r="F76" i="22" l="1"/>
  <c r="G76" i="22"/>
  <c r="I76" i="22"/>
  <c r="K76" i="22"/>
  <c r="J76" i="22"/>
  <c r="H76" i="22"/>
  <c r="E76" i="22"/>
  <c r="C84" i="22"/>
  <c r="D80" i="22"/>
  <c r="C79" i="22" l="1"/>
  <c r="E79" i="22" s="1"/>
  <c r="C80" i="22"/>
  <c r="D81" i="22"/>
  <c r="E65" i="22"/>
  <c r="F65" i="22"/>
  <c r="D65" i="22"/>
  <c r="E67" i="22"/>
  <c r="F67" i="22"/>
  <c r="D67" i="22"/>
  <c r="C67" i="22"/>
  <c r="E66" i="22"/>
  <c r="F66" i="22"/>
  <c r="D66" i="22"/>
  <c r="C66" i="22"/>
  <c r="E64" i="22"/>
  <c r="F64" i="22"/>
  <c r="D64" i="22"/>
  <c r="C63" i="22"/>
  <c r="E63" i="22"/>
  <c r="F63" i="22"/>
  <c r="L64" i="22" l="1"/>
  <c r="L67" i="22"/>
  <c r="L63" i="22"/>
  <c r="L66" i="22"/>
  <c r="L65" i="22"/>
  <c r="C81" i="22"/>
  <c r="E80" i="22"/>
  <c r="E81" i="22" s="1"/>
  <c r="AS21" i="30" l="1"/>
  <c r="AI12" i="30"/>
  <c r="AH12" i="30"/>
  <c r="AK12" i="30"/>
  <c r="C137" i="22"/>
  <c r="C138" i="22"/>
  <c r="C139" i="22"/>
  <c r="C140" i="22"/>
  <c r="C141" i="22"/>
  <c r="C136" i="22"/>
  <c r="C142" i="22" l="1"/>
  <c r="C108" i="22"/>
  <c r="C107" i="22"/>
  <c r="D104" i="22"/>
  <c r="D103" i="22"/>
  <c r="C104" i="22"/>
  <c r="C103" i="22"/>
  <c r="D95" i="22"/>
  <c r="D96" i="22"/>
  <c r="D97" i="22"/>
  <c r="D98" i="22"/>
  <c r="D99" i="22"/>
  <c r="D100" i="22"/>
  <c r="C96" i="22"/>
  <c r="C97" i="22"/>
  <c r="C98" i="22"/>
  <c r="C99" i="22"/>
  <c r="C100" i="22"/>
  <c r="C93" i="22"/>
  <c r="C109" i="22" l="1"/>
  <c r="D105" i="22"/>
  <c r="C105" i="22"/>
  <c r="D101" i="22"/>
  <c r="C101" i="22"/>
  <c r="W15" i="30" l="1"/>
  <c r="U16" i="30"/>
  <c r="W16" i="30" s="1"/>
  <c r="U17" i="30"/>
  <c r="W17" i="30" s="1"/>
  <c r="U18" i="30"/>
  <c r="W18" i="30" s="1"/>
  <c r="U19" i="30"/>
  <c r="W19" i="30" s="1"/>
  <c r="W20" i="30"/>
  <c r="W21" i="30"/>
  <c r="W22" i="30"/>
  <c r="W23" i="30"/>
  <c r="W24" i="30"/>
  <c r="W25" i="30"/>
  <c r="W26" i="30"/>
  <c r="W27" i="30"/>
  <c r="W28" i="30"/>
  <c r="W29" i="30"/>
  <c r="W30" i="30"/>
  <c r="W31" i="30"/>
  <c r="W32" i="30"/>
  <c r="W33" i="30"/>
  <c r="W34" i="30"/>
  <c r="W35" i="30"/>
  <c r="W36" i="30"/>
  <c r="C74" i="22"/>
  <c r="H17" i="27"/>
  <c r="C176" i="22"/>
  <c r="O126" i="22"/>
  <c r="O128" i="22"/>
  <c r="O129" i="22"/>
  <c r="O130" i="22"/>
  <c r="E125" i="22"/>
  <c r="D75" i="22" l="1"/>
  <c r="C75" i="22"/>
  <c r="C76" i="22" s="1"/>
  <c r="W12" i="30"/>
  <c r="U12" i="30"/>
  <c r="P126" i="22"/>
  <c r="C177" i="22"/>
  <c r="N50" i="42" l="1"/>
  <c r="N64" i="42"/>
  <c r="N63" i="42"/>
  <c r="N62" i="42"/>
  <c r="N61" i="42"/>
  <c r="N60" i="42"/>
  <c r="N59" i="42"/>
  <c r="N130" i="22" l="1"/>
  <c r="P130" i="22" s="1"/>
  <c r="N129" i="22"/>
  <c r="P129" i="22" s="1"/>
  <c r="N128" i="22"/>
  <c r="P128" i="22" s="1"/>
  <c r="F130" i="22"/>
  <c r="G130" i="22"/>
  <c r="L130" i="22"/>
  <c r="F129" i="22"/>
  <c r="G129" i="22"/>
  <c r="L129" i="22"/>
  <c r="F128" i="22"/>
  <c r="G128" i="22"/>
  <c r="L128" i="22"/>
  <c r="F127" i="22"/>
  <c r="G127" i="22"/>
  <c r="L127" i="22"/>
  <c r="E130" i="22"/>
  <c r="E129" i="22"/>
  <c r="E128" i="22"/>
  <c r="E127" i="22"/>
  <c r="L126" i="22"/>
  <c r="F126" i="22"/>
  <c r="G126" i="22"/>
  <c r="E126" i="22"/>
  <c r="F125" i="22"/>
  <c r="G125" i="22"/>
  <c r="D126" i="22"/>
  <c r="D128" i="22"/>
  <c r="C126" i="22"/>
  <c r="C128" i="22"/>
  <c r="M126" i="22" l="1"/>
  <c r="M127" i="22"/>
  <c r="M128" i="22"/>
  <c r="M129" i="22"/>
  <c r="M130" i="22"/>
  <c r="M125" i="22"/>
  <c r="E131" i="22"/>
  <c r="F131" i="22"/>
  <c r="G131" i="22"/>
  <c r="H131" i="22"/>
  <c r="I131" i="22"/>
  <c r="J131" i="22"/>
  <c r="K131" i="22"/>
  <c r="L131" i="22" l="1"/>
  <c r="M131" i="22"/>
  <c r="N37" i="42" l="1"/>
  <c r="N36" i="42"/>
  <c r="N35" i="42"/>
  <c r="N34" i="42"/>
  <c r="N40" i="42"/>
  <c r="N41" i="42"/>
  <c r="C114" i="22" l="1"/>
  <c r="C115" i="22"/>
  <c r="D50" i="22"/>
  <c r="F115" i="22" l="1"/>
  <c r="G115" i="22"/>
  <c r="K116" i="22"/>
  <c r="E115" i="22"/>
  <c r="G114" i="22"/>
  <c r="F114" i="22"/>
  <c r="E114" i="22"/>
  <c r="M114" i="22" l="1"/>
  <c r="M115" i="22"/>
  <c r="F116" i="22"/>
  <c r="G116" i="22"/>
  <c r="H116" i="22"/>
  <c r="I116" i="22"/>
  <c r="J116" i="22"/>
  <c r="E116" i="22"/>
  <c r="M116" i="22" l="1"/>
  <c r="X13" i="30"/>
  <c r="X14" i="30" l="1"/>
  <c r="N13" i="42"/>
  <c r="D84" i="22" s="1"/>
  <c r="N14" i="42"/>
  <c r="D87" i="22" s="1"/>
  <c r="N43" i="42"/>
  <c r="N44" i="42"/>
  <c r="N45" i="42"/>
  <c r="N42" i="42"/>
  <c r="N54" i="42"/>
  <c r="N55" i="42"/>
  <c r="N56" i="42"/>
  <c r="N53" i="42"/>
  <c r="N51" i="42"/>
  <c r="N52" i="42"/>
  <c r="N16" i="38"/>
  <c r="N17" i="38"/>
  <c r="N18" i="38"/>
  <c r="N19" i="38"/>
  <c r="N20" i="38"/>
  <c r="N21" i="38"/>
  <c r="N22" i="38"/>
  <c r="N23" i="38"/>
  <c r="J12" i="30"/>
  <c r="K12" i="30"/>
  <c r="M12" i="30"/>
  <c r="C50" i="22" s="1"/>
  <c r="AE13" i="32"/>
  <c r="N12" i="32"/>
  <c r="M53" i="22" s="1"/>
  <c r="M54" i="22" s="1"/>
  <c r="C47" i="22"/>
  <c r="O12" i="32"/>
  <c r="O53" i="22" s="1"/>
  <c r="O54" i="22" s="1"/>
  <c r="R13" i="32"/>
  <c r="H12" i="31"/>
  <c r="C51" i="22" s="1"/>
  <c r="N12" i="30"/>
  <c r="E50" i="22" s="1"/>
  <c r="P61" i="29"/>
  <c r="AD61" i="29"/>
  <c r="P62" i="29"/>
  <c r="AD62" i="29"/>
  <c r="AD61" i="28"/>
  <c r="AD62" i="28"/>
  <c r="P66" i="27"/>
  <c r="AD66" i="27"/>
  <c r="P67" i="27"/>
  <c r="AD67" i="27"/>
  <c r="Q61" i="32"/>
  <c r="AE61" i="32"/>
  <c r="C46" i="22"/>
  <c r="K13" i="34"/>
  <c r="C56" i="22" s="1"/>
  <c r="AS13" i="30"/>
  <c r="P12" i="30"/>
  <c r="I50" i="22" s="1"/>
  <c r="AD13" i="29"/>
  <c r="W12" i="29"/>
  <c r="F48" i="22" s="1"/>
  <c r="X12" i="29"/>
  <c r="H48" i="22" s="1"/>
  <c r="Y12" i="29"/>
  <c r="J48" i="22" s="1"/>
  <c r="Z12" i="29"/>
  <c r="L48" i="22" s="1"/>
  <c r="AA12" i="29"/>
  <c r="N48" i="22" s="1"/>
  <c r="AB12" i="29"/>
  <c r="P48" i="22" s="1"/>
  <c r="AC12" i="29"/>
  <c r="R48" i="22" s="1"/>
  <c r="V12" i="29"/>
  <c r="D48" i="22" s="1"/>
  <c r="T48" i="22" s="1"/>
  <c r="N12" i="29"/>
  <c r="O48" i="22" s="1"/>
  <c r="I12" i="29"/>
  <c r="E48" i="22" s="1"/>
  <c r="J12" i="29"/>
  <c r="G48" i="22" s="1"/>
  <c r="K12" i="29"/>
  <c r="I48" i="22" s="1"/>
  <c r="L12" i="29"/>
  <c r="K48" i="22" s="1"/>
  <c r="M12" i="29"/>
  <c r="M48" i="22" s="1"/>
  <c r="H12" i="29"/>
  <c r="C48" i="22" s="1"/>
  <c r="S48" i="22" s="1"/>
  <c r="V12" i="28"/>
  <c r="D47" i="22" s="1"/>
  <c r="AD25" i="28"/>
  <c r="AD13" i="28"/>
  <c r="O17" i="27"/>
  <c r="Q46" i="22" s="1"/>
  <c r="Q49" i="22" s="1"/>
  <c r="Q58" i="22" s="1"/>
  <c r="AF13" i="32" l="1"/>
  <c r="O13" i="38"/>
  <c r="AC13" i="38" s="1"/>
  <c r="AD13" i="38" s="1"/>
  <c r="O23" i="38"/>
  <c r="O22" i="38"/>
  <c r="O21" i="38"/>
  <c r="O20" i="38"/>
  <c r="O19" i="38"/>
  <c r="O18" i="38"/>
  <c r="O16" i="38"/>
  <c r="O15" i="38"/>
  <c r="O17" i="38"/>
  <c r="O14" i="38"/>
  <c r="AU13" i="30"/>
  <c r="Q61" i="29"/>
  <c r="AE61" i="29" s="1"/>
  <c r="AF61" i="29" s="1"/>
  <c r="R61" i="29"/>
  <c r="Q62" i="29"/>
  <c r="AE62" i="29" s="1"/>
  <c r="AF62" i="29" s="1"/>
  <c r="R62" i="29"/>
  <c r="Q61" i="28"/>
  <c r="AE61" i="28" s="1"/>
  <c r="AF61" i="28" s="1"/>
  <c r="R61" i="28"/>
  <c r="Q62" i="28"/>
  <c r="AE62" i="28" s="1"/>
  <c r="AF62" i="28" s="1"/>
  <c r="R62" i="28"/>
  <c r="Q13" i="28"/>
  <c r="AE13" i="28" s="1"/>
  <c r="AF13" i="28" s="1"/>
  <c r="R13" i="28"/>
  <c r="R66" i="27"/>
  <c r="Q66" i="27"/>
  <c r="R67" i="27"/>
  <c r="Q67" i="27"/>
  <c r="S61" i="32"/>
  <c r="R61" i="32"/>
  <c r="AF61" i="32" s="1"/>
  <c r="AG61" i="32" s="1"/>
  <c r="S13" i="32"/>
  <c r="C52" i="22"/>
  <c r="C49" i="22"/>
  <c r="N12" i="38"/>
  <c r="C150" i="22" s="1"/>
  <c r="C127" i="22"/>
  <c r="F12" i="38"/>
  <c r="C55" i="22" s="1"/>
  <c r="G12" i="38"/>
  <c r="E55" i="22" s="1"/>
  <c r="H12" i="38"/>
  <c r="G55" i="22" s="1"/>
  <c r="I12" i="38"/>
  <c r="I55" i="22" s="1"/>
  <c r="J12" i="38"/>
  <c r="K55" i="22" s="1"/>
  <c r="K12" i="38"/>
  <c r="M55" i="22" s="1"/>
  <c r="L12" i="38"/>
  <c r="O55" i="22" s="1"/>
  <c r="G12" i="31"/>
  <c r="S55" i="22" l="1"/>
  <c r="P17" i="38"/>
  <c r="P15" i="38"/>
  <c r="Q15" i="38" s="1"/>
  <c r="AC15" i="38"/>
  <c r="P16" i="38"/>
  <c r="Q16" i="38" s="1"/>
  <c r="P18" i="38"/>
  <c r="Q18" i="38" s="1"/>
  <c r="P19" i="38"/>
  <c r="Q19" i="38" s="1"/>
  <c r="P14" i="38"/>
  <c r="Q14" i="38" s="1"/>
  <c r="P20" i="38"/>
  <c r="Q20" i="38" s="1"/>
  <c r="P22" i="38"/>
  <c r="Q22" i="38" s="1"/>
  <c r="P21" i="38"/>
  <c r="Q21" i="38" s="1"/>
  <c r="P23" i="38"/>
  <c r="Q23" i="38" s="1"/>
  <c r="P13" i="38"/>
  <c r="E20" i="22"/>
  <c r="U48" i="22"/>
  <c r="C57" i="22"/>
  <c r="AV13" i="30"/>
  <c r="N127" i="22"/>
  <c r="O12" i="38"/>
  <c r="AG61" i="29"/>
  <c r="AG13" i="32"/>
  <c r="S66" i="27"/>
  <c r="AE66" i="27"/>
  <c r="AF66" i="27" s="1"/>
  <c r="AG66" i="27" s="1"/>
  <c r="S67" i="27"/>
  <c r="AE67" i="27"/>
  <c r="AF67" i="27" s="1"/>
  <c r="AE13" i="29"/>
  <c r="AF13" i="29" s="1"/>
  <c r="S61" i="28"/>
  <c r="T61" i="32"/>
  <c r="T13" i="32"/>
  <c r="AG62" i="29"/>
  <c r="S62" i="29"/>
  <c r="S61" i="29"/>
  <c r="AG62" i="28"/>
  <c r="AG13" i="28"/>
  <c r="S13" i="28"/>
  <c r="AG61" i="28"/>
  <c r="S62" i="28"/>
  <c r="S18" i="27"/>
  <c r="Q17" i="38"/>
  <c r="AH61" i="32"/>
  <c r="S14" i="32"/>
  <c r="R14" i="32"/>
  <c r="E23" i="41"/>
  <c r="P12" i="38" l="1"/>
  <c r="AD15" i="38"/>
  <c r="AE15" i="38" s="1"/>
  <c r="Q13" i="38"/>
  <c r="F20" i="22"/>
  <c r="D150" i="22"/>
  <c r="AG67" i="27"/>
  <c r="O127" i="22"/>
  <c r="P127" i="22" s="1"/>
  <c r="AG13" i="29"/>
  <c r="D127" i="22"/>
  <c r="T14" i="32"/>
  <c r="Y13" i="34"/>
  <c r="D56" i="22" s="1"/>
  <c r="AG14" i="34"/>
  <c r="T14" i="34"/>
  <c r="D167" i="22" s="1"/>
  <c r="AG15" i="34"/>
  <c r="AG16" i="34"/>
  <c r="AG17" i="34"/>
  <c r="AG18" i="34"/>
  <c r="AG19" i="34"/>
  <c r="AG20" i="34"/>
  <c r="AG21" i="34"/>
  <c r="AG22" i="34"/>
  <c r="AG23" i="34"/>
  <c r="AG24" i="34"/>
  <c r="AG25" i="34"/>
  <c r="AG26" i="34"/>
  <c r="AG27" i="34"/>
  <c r="AG28" i="34"/>
  <c r="AG29" i="34"/>
  <c r="AG30" i="34"/>
  <c r="AG31" i="34"/>
  <c r="AG32" i="34"/>
  <c r="AG33" i="34"/>
  <c r="AG34" i="34"/>
  <c r="AG35" i="34"/>
  <c r="AG36" i="34"/>
  <c r="AG37" i="34"/>
  <c r="AG38" i="34"/>
  <c r="AG39" i="34"/>
  <c r="AG40" i="34"/>
  <c r="AG41" i="34"/>
  <c r="AG42" i="34"/>
  <c r="AG43" i="34"/>
  <c r="AG44" i="34"/>
  <c r="AG45" i="34"/>
  <c r="AG46" i="34"/>
  <c r="AG47" i="34"/>
  <c r="AG48" i="34"/>
  <c r="AG49" i="34"/>
  <c r="AG50" i="34"/>
  <c r="AG51" i="34"/>
  <c r="AG52" i="34"/>
  <c r="AG53" i="34"/>
  <c r="AG54" i="34"/>
  <c r="AG55" i="34"/>
  <c r="AG56" i="34"/>
  <c r="AG57" i="34"/>
  <c r="AG58" i="34"/>
  <c r="AG59" i="34"/>
  <c r="AG60" i="34"/>
  <c r="AG61" i="34"/>
  <c r="AG62" i="34"/>
  <c r="AG63" i="34"/>
  <c r="AG64" i="34"/>
  <c r="AG65" i="34"/>
  <c r="AG66" i="34"/>
  <c r="AG67" i="34"/>
  <c r="AG68" i="34"/>
  <c r="AG69" i="34"/>
  <c r="AG70" i="34"/>
  <c r="AG71" i="34"/>
  <c r="AG72" i="34"/>
  <c r="AG73" i="34"/>
  <c r="AG74" i="34"/>
  <c r="AG75" i="34"/>
  <c r="AG76" i="34"/>
  <c r="AG77" i="34"/>
  <c r="AG78" i="34"/>
  <c r="AG79" i="34"/>
  <c r="AG80" i="34"/>
  <c r="AG81" i="34"/>
  <c r="AG82" i="34"/>
  <c r="AG83" i="34"/>
  <c r="AG84" i="34"/>
  <c r="AG85" i="34"/>
  <c r="AG86" i="34"/>
  <c r="AG87" i="34"/>
  <c r="AG88" i="34"/>
  <c r="AG89" i="34"/>
  <c r="AG90" i="34"/>
  <c r="AG91" i="34"/>
  <c r="AG92" i="34"/>
  <c r="AG93" i="34"/>
  <c r="AG94" i="34"/>
  <c r="AG95" i="34"/>
  <c r="AG96" i="34"/>
  <c r="AG97" i="34"/>
  <c r="AG98" i="34"/>
  <c r="AG99" i="34"/>
  <c r="AG100" i="34"/>
  <c r="AG101" i="34"/>
  <c r="AG102" i="34"/>
  <c r="AG103" i="34"/>
  <c r="AG104" i="34"/>
  <c r="AG105" i="34"/>
  <c r="AG106" i="34"/>
  <c r="AG107" i="34"/>
  <c r="AG108" i="34"/>
  <c r="AG109" i="34"/>
  <c r="AG110" i="34"/>
  <c r="AG111" i="34"/>
  <c r="AG112" i="34"/>
  <c r="AG113" i="34"/>
  <c r="AG114" i="34"/>
  <c r="AG115" i="34"/>
  <c r="AG116" i="34"/>
  <c r="AG117" i="34"/>
  <c r="AG118" i="34"/>
  <c r="AG119" i="34"/>
  <c r="AG120" i="34"/>
  <c r="AG121" i="34"/>
  <c r="AG122" i="34"/>
  <c r="AG123" i="34"/>
  <c r="AG124" i="34"/>
  <c r="AG125" i="34"/>
  <c r="AG126" i="34"/>
  <c r="AG127" i="34"/>
  <c r="AG128" i="34"/>
  <c r="AG129" i="34"/>
  <c r="AG130" i="34"/>
  <c r="AG131" i="34"/>
  <c r="AG132" i="34"/>
  <c r="AG133" i="34"/>
  <c r="AG134" i="34"/>
  <c r="AG135" i="34"/>
  <c r="AG136" i="34"/>
  <c r="AG137" i="34"/>
  <c r="AG138" i="34"/>
  <c r="AG139" i="34"/>
  <c r="AG140" i="34"/>
  <c r="AG141" i="34"/>
  <c r="AG142" i="34"/>
  <c r="AG143" i="34"/>
  <c r="AG144" i="34"/>
  <c r="AG145" i="34"/>
  <c r="AG146" i="34"/>
  <c r="AG147" i="34"/>
  <c r="AG148" i="34"/>
  <c r="AG149" i="34"/>
  <c r="AG150" i="34"/>
  <c r="AG151" i="34"/>
  <c r="AG152" i="34"/>
  <c r="AG153" i="34"/>
  <c r="AG154" i="34"/>
  <c r="AG155" i="34"/>
  <c r="AG156" i="34"/>
  <c r="AG157" i="34"/>
  <c r="AG158" i="34"/>
  <c r="AG159" i="34"/>
  <c r="AG160" i="34"/>
  <c r="AG161" i="34"/>
  <c r="AG162" i="34"/>
  <c r="AG163" i="34"/>
  <c r="AG164" i="34"/>
  <c r="AG165" i="34"/>
  <c r="AG166" i="34"/>
  <c r="AG167" i="34"/>
  <c r="AG168" i="34"/>
  <c r="AG169" i="34"/>
  <c r="AG170" i="34"/>
  <c r="AG171" i="34"/>
  <c r="AG172" i="34"/>
  <c r="AG173" i="34"/>
  <c r="AG174" i="34"/>
  <c r="AG175" i="34"/>
  <c r="AG176" i="34"/>
  <c r="AG177" i="34"/>
  <c r="AG178" i="34"/>
  <c r="AG179" i="34"/>
  <c r="AG180" i="34"/>
  <c r="AG181" i="34"/>
  <c r="AG182" i="34"/>
  <c r="AG183" i="34"/>
  <c r="AG184" i="34"/>
  <c r="AG185" i="34"/>
  <c r="AG186" i="34"/>
  <c r="AG187" i="34"/>
  <c r="AG188" i="34"/>
  <c r="AG189" i="34"/>
  <c r="AG190" i="34"/>
  <c r="AG191" i="34"/>
  <c r="AG192" i="34"/>
  <c r="AG193" i="34"/>
  <c r="AG194" i="34"/>
  <c r="AG195" i="34"/>
  <c r="AG196" i="34"/>
  <c r="AG197" i="34"/>
  <c r="AG198" i="34"/>
  <c r="AG199" i="34"/>
  <c r="AG200" i="34"/>
  <c r="AG201" i="34"/>
  <c r="AG202" i="34"/>
  <c r="AG203" i="34"/>
  <c r="AG204" i="34"/>
  <c r="AG205" i="34"/>
  <c r="AG206" i="34"/>
  <c r="AG207" i="34"/>
  <c r="AG208" i="34"/>
  <c r="AG209" i="34"/>
  <c r="AG210" i="34"/>
  <c r="AG211" i="34"/>
  <c r="AG212" i="34"/>
  <c r="AG213" i="34"/>
  <c r="AC13" i="34"/>
  <c r="L56" i="22" s="1"/>
  <c r="AD13" i="34"/>
  <c r="N56" i="22" s="1"/>
  <c r="AE13" i="34"/>
  <c r="P56" i="22" s="1"/>
  <c r="P57" i="22" s="1"/>
  <c r="AF13" i="34"/>
  <c r="R56" i="22" s="1"/>
  <c r="R57" i="22" s="1"/>
  <c r="AB13" i="34"/>
  <c r="J56" i="22" s="1"/>
  <c r="D165" i="22" l="1"/>
  <c r="L57" i="22"/>
  <c r="J150" i="22"/>
  <c r="F55" i="22"/>
  <c r="F150" i="22"/>
  <c r="H150" i="22"/>
  <c r="J57" i="22"/>
  <c r="I150" i="22"/>
  <c r="D55" i="22"/>
  <c r="E150" i="22"/>
  <c r="N57" i="22"/>
  <c r="K150" i="22"/>
  <c r="H55" i="22"/>
  <c r="G150" i="22"/>
  <c r="L150" i="22"/>
  <c r="AH14" i="34"/>
  <c r="N167" i="22" s="1"/>
  <c r="U14" i="34"/>
  <c r="AG13" i="34"/>
  <c r="E38" i="22" s="1"/>
  <c r="AB14" i="38"/>
  <c r="AB16" i="38"/>
  <c r="AB17" i="38"/>
  <c r="AB18" i="38"/>
  <c r="AB19" i="38"/>
  <c r="AB20" i="38"/>
  <c r="AB21" i="38"/>
  <c r="AB22" i="38"/>
  <c r="AB23" i="38"/>
  <c r="AE14" i="32"/>
  <c r="AF14" i="32" s="1"/>
  <c r="AG14" i="32" s="1"/>
  <c r="AE15" i="32"/>
  <c r="AE16" i="32"/>
  <c r="AE17" i="32"/>
  <c r="AE18" i="32"/>
  <c r="AE19" i="32"/>
  <c r="AE20" i="32"/>
  <c r="AE21" i="32"/>
  <c r="AE22" i="32"/>
  <c r="AE23" i="32"/>
  <c r="AE24" i="32"/>
  <c r="AE25" i="32"/>
  <c r="AE26" i="32"/>
  <c r="AE27" i="32"/>
  <c r="AE28" i="32"/>
  <c r="AE29" i="32"/>
  <c r="AE30" i="32"/>
  <c r="AE31" i="32"/>
  <c r="AE32" i="32"/>
  <c r="AE33" i="32"/>
  <c r="AE34" i="32"/>
  <c r="AE35" i="32"/>
  <c r="AE36" i="32"/>
  <c r="AE37" i="32"/>
  <c r="AE38" i="32"/>
  <c r="AE39" i="32"/>
  <c r="AE40" i="32"/>
  <c r="AE41" i="32"/>
  <c r="AE42" i="32"/>
  <c r="AE43" i="32"/>
  <c r="AE44" i="32"/>
  <c r="AE45" i="32"/>
  <c r="AE46" i="32"/>
  <c r="AE47" i="32"/>
  <c r="AE48" i="32"/>
  <c r="AE49" i="32"/>
  <c r="AE50" i="32"/>
  <c r="AE51" i="32"/>
  <c r="AE52" i="32"/>
  <c r="AE53" i="32"/>
  <c r="AE54" i="32"/>
  <c r="AE55" i="32"/>
  <c r="AE56" i="32"/>
  <c r="AE57" i="32"/>
  <c r="AE58" i="32"/>
  <c r="AE59" i="32"/>
  <c r="AE60" i="32"/>
  <c r="AD13" i="31"/>
  <c r="AD15" i="31"/>
  <c r="AD16" i="31"/>
  <c r="AD17" i="31"/>
  <c r="AD18" i="31"/>
  <c r="AD19" i="31"/>
  <c r="AD20" i="31"/>
  <c r="AD21" i="31"/>
  <c r="AD22" i="31"/>
  <c r="AD23" i="31"/>
  <c r="AD24" i="31"/>
  <c r="AD25" i="31"/>
  <c r="AD26" i="31"/>
  <c r="AD27" i="31"/>
  <c r="AD28" i="31"/>
  <c r="AD29" i="31"/>
  <c r="AD30" i="31"/>
  <c r="AD31" i="31"/>
  <c r="AD32" i="31"/>
  <c r="AD33" i="31"/>
  <c r="AD34" i="31"/>
  <c r="AD35" i="31"/>
  <c r="AD36" i="31"/>
  <c r="AD37" i="31"/>
  <c r="AD38" i="31"/>
  <c r="AD39" i="31"/>
  <c r="AD40" i="31"/>
  <c r="AD41" i="31"/>
  <c r="AD42" i="31"/>
  <c r="AD43" i="31"/>
  <c r="AD44" i="31"/>
  <c r="AD45" i="31"/>
  <c r="AD46" i="31"/>
  <c r="AD47" i="31"/>
  <c r="AD48" i="31"/>
  <c r="AD49" i="31"/>
  <c r="AD50" i="31"/>
  <c r="AD51" i="31"/>
  <c r="AD52" i="31"/>
  <c r="AD53" i="31"/>
  <c r="AD54" i="31"/>
  <c r="AD55" i="31"/>
  <c r="AD56" i="31"/>
  <c r="AD57" i="31"/>
  <c r="AD58" i="31"/>
  <c r="AD59" i="31"/>
  <c r="AD60" i="31"/>
  <c r="AD61" i="31"/>
  <c r="AU14" i="30"/>
  <c r="AS15" i="30"/>
  <c r="AS16" i="30"/>
  <c r="AS17" i="30"/>
  <c r="AS18" i="30"/>
  <c r="AS19" i="30"/>
  <c r="AS20" i="30"/>
  <c r="AS22" i="30"/>
  <c r="AS23" i="30"/>
  <c r="AS24" i="30"/>
  <c r="AS25" i="30"/>
  <c r="AS26" i="30"/>
  <c r="AS27" i="30"/>
  <c r="AS28" i="30"/>
  <c r="AS29" i="30"/>
  <c r="AS30" i="30"/>
  <c r="AS31" i="30"/>
  <c r="AS32" i="30"/>
  <c r="AS33" i="30"/>
  <c r="AS34" i="30"/>
  <c r="AS35" i="30"/>
  <c r="AS36" i="30"/>
  <c r="AD14" i="29"/>
  <c r="AD15" i="29"/>
  <c r="AD16" i="29"/>
  <c r="AD17"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14" i="28"/>
  <c r="AD15" i="28"/>
  <c r="AD16" i="28"/>
  <c r="AD17" i="28"/>
  <c r="AD18" i="28"/>
  <c r="AD19" i="28"/>
  <c r="AD20" i="28"/>
  <c r="AD21" i="28"/>
  <c r="AD22" i="28"/>
  <c r="AD23" i="28"/>
  <c r="AD24" i="28"/>
  <c r="AD26" i="28"/>
  <c r="AD27" i="28"/>
  <c r="AD28" i="28"/>
  <c r="AD29" i="28"/>
  <c r="AD30" i="28"/>
  <c r="AD31" i="28"/>
  <c r="AD32" i="28"/>
  <c r="AD33" i="28"/>
  <c r="AD34" i="28"/>
  <c r="AD35" i="28"/>
  <c r="AD36" i="28"/>
  <c r="AD37" i="28"/>
  <c r="AD38" i="28"/>
  <c r="AD39" i="28"/>
  <c r="AD40" i="28"/>
  <c r="AD41" i="28"/>
  <c r="AD42" i="28"/>
  <c r="AD43" i="28"/>
  <c r="AD44" i="28"/>
  <c r="AD45" i="28"/>
  <c r="AD46" i="28"/>
  <c r="AD47" i="28"/>
  <c r="AD48" i="28"/>
  <c r="AD49" i="28"/>
  <c r="AD50" i="28"/>
  <c r="AD51" i="28"/>
  <c r="AD52" i="28"/>
  <c r="AD53" i="28"/>
  <c r="AD54" i="28"/>
  <c r="AD55" i="28"/>
  <c r="AD56" i="28"/>
  <c r="AD57" i="28"/>
  <c r="AD58" i="28"/>
  <c r="AD59" i="28"/>
  <c r="AD60" i="28"/>
  <c r="AD19" i="27"/>
  <c r="AD20" i="27"/>
  <c r="AD21" i="27"/>
  <c r="AD22" i="27"/>
  <c r="AD23" i="27"/>
  <c r="AD24" i="27"/>
  <c r="AD25" i="27"/>
  <c r="AD26" i="27"/>
  <c r="AD27" i="27"/>
  <c r="AD28" i="27"/>
  <c r="AD29" i="27"/>
  <c r="AD30" i="27"/>
  <c r="AD31" i="27"/>
  <c r="AD32" i="27"/>
  <c r="AD33" i="27"/>
  <c r="AD34" i="27"/>
  <c r="AD35" i="27"/>
  <c r="AD36" i="27"/>
  <c r="AD37" i="27"/>
  <c r="AD38" i="27"/>
  <c r="AD39" i="27"/>
  <c r="AD40" i="27"/>
  <c r="AD41" i="27"/>
  <c r="AD42" i="27"/>
  <c r="AD43" i="27"/>
  <c r="AD44" i="27"/>
  <c r="AD45" i="27"/>
  <c r="AD46" i="27"/>
  <c r="AD47" i="27"/>
  <c r="AD48" i="27"/>
  <c r="AD49" i="27"/>
  <c r="AD50" i="27"/>
  <c r="AD51" i="27"/>
  <c r="AD52" i="27"/>
  <c r="AD53" i="27"/>
  <c r="AD54" i="27"/>
  <c r="AD55" i="27"/>
  <c r="AD56" i="27"/>
  <c r="AD57" i="27"/>
  <c r="AD58" i="27"/>
  <c r="AD59" i="27"/>
  <c r="AD60" i="27"/>
  <c r="AD61" i="27"/>
  <c r="AD62" i="27"/>
  <c r="AD63" i="27"/>
  <c r="AD64" i="27"/>
  <c r="AD65" i="27"/>
  <c r="T55" i="22" l="1"/>
  <c r="D57" i="22"/>
  <c r="U55" i="22"/>
  <c r="AC14" i="38"/>
  <c r="AD14" i="38" s="1"/>
  <c r="AC20" i="38"/>
  <c r="AD20" i="38" s="1"/>
  <c r="AE20" i="38" s="1"/>
  <c r="AC23" i="38"/>
  <c r="AD23" i="38" s="1"/>
  <c r="AE23" i="38" s="1"/>
  <c r="AC22" i="38"/>
  <c r="AD22" i="38" s="1"/>
  <c r="AE22" i="38" s="1"/>
  <c r="AC19" i="38"/>
  <c r="AD19" i="38" s="1"/>
  <c r="AE19" i="38" s="1"/>
  <c r="AC18" i="38"/>
  <c r="AD18" i="38" s="1"/>
  <c r="AE18" i="38" s="1"/>
  <c r="AC17" i="38"/>
  <c r="AD17" i="38" s="1"/>
  <c r="AE17" i="38" s="1"/>
  <c r="AC16" i="38"/>
  <c r="AD16" i="38" s="1"/>
  <c r="AE16" i="38" s="1"/>
  <c r="AC21" i="38"/>
  <c r="AD21" i="38" s="1"/>
  <c r="AE21" i="38" s="1"/>
  <c r="AI14" i="34"/>
  <c r="AE18" i="27"/>
  <c r="N75" i="22" s="1"/>
  <c r="AE34" i="31"/>
  <c r="AF34" i="31" s="1"/>
  <c r="AE59" i="31"/>
  <c r="AE16" i="31"/>
  <c r="AF16" i="31" s="1"/>
  <c r="AE35" i="31"/>
  <c r="AF35" i="31" s="1"/>
  <c r="AE46" i="31"/>
  <c r="AF46" i="31" s="1"/>
  <c r="AE61" i="31"/>
  <c r="AE19" i="31"/>
  <c r="AF19" i="31" s="1"/>
  <c r="AE32" i="31"/>
  <c r="AF32" i="31" s="1"/>
  <c r="AE45" i="31"/>
  <c r="AE30" i="31"/>
  <c r="AF30" i="31" s="1"/>
  <c r="AE43" i="31"/>
  <c r="AF43" i="31" s="1"/>
  <c r="AE21" i="31"/>
  <c r="AF21" i="31" s="1"/>
  <c r="AE20" i="31"/>
  <c r="AF20" i="31" s="1"/>
  <c r="AE47" i="31"/>
  <c r="AF47" i="31" s="1"/>
  <c r="AE18" i="31"/>
  <c r="AF18" i="31" s="1"/>
  <c r="AE31" i="31"/>
  <c r="AF31" i="31" s="1"/>
  <c r="AE58" i="31"/>
  <c r="AF58" i="31" s="1"/>
  <c r="AE29" i="31"/>
  <c r="AF29" i="31" s="1"/>
  <c r="AE56" i="31"/>
  <c r="AF56" i="31" s="1"/>
  <c r="AE28" i="31"/>
  <c r="AE26" i="31"/>
  <c r="AF26" i="31" s="1"/>
  <c r="AE53" i="31"/>
  <c r="AF53" i="31" s="1"/>
  <c r="AE25" i="31"/>
  <c r="AF25" i="31" s="1"/>
  <c r="AE52" i="31"/>
  <c r="AF52" i="31" s="1"/>
  <c r="AE38" i="31"/>
  <c r="AF38" i="31" s="1"/>
  <c r="AE24" i="31"/>
  <c r="AF24" i="31" s="1"/>
  <c r="AE54" i="31"/>
  <c r="AE51" i="31"/>
  <c r="AF51" i="31" s="1"/>
  <c r="AE37" i="31"/>
  <c r="AF37" i="31" s="1"/>
  <c r="AE23" i="31"/>
  <c r="AF23" i="31" s="1"/>
  <c r="AE49" i="31"/>
  <c r="AE48" i="31"/>
  <c r="AF48" i="31" s="1"/>
  <c r="AE33" i="31"/>
  <c r="AF33" i="31" s="1"/>
  <c r="AE60" i="31"/>
  <c r="AE17" i="31"/>
  <c r="AF17" i="31" s="1"/>
  <c r="AE44" i="31"/>
  <c r="AF44" i="31" s="1"/>
  <c r="AE57" i="31"/>
  <c r="AF57" i="31" s="1"/>
  <c r="AE15" i="31"/>
  <c r="AE42" i="31"/>
  <c r="AF42" i="31" s="1"/>
  <c r="AE55" i="31"/>
  <c r="AF55" i="31" s="1"/>
  <c r="AE41" i="31"/>
  <c r="AE27" i="31"/>
  <c r="AF27" i="31" s="1"/>
  <c r="AE40" i="31"/>
  <c r="AF40" i="31" s="1"/>
  <c r="AE39" i="31"/>
  <c r="AF39" i="31" s="1"/>
  <c r="AE50" i="31"/>
  <c r="AE36" i="31"/>
  <c r="AF36" i="31" s="1"/>
  <c r="AE22" i="31"/>
  <c r="AF22" i="31" s="1"/>
  <c r="V14" i="34"/>
  <c r="AE14" i="31"/>
  <c r="AF14" i="31" s="1"/>
  <c r="Q13" i="31"/>
  <c r="AE13" i="31" s="1"/>
  <c r="AF13" i="31" s="1"/>
  <c r="O115" i="22" s="1"/>
  <c r="R13" i="31"/>
  <c r="AD12" i="29"/>
  <c r="E30" i="22" s="1"/>
  <c r="AB12" i="38"/>
  <c r="AS12" i="30"/>
  <c r="E32" i="22" s="1"/>
  <c r="AD12" i="28"/>
  <c r="E29" i="22" s="1"/>
  <c r="AD17" i="27"/>
  <c r="E28" i="22" s="1"/>
  <c r="P19" i="27"/>
  <c r="P20" i="27"/>
  <c r="P21" i="27"/>
  <c r="P22" i="27"/>
  <c r="P23" i="27"/>
  <c r="P24" i="27"/>
  <c r="P25" i="27"/>
  <c r="P26" i="27"/>
  <c r="P27" i="27"/>
  <c r="P28" i="27"/>
  <c r="P29" i="27"/>
  <c r="P30" i="27"/>
  <c r="P31" i="27"/>
  <c r="P32" i="27"/>
  <c r="P33" i="27"/>
  <c r="P34" i="27"/>
  <c r="P35" i="27"/>
  <c r="P36" i="27"/>
  <c r="P37" i="27"/>
  <c r="P38" i="27"/>
  <c r="P39" i="27"/>
  <c r="P40" i="27"/>
  <c r="P41" i="27"/>
  <c r="P42" i="27"/>
  <c r="P43" i="27"/>
  <c r="P44" i="27"/>
  <c r="P45" i="27"/>
  <c r="P46" i="27"/>
  <c r="P47" i="27"/>
  <c r="P48" i="27"/>
  <c r="P49" i="27"/>
  <c r="P50" i="27"/>
  <c r="P51" i="27"/>
  <c r="P52" i="27"/>
  <c r="P53" i="27"/>
  <c r="P54" i="27"/>
  <c r="P55" i="27"/>
  <c r="P56" i="27"/>
  <c r="P57" i="27"/>
  <c r="P58" i="27"/>
  <c r="P59" i="27"/>
  <c r="P60" i="27"/>
  <c r="P61" i="27"/>
  <c r="P62" i="27"/>
  <c r="P63" i="27"/>
  <c r="P64" i="27"/>
  <c r="P65" i="27"/>
  <c r="O165" i="22" l="1"/>
  <c r="P165" i="22" s="1"/>
  <c r="O167" i="22"/>
  <c r="P167" i="22" s="1"/>
  <c r="AJ14" i="34"/>
  <c r="AE14" i="38"/>
  <c r="AD12" i="38"/>
  <c r="N150" i="22" s="1"/>
  <c r="O114" i="22"/>
  <c r="O116" i="22" s="1"/>
  <c r="O75" i="22"/>
  <c r="AF60" i="31"/>
  <c r="AG60" i="31" s="1"/>
  <c r="AF28" i="31"/>
  <c r="AG28" i="31" s="1"/>
  <c r="AF61" i="31"/>
  <c r="AG61" i="31" s="1"/>
  <c r="AF45" i="31"/>
  <c r="AG45" i="31" s="1"/>
  <c r="AF15" i="31"/>
  <c r="AG15" i="31" s="1"/>
  <c r="AF50" i="31"/>
  <c r="AG50" i="31" s="1"/>
  <c r="AF49" i="31"/>
  <c r="AG49" i="31" s="1"/>
  <c r="AF59" i="31"/>
  <c r="AG59" i="31" s="1"/>
  <c r="AF41" i="31"/>
  <c r="AG41" i="31" s="1"/>
  <c r="AF54" i="31"/>
  <c r="AG54" i="31" s="1"/>
  <c r="AF18" i="27"/>
  <c r="AG58" i="31"/>
  <c r="AG17" i="31"/>
  <c r="AG47" i="31"/>
  <c r="AV14" i="30"/>
  <c r="AG40" i="31"/>
  <c r="AG53" i="31"/>
  <c r="AG18" i="31"/>
  <c r="AG32" i="31"/>
  <c r="AG22" i="31"/>
  <c r="AG55" i="31"/>
  <c r="AG33" i="31"/>
  <c r="AG46" i="31"/>
  <c r="AG38" i="31"/>
  <c r="AG30" i="31"/>
  <c r="AG16" i="31"/>
  <c r="AG42" i="31"/>
  <c r="AG39" i="31"/>
  <c r="AG23" i="31"/>
  <c r="AG36" i="31"/>
  <c r="AG48" i="31"/>
  <c r="AG34" i="31"/>
  <c r="AG24" i="31"/>
  <c r="AG56" i="31"/>
  <c r="AG21" i="31"/>
  <c r="AG29" i="31"/>
  <c r="AG43" i="31"/>
  <c r="AG35" i="31"/>
  <c r="AG19" i="31"/>
  <c r="AG52" i="31"/>
  <c r="N115" i="22"/>
  <c r="P115" i="22" s="1"/>
  <c r="AG57" i="31"/>
  <c r="AG25" i="31"/>
  <c r="AG51" i="31"/>
  <c r="AG31" i="31"/>
  <c r="AG14" i="31"/>
  <c r="AG37" i="31"/>
  <c r="AG27" i="31"/>
  <c r="AG26" i="31"/>
  <c r="AG20" i="31"/>
  <c r="D115" i="22"/>
  <c r="S13" i="31"/>
  <c r="AG44" i="31"/>
  <c r="R19" i="27"/>
  <c r="Q19" i="27"/>
  <c r="D74" i="22" s="1"/>
  <c r="D76" i="22" s="1"/>
  <c r="E31" i="22"/>
  <c r="R60" i="27"/>
  <c r="Q60" i="27"/>
  <c r="AE60" i="27" s="1"/>
  <c r="Q36" i="27"/>
  <c r="AE36" i="27" s="1"/>
  <c r="R36" i="27"/>
  <c r="R59" i="27"/>
  <c r="Q59" i="27"/>
  <c r="R44" i="27"/>
  <c r="Q44" i="27"/>
  <c r="AE44" i="27" s="1"/>
  <c r="AF44" i="27" s="1"/>
  <c r="R51" i="27"/>
  <c r="Q51" i="27"/>
  <c r="AE51" i="27" s="1"/>
  <c r="AF51" i="27" s="1"/>
  <c r="R58" i="27"/>
  <c r="Q58" i="27"/>
  <c r="AE58" i="27" s="1"/>
  <c r="AF58" i="27" s="1"/>
  <c r="R26" i="27"/>
  <c r="Q26" i="27"/>
  <c r="AE26" i="27" s="1"/>
  <c r="AF26" i="27" s="1"/>
  <c r="R65" i="27"/>
  <c r="Q65" i="27"/>
  <c r="AE65" i="27" s="1"/>
  <c r="AF65" i="27" s="1"/>
  <c r="R57" i="27"/>
  <c r="Q57" i="27"/>
  <c r="AE57" i="27" s="1"/>
  <c r="AF57" i="27" s="1"/>
  <c r="R49" i="27"/>
  <c r="Q49" i="27"/>
  <c r="R41" i="27"/>
  <c r="Q41" i="27"/>
  <c r="AE41" i="27" s="1"/>
  <c r="AF41" i="27" s="1"/>
  <c r="R33" i="27"/>
  <c r="Q33" i="27"/>
  <c r="AE33" i="27" s="1"/>
  <c r="AF33" i="27" s="1"/>
  <c r="R25" i="27"/>
  <c r="Q25" i="27"/>
  <c r="AE25" i="27" s="1"/>
  <c r="Q52" i="27"/>
  <c r="AE52" i="27" s="1"/>
  <c r="AF52" i="27" s="1"/>
  <c r="R52" i="27"/>
  <c r="R20" i="27"/>
  <c r="Q20" i="27"/>
  <c r="AE20" i="27" s="1"/>
  <c r="R43" i="27"/>
  <c r="Q43" i="27"/>
  <c r="AE43" i="27" s="1"/>
  <c r="AF43" i="27" s="1"/>
  <c r="R42" i="27"/>
  <c r="Q42" i="27"/>
  <c r="R64" i="27"/>
  <c r="Q64" i="27"/>
  <c r="AE64" i="27" s="1"/>
  <c r="AF64" i="27" s="1"/>
  <c r="R40" i="27"/>
  <c r="Q40" i="27"/>
  <c r="R55" i="27"/>
  <c r="Q55" i="27"/>
  <c r="AE55" i="27" s="1"/>
  <c r="R31" i="27"/>
  <c r="Q31" i="27"/>
  <c r="R23" i="27"/>
  <c r="Q23" i="27"/>
  <c r="AE23" i="27" s="1"/>
  <c r="AF23" i="27" s="1"/>
  <c r="R28" i="27"/>
  <c r="Q28" i="27"/>
  <c r="AE28" i="27" s="1"/>
  <c r="AF28" i="27" s="1"/>
  <c r="R27" i="27"/>
  <c r="Q27" i="27"/>
  <c r="R34" i="27"/>
  <c r="Q34" i="27"/>
  <c r="AE34" i="27" s="1"/>
  <c r="AF34" i="27" s="1"/>
  <c r="R48" i="27"/>
  <c r="Q48" i="27"/>
  <c r="R32" i="27"/>
  <c r="Q32" i="27"/>
  <c r="AE32" i="27" s="1"/>
  <c r="AF32" i="27" s="1"/>
  <c r="R63" i="27"/>
  <c r="Q63" i="27"/>
  <c r="R47" i="27"/>
  <c r="Q47" i="27"/>
  <c r="AE47" i="27" s="1"/>
  <c r="AF47" i="27" s="1"/>
  <c r="R39" i="27"/>
  <c r="Q39" i="27"/>
  <c r="AE39" i="27" s="1"/>
  <c r="AF39" i="27" s="1"/>
  <c r="R62" i="27"/>
  <c r="Q62" i="27"/>
  <c r="R54" i="27"/>
  <c r="Q54" i="27"/>
  <c r="AE54" i="27" s="1"/>
  <c r="R46" i="27"/>
  <c r="Q46" i="27"/>
  <c r="R38" i="27"/>
  <c r="Q38" i="27"/>
  <c r="AE38" i="27" s="1"/>
  <c r="AF38" i="27" s="1"/>
  <c r="R30" i="27"/>
  <c r="Q30" i="27"/>
  <c r="R22" i="27"/>
  <c r="Q22" i="27"/>
  <c r="AE22" i="27" s="1"/>
  <c r="Q35" i="27"/>
  <c r="AE35" i="27" s="1"/>
  <c r="AF35" i="27" s="1"/>
  <c r="R35" i="27"/>
  <c r="R50" i="27"/>
  <c r="Q50" i="27"/>
  <c r="AE50" i="27" s="1"/>
  <c r="AF50" i="27" s="1"/>
  <c r="R56" i="27"/>
  <c r="Q56" i="27"/>
  <c r="AE56" i="27" s="1"/>
  <c r="R24" i="27"/>
  <c r="Q24" i="27"/>
  <c r="AE24" i="27" s="1"/>
  <c r="Q61" i="27"/>
  <c r="AE61" i="27" s="1"/>
  <c r="R61" i="27"/>
  <c r="R53" i="27"/>
  <c r="Q53" i="27"/>
  <c r="R45" i="27"/>
  <c r="Q45" i="27"/>
  <c r="AE45" i="27" s="1"/>
  <c r="R37" i="27"/>
  <c r="Q37" i="27"/>
  <c r="Q29" i="27"/>
  <c r="AE29" i="27" s="1"/>
  <c r="AF29" i="27" s="1"/>
  <c r="R29" i="27"/>
  <c r="Q21" i="27"/>
  <c r="AE21" i="27" s="1"/>
  <c r="R21" i="27"/>
  <c r="P17" i="27"/>
  <c r="E11" i="22" s="1"/>
  <c r="F37" i="22" l="1"/>
  <c r="AG13" i="31"/>
  <c r="AG12" i="31" s="1"/>
  <c r="P114" i="22"/>
  <c r="P116" i="22" s="1"/>
  <c r="P75" i="22"/>
  <c r="AG51" i="27"/>
  <c r="AG34" i="27"/>
  <c r="AG18" i="27"/>
  <c r="AG29" i="27"/>
  <c r="AG28" i="27"/>
  <c r="AG43" i="27"/>
  <c r="AG50" i="27"/>
  <c r="AG44" i="27"/>
  <c r="AG39" i="27"/>
  <c r="AG58" i="27"/>
  <c r="AG57" i="27"/>
  <c r="AG26" i="27"/>
  <c r="AF36" i="27"/>
  <c r="AG36" i="27" s="1"/>
  <c r="AG35" i="27"/>
  <c r="AF45" i="27"/>
  <c r="AG45" i="27" s="1"/>
  <c r="AF22" i="27"/>
  <c r="AG22" i="27" s="1"/>
  <c r="S53" i="27"/>
  <c r="AE53" i="27"/>
  <c r="S30" i="27"/>
  <c r="AE30" i="27"/>
  <c r="S63" i="27"/>
  <c r="AE63" i="27"/>
  <c r="S31" i="27"/>
  <c r="AE31" i="27"/>
  <c r="AF55" i="27"/>
  <c r="AG55" i="27" s="1"/>
  <c r="AG41" i="27"/>
  <c r="AF20" i="27"/>
  <c r="AG20" i="27" s="1"/>
  <c r="AF61" i="27"/>
  <c r="AG61" i="27" s="1"/>
  <c r="AF25" i="27"/>
  <c r="AG25" i="27" s="1"/>
  <c r="S46" i="27"/>
  <c r="AE46" i="27"/>
  <c r="S48" i="27"/>
  <c r="AE48" i="27"/>
  <c r="S40" i="27"/>
  <c r="AE40" i="27"/>
  <c r="AF54" i="27"/>
  <c r="AG54" i="27" s="1"/>
  <c r="AF24" i="27"/>
  <c r="AG24" i="27" s="1"/>
  <c r="AF56" i="27"/>
  <c r="AG56" i="27" s="1"/>
  <c r="AG65" i="27"/>
  <c r="S42" i="27"/>
  <c r="AE42" i="27"/>
  <c r="AG47" i="27"/>
  <c r="AF60" i="27"/>
  <c r="AG60" i="27" s="1"/>
  <c r="AF21" i="27"/>
  <c r="AG21" i="27" s="1"/>
  <c r="AG64" i="27"/>
  <c r="S27" i="27"/>
  <c r="AE27" i="27"/>
  <c r="S59" i="27"/>
  <c r="AE59" i="27"/>
  <c r="AG33" i="27"/>
  <c r="S62" i="27"/>
  <c r="AE62" i="27"/>
  <c r="AG23" i="27"/>
  <c r="S49" i="27"/>
  <c r="AE49" i="27"/>
  <c r="AG38" i="27"/>
  <c r="S37" i="27"/>
  <c r="AE37" i="27"/>
  <c r="AG52" i="27"/>
  <c r="AG32" i="27"/>
  <c r="S19" i="27"/>
  <c r="AE19" i="27"/>
  <c r="S41" i="27"/>
  <c r="S44" i="27"/>
  <c r="S22" i="27"/>
  <c r="S47" i="27"/>
  <c r="S23" i="27"/>
  <c r="S20" i="27"/>
  <c r="S56" i="27"/>
  <c r="S54" i="27"/>
  <c r="S34" i="27"/>
  <c r="S64" i="27"/>
  <c r="S50" i="27"/>
  <c r="S39" i="27"/>
  <c r="S28" i="27"/>
  <c r="S43" i="27"/>
  <c r="S38" i="27"/>
  <c r="S32" i="27"/>
  <c r="S55" i="27"/>
  <c r="S25" i="27"/>
  <c r="S58" i="27"/>
  <c r="N116" i="22"/>
  <c r="S24" i="27"/>
  <c r="S36" i="27"/>
  <c r="S65" i="27"/>
  <c r="S60" i="27"/>
  <c r="S45" i="27"/>
  <c r="S26" i="27"/>
  <c r="S61" i="27"/>
  <c r="S33" i="27"/>
  <c r="S51" i="27"/>
  <c r="S21" i="27"/>
  <c r="S52" i="27"/>
  <c r="S29" i="27"/>
  <c r="S35" i="27"/>
  <c r="S57" i="27"/>
  <c r="R17" i="27"/>
  <c r="G11" i="22" s="1"/>
  <c r="G20" i="22"/>
  <c r="Z13" i="34"/>
  <c r="F56" i="22" s="1"/>
  <c r="AA13" i="34"/>
  <c r="H56" i="22" s="1"/>
  <c r="H57" i="22" s="1"/>
  <c r="L13" i="34"/>
  <c r="E56" i="22" s="1"/>
  <c r="M13" i="34"/>
  <c r="G56" i="22" s="1"/>
  <c r="G57" i="22" s="1"/>
  <c r="N13" i="34"/>
  <c r="I56" i="22" s="1"/>
  <c r="I57" i="22" s="1"/>
  <c r="O13" i="34"/>
  <c r="K56" i="22" s="1"/>
  <c r="K57" i="22" s="1"/>
  <c r="P13" i="34"/>
  <c r="M56" i="22" s="1"/>
  <c r="M57" i="22" s="1"/>
  <c r="Q13"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160" i="34"/>
  <c r="S161" i="34"/>
  <c r="S162" i="34"/>
  <c r="S163" i="34"/>
  <c r="S164" i="34"/>
  <c r="S165" i="34"/>
  <c r="S166" i="34"/>
  <c r="S167" i="34"/>
  <c r="S168" i="34"/>
  <c r="S169" i="34"/>
  <c r="S170" i="34"/>
  <c r="S171" i="34"/>
  <c r="S172" i="34"/>
  <c r="S173" i="34"/>
  <c r="S174" i="34"/>
  <c r="S175" i="34"/>
  <c r="S176" i="34"/>
  <c r="S177" i="34"/>
  <c r="S178" i="34"/>
  <c r="S179" i="34"/>
  <c r="S180" i="34"/>
  <c r="S181" i="34"/>
  <c r="S182" i="34"/>
  <c r="S183" i="34"/>
  <c r="S184" i="34"/>
  <c r="S185" i="34"/>
  <c r="S186" i="34"/>
  <c r="S187" i="34"/>
  <c r="S188" i="34"/>
  <c r="S189" i="34"/>
  <c r="S190" i="34"/>
  <c r="S191" i="34"/>
  <c r="S192" i="34"/>
  <c r="S193" i="34"/>
  <c r="S194" i="34"/>
  <c r="S195" i="34"/>
  <c r="S196" i="34"/>
  <c r="S197" i="34"/>
  <c r="S198" i="34"/>
  <c r="S199" i="34"/>
  <c r="S200" i="34"/>
  <c r="S201" i="34"/>
  <c r="S202" i="34"/>
  <c r="S203" i="34"/>
  <c r="S204" i="34"/>
  <c r="S205" i="34"/>
  <c r="S206" i="34"/>
  <c r="S207" i="34"/>
  <c r="S208" i="34"/>
  <c r="S209" i="34"/>
  <c r="S210" i="34"/>
  <c r="S211" i="34"/>
  <c r="S212" i="34"/>
  <c r="S213" i="34"/>
  <c r="S62" i="34"/>
  <c r="S61" i="34"/>
  <c r="S60" i="34"/>
  <c r="S59" i="34"/>
  <c r="S58" i="34"/>
  <c r="S57" i="34"/>
  <c r="S56" i="34"/>
  <c r="S55" i="34"/>
  <c r="S54" i="34"/>
  <c r="S53" i="34"/>
  <c r="S52" i="34"/>
  <c r="S51" i="34"/>
  <c r="S50" i="34"/>
  <c r="S49" i="34"/>
  <c r="S48" i="34"/>
  <c r="S47" i="34"/>
  <c r="S46" i="34"/>
  <c r="S45" i="34"/>
  <c r="S44" i="34"/>
  <c r="S43" i="34"/>
  <c r="S42" i="34"/>
  <c r="S41" i="34"/>
  <c r="S40" i="34"/>
  <c r="S39" i="34"/>
  <c r="S38" i="34"/>
  <c r="S37" i="34"/>
  <c r="S36" i="34"/>
  <c r="S35" i="34"/>
  <c r="S34" i="34"/>
  <c r="S33" i="34"/>
  <c r="S32" i="34"/>
  <c r="S31" i="34"/>
  <c r="S30" i="34"/>
  <c r="S29" i="34"/>
  <c r="S28" i="34"/>
  <c r="S27" i="34"/>
  <c r="S26" i="34"/>
  <c r="S25" i="34"/>
  <c r="S24" i="34"/>
  <c r="S23" i="34"/>
  <c r="S22" i="34"/>
  <c r="S21" i="34"/>
  <c r="S20" i="34"/>
  <c r="S19" i="34"/>
  <c r="S18" i="34"/>
  <c r="I12" i="32"/>
  <c r="C53" i="2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C129" i="22" s="1"/>
  <c r="AH14" i="32"/>
  <c r="AH13" i="32"/>
  <c r="AD12" i="32"/>
  <c r="R53" i="22" s="1"/>
  <c r="R54" i="22" s="1"/>
  <c r="AC12" i="32"/>
  <c r="P53" i="22" s="1"/>
  <c r="AB12" i="32"/>
  <c r="N53" i="22" s="1"/>
  <c r="AA12" i="32"/>
  <c r="L53" i="22" s="1"/>
  <c r="Z12" i="32"/>
  <c r="Y12" i="32"/>
  <c r="H53" i="22" s="1"/>
  <c r="H54" i="22" s="1"/>
  <c r="X12" i="32"/>
  <c r="F53" i="22" s="1"/>
  <c r="F54" i="22" s="1"/>
  <c r="W12" i="32"/>
  <c r="D53" i="22" s="1"/>
  <c r="M12" i="32"/>
  <c r="K53" i="22" s="1"/>
  <c r="K54" i="22" s="1"/>
  <c r="L12" i="32"/>
  <c r="I53" i="22" s="1"/>
  <c r="I54" i="22" s="1"/>
  <c r="K12" i="32"/>
  <c r="G53" i="22" s="1"/>
  <c r="G54" i="22" s="1"/>
  <c r="J12" i="32"/>
  <c r="E53" i="22" s="1"/>
  <c r="E54" i="22" s="1"/>
  <c r="V12" i="31"/>
  <c r="D51" i="22" s="1"/>
  <c r="I12" i="31"/>
  <c r="J12" i="31"/>
  <c r="K12" i="31"/>
  <c r="L12" i="31"/>
  <c r="M12" i="31"/>
  <c r="M51" i="22" s="1"/>
  <c r="N12" i="31"/>
  <c r="O51" i="22" s="1"/>
  <c r="AF12" i="31"/>
  <c r="AE12" i="31"/>
  <c r="F33" i="22" s="1"/>
  <c r="W12" i="31"/>
  <c r="F51" i="22" s="1"/>
  <c r="X12" i="31"/>
  <c r="H51" i="22" s="1"/>
  <c r="Y12" i="31"/>
  <c r="J51" i="22" s="1"/>
  <c r="Z12" i="31"/>
  <c r="L51" i="22" s="1"/>
  <c r="AA12" i="31"/>
  <c r="N51" i="22" s="1"/>
  <c r="AB12" i="31"/>
  <c r="P51" i="22" s="1"/>
  <c r="AC12" i="31"/>
  <c r="R51" i="22" s="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36" i="31"/>
  <c r="P35" i="31"/>
  <c r="P34" i="31"/>
  <c r="P33" i="31"/>
  <c r="P32" i="31"/>
  <c r="P31" i="31"/>
  <c r="P30" i="31"/>
  <c r="P29" i="31"/>
  <c r="P28" i="31"/>
  <c r="P27" i="31"/>
  <c r="P26" i="31"/>
  <c r="P25" i="31"/>
  <c r="P24" i="31"/>
  <c r="P23" i="31"/>
  <c r="P22" i="31"/>
  <c r="P21" i="31"/>
  <c r="P20" i="31"/>
  <c r="P19" i="31"/>
  <c r="P18" i="31"/>
  <c r="P17" i="31"/>
  <c r="AR12" i="30"/>
  <c r="R50" i="22" s="1"/>
  <c r="R52" i="22" s="1"/>
  <c r="AQ12" i="30"/>
  <c r="P50" i="22" s="1"/>
  <c r="AP12" i="30"/>
  <c r="N50" i="22" s="1"/>
  <c r="AO12" i="30"/>
  <c r="L50" i="22" s="1"/>
  <c r="AN12" i="30"/>
  <c r="J50" i="22" s="1"/>
  <c r="AM12" i="30"/>
  <c r="H50" i="22" s="1"/>
  <c r="AL12" i="30"/>
  <c r="F50" i="22" s="1"/>
  <c r="T50" i="22" s="1"/>
  <c r="S12" i="30"/>
  <c r="O50" i="22" s="1"/>
  <c r="R12" i="30"/>
  <c r="Q12" i="30"/>
  <c r="O12" i="30"/>
  <c r="P60" i="29"/>
  <c r="P59" i="29"/>
  <c r="P58" i="29"/>
  <c r="P57" i="29"/>
  <c r="P56" i="29"/>
  <c r="P55" i="29"/>
  <c r="P54" i="29"/>
  <c r="P53" i="29"/>
  <c r="P52" i="29"/>
  <c r="P51" i="29"/>
  <c r="P50" i="29"/>
  <c r="P49" i="29"/>
  <c r="P48" i="29"/>
  <c r="P47" i="29"/>
  <c r="P46" i="29"/>
  <c r="P45" i="29"/>
  <c r="P44" i="29"/>
  <c r="P43" i="29"/>
  <c r="P42" i="29"/>
  <c r="P41" i="29"/>
  <c r="P40" i="29"/>
  <c r="P39" i="29"/>
  <c r="R39" i="29" s="1"/>
  <c r="P38" i="29"/>
  <c r="R38" i="29" s="1"/>
  <c r="P37" i="29"/>
  <c r="R37" i="29" s="1"/>
  <c r="P36" i="29"/>
  <c r="R36" i="29" s="1"/>
  <c r="P35" i="29"/>
  <c r="R35" i="29" s="1"/>
  <c r="P34" i="29"/>
  <c r="R34" i="29" s="1"/>
  <c r="P33" i="29"/>
  <c r="R33" i="29" s="1"/>
  <c r="P32" i="29"/>
  <c r="R32" i="29" s="1"/>
  <c r="P31" i="29"/>
  <c r="R31" i="29" s="1"/>
  <c r="P30" i="29"/>
  <c r="R30" i="29" s="1"/>
  <c r="P29" i="29"/>
  <c r="R29" i="29" s="1"/>
  <c r="P28" i="29"/>
  <c r="R28" i="29" s="1"/>
  <c r="P27" i="29"/>
  <c r="R27" i="29" s="1"/>
  <c r="P26" i="29"/>
  <c r="R26" i="29" s="1"/>
  <c r="P25" i="29"/>
  <c r="R25" i="29" s="1"/>
  <c r="P24" i="29"/>
  <c r="R24" i="29" s="1"/>
  <c r="P23" i="29"/>
  <c r="R23" i="29" s="1"/>
  <c r="P22" i="29"/>
  <c r="R22" i="29" s="1"/>
  <c r="P21" i="29"/>
  <c r="R21" i="29" s="1"/>
  <c r="P20" i="29"/>
  <c r="R20" i="29" s="1"/>
  <c r="P19" i="29"/>
  <c r="R19" i="29" s="1"/>
  <c r="P18" i="29"/>
  <c r="R18" i="29" s="1"/>
  <c r="P17" i="29"/>
  <c r="R17" i="29" s="1"/>
  <c r="P16" i="29"/>
  <c r="R16" i="29" s="1"/>
  <c r="P15" i="29"/>
  <c r="R15" i="29" s="1"/>
  <c r="R14" i="29"/>
  <c r="AC17" i="27"/>
  <c r="R46" i="22" s="1"/>
  <c r="R49" i="22" s="1"/>
  <c r="AB17" i="27"/>
  <c r="P46" i="22" s="1"/>
  <c r="AA17" i="27"/>
  <c r="N46" i="22" s="1"/>
  <c r="Z17" i="27"/>
  <c r="L46" i="22" s="1"/>
  <c r="X17" i="27"/>
  <c r="H46" i="22" s="1"/>
  <c r="W17" i="27"/>
  <c r="F46" i="22" s="1"/>
  <c r="V17" i="27"/>
  <c r="Q17" i="27"/>
  <c r="F11" i="22" s="1"/>
  <c r="N17" i="27"/>
  <c r="O46" i="22" s="1"/>
  <c r="M17" i="27"/>
  <c r="M46" i="22" s="1"/>
  <c r="L17" i="27"/>
  <c r="K46" i="22" s="1"/>
  <c r="J17" i="27"/>
  <c r="G46" i="22" s="1"/>
  <c r="I17" i="27"/>
  <c r="E46" i="22" s="1"/>
  <c r="S46" i="22" s="1"/>
  <c r="W12" i="28"/>
  <c r="F47" i="22" s="1"/>
  <c r="X12" i="28"/>
  <c r="H47" i="22" s="1"/>
  <c r="Y12" i="28"/>
  <c r="J47" i="22" s="1"/>
  <c r="Z12" i="28"/>
  <c r="L47" i="22" s="1"/>
  <c r="AA12" i="28"/>
  <c r="N47" i="22" s="1"/>
  <c r="AB12" i="28"/>
  <c r="P47" i="22" s="1"/>
  <c r="AC12" i="28"/>
  <c r="R47" i="22" s="1"/>
  <c r="E47" i="22"/>
  <c r="G47" i="22"/>
  <c r="I47" i="22"/>
  <c r="K47" i="22"/>
  <c r="M47" i="22"/>
  <c r="N12" i="28"/>
  <c r="T47" i="22" l="1"/>
  <c r="S53" i="22"/>
  <c r="T51" i="22"/>
  <c r="T56" i="22"/>
  <c r="P54" i="22"/>
  <c r="N54" i="22"/>
  <c r="L54" i="22"/>
  <c r="J53" i="22"/>
  <c r="J54" i="22" s="1"/>
  <c r="R58" i="22"/>
  <c r="D52" i="22"/>
  <c r="E57" i="22"/>
  <c r="F57" i="22"/>
  <c r="T57" i="22" s="1"/>
  <c r="D54" i="22"/>
  <c r="O74" i="22"/>
  <c r="N76" i="22"/>
  <c r="H11" i="22"/>
  <c r="I11" i="22" s="1"/>
  <c r="AF42" i="27"/>
  <c r="AG42" i="27" s="1"/>
  <c r="AF30" i="27"/>
  <c r="AG30" i="27" s="1"/>
  <c r="AF53" i="27"/>
  <c r="AG53" i="27" s="1"/>
  <c r="AF59" i="27"/>
  <c r="AG59" i="27" s="1"/>
  <c r="AF27" i="27"/>
  <c r="AG27" i="27" s="1"/>
  <c r="AF40" i="27"/>
  <c r="AG40" i="27" s="1"/>
  <c r="AF31" i="27"/>
  <c r="AG31" i="27" s="1"/>
  <c r="AF62" i="27"/>
  <c r="AG62" i="27" s="1"/>
  <c r="AF48" i="27"/>
  <c r="AG48" i="27" s="1"/>
  <c r="AF49" i="27"/>
  <c r="AG49" i="27" s="1"/>
  <c r="AF63" i="27"/>
  <c r="AG63" i="27" s="1"/>
  <c r="AF37" i="27"/>
  <c r="AG37" i="27" s="1"/>
  <c r="AF46" i="27"/>
  <c r="AG46" i="27" s="1"/>
  <c r="AF19" i="27"/>
  <c r="AE17" i="27"/>
  <c r="F28" i="22" s="1"/>
  <c r="H52" i="22"/>
  <c r="F52" i="22"/>
  <c r="L52" i="22"/>
  <c r="N52" i="22"/>
  <c r="H49" i="22"/>
  <c r="L49" i="22"/>
  <c r="S17" i="27"/>
  <c r="Q19" i="31"/>
  <c r="R19" i="31"/>
  <c r="Q58" i="31"/>
  <c r="R58" i="31"/>
  <c r="R36" i="31"/>
  <c r="Q36" i="31"/>
  <c r="R56" i="31"/>
  <c r="Q56" i="31"/>
  <c r="R49" i="31"/>
  <c r="Q49" i="31"/>
  <c r="Q42" i="31"/>
  <c r="R42" i="31"/>
  <c r="Q33" i="31"/>
  <c r="R33" i="31"/>
  <c r="R39" i="31"/>
  <c r="Q39" i="31"/>
  <c r="Q15" i="31"/>
  <c r="R15" i="31"/>
  <c r="Q59" i="31"/>
  <c r="R59" i="31"/>
  <c r="Q30" i="31"/>
  <c r="R30" i="31"/>
  <c r="Q37" i="31"/>
  <c r="R37" i="31"/>
  <c r="Q26" i="31"/>
  <c r="R26" i="31"/>
  <c r="R24" i="31"/>
  <c r="Q24" i="31"/>
  <c r="Q60" i="31"/>
  <c r="R60" i="31"/>
  <c r="Q53" i="31"/>
  <c r="R53" i="31"/>
  <c r="Q46" i="31"/>
  <c r="R46" i="31"/>
  <c r="R29" i="31"/>
  <c r="Q29" i="31"/>
  <c r="R20" i="31"/>
  <c r="Q20" i="31"/>
  <c r="R34" i="31"/>
  <c r="Q34" i="31"/>
  <c r="R52" i="31"/>
  <c r="Q52" i="31"/>
  <c r="Q45" i="31"/>
  <c r="R45" i="31"/>
  <c r="R38" i="31"/>
  <c r="Q38" i="31"/>
  <c r="Q25" i="31"/>
  <c r="R51" i="31"/>
  <c r="Q51" i="31"/>
  <c r="Q44" i="31"/>
  <c r="R44" i="31"/>
  <c r="R21" i="31"/>
  <c r="Q21" i="31"/>
  <c r="Q35" i="31"/>
  <c r="R35" i="31"/>
  <c r="R50" i="31"/>
  <c r="Q50" i="31"/>
  <c r="R17" i="31"/>
  <c r="Q17" i="31"/>
  <c r="O52" i="22"/>
  <c r="R27" i="31"/>
  <c r="Q27" i="31"/>
  <c r="Q18" i="31"/>
  <c r="R18" i="31"/>
  <c r="Q32" i="31"/>
  <c r="R32" i="31"/>
  <c r="R55" i="31"/>
  <c r="Q55" i="31"/>
  <c r="R48" i="31"/>
  <c r="Q48" i="31"/>
  <c r="Q41" i="31"/>
  <c r="R41" i="31"/>
  <c r="R43" i="31"/>
  <c r="Q43" i="31"/>
  <c r="Q31" i="31"/>
  <c r="R31" i="31"/>
  <c r="R23" i="31"/>
  <c r="Q23" i="31"/>
  <c r="R57" i="31"/>
  <c r="Q57" i="31"/>
  <c r="R22" i="31"/>
  <c r="Q22" i="31"/>
  <c r="J52" i="22"/>
  <c r="R28" i="31"/>
  <c r="Q28" i="31"/>
  <c r="Q61" i="31"/>
  <c r="R61" i="31"/>
  <c r="R54" i="31"/>
  <c r="Q54" i="31"/>
  <c r="Q47" i="31"/>
  <c r="R47" i="31"/>
  <c r="R40" i="31"/>
  <c r="Q40" i="31"/>
  <c r="R55" i="29"/>
  <c r="Q55" i="29"/>
  <c r="AE55" i="29" s="1"/>
  <c r="Q37" i="29"/>
  <c r="Q51" i="29"/>
  <c r="AE51" i="29" s="1"/>
  <c r="R51" i="29"/>
  <c r="Q14" i="29"/>
  <c r="Q28" i="29"/>
  <c r="R42" i="29"/>
  <c r="Q42" i="29"/>
  <c r="AE42" i="29" s="1"/>
  <c r="Q56" i="29"/>
  <c r="AE56" i="29" s="1"/>
  <c r="R56" i="29"/>
  <c r="Q32" i="29"/>
  <c r="Q19" i="29"/>
  <c r="Q47" i="29"/>
  <c r="AE47" i="29" s="1"/>
  <c r="R47" i="29"/>
  <c r="Q24" i="29"/>
  <c r="Q38" i="29"/>
  <c r="R52" i="29"/>
  <c r="Q52" i="29"/>
  <c r="Q57" i="29"/>
  <c r="AE57" i="29" s="1"/>
  <c r="R57" i="29"/>
  <c r="R41" i="29"/>
  <c r="Q41" i="29"/>
  <c r="AE41" i="29" s="1"/>
  <c r="Q46" i="29"/>
  <c r="AE46" i="29" s="1"/>
  <c r="R46" i="29"/>
  <c r="Q36" i="29"/>
  <c r="Q50" i="29"/>
  <c r="AE50" i="29" s="1"/>
  <c r="R50" i="29"/>
  <c r="Q27" i="29"/>
  <c r="Q18" i="29"/>
  <c r="Q60" i="29"/>
  <c r="AE60" i="29" s="1"/>
  <c r="R60" i="29"/>
  <c r="Q29" i="29"/>
  <c r="R43" i="29"/>
  <c r="Q43" i="29"/>
  <c r="AE43" i="29" s="1"/>
  <c r="Q34" i="29"/>
  <c r="Q25" i="29"/>
  <c r="Q39" i="29"/>
  <c r="R53" i="29"/>
  <c r="Q53" i="29"/>
  <c r="AE53" i="29" s="1"/>
  <c r="Q16" i="29"/>
  <c r="Q30" i="29"/>
  <c r="Q44" i="29"/>
  <c r="AE44" i="29" s="1"/>
  <c r="R44" i="29"/>
  <c r="Q58" i="29"/>
  <c r="AE58" i="29" s="1"/>
  <c r="R58" i="29"/>
  <c r="Q23" i="29"/>
  <c r="Q15" i="29"/>
  <c r="Q21" i="29"/>
  <c r="Q35" i="29"/>
  <c r="R49" i="29"/>
  <c r="Q49" i="29"/>
  <c r="AE49" i="29" s="1"/>
  <c r="Q22" i="29"/>
  <c r="Q33" i="29"/>
  <c r="Q20" i="29"/>
  <c r="Q48" i="29"/>
  <c r="AE48" i="29" s="1"/>
  <c r="R48" i="29"/>
  <c r="Q26" i="29"/>
  <c r="R40" i="29"/>
  <c r="Q40" i="29"/>
  <c r="AE40" i="29" s="1"/>
  <c r="R54" i="29"/>
  <c r="Q54" i="29"/>
  <c r="AE54" i="29" s="1"/>
  <c r="Q17" i="29"/>
  <c r="Q31" i="29"/>
  <c r="Q45" i="29"/>
  <c r="AE45" i="29" s="1"/>
  <c r="R45" i="29"/>
  <c r="Q59" i="29"/>
  <c r="AE59" i="29" s="1"/>
  <c r="R59" i="29"/>
  <c r="J49" i="22"/>
  <c r="F49" i="22"/>
  <c r="P49" i="22"/>
  <c r="O47" i="22"/>
  <c r="O49" i="22" s="1"/>
  <c r="N49" i="22"/>
  <c r="D46" i="22"/>
  <c r="T46" i="22" s="1"/>
  <c r="Q16" i="31"/>
  <c r="R16" i="31"/>
  <c r="O56" i="22"/>
  <c r="O57" i="22" s="1"/>
  <c r="R30" i="28"/>
  <c r="Q30" i="28"/>
  <c r="R42" i="28"/>
  <c r="Q42" i="28"/>
  <c r="AE42" i="28" s="1"/>
  <c r="R59" i="28"/>
  <c r="Q59" i="28"/>
  <c r="R28" i="28"/>
  <c r="Q28" i="28"/>
  <c r="AE28" i="28" s="1"/>
  <c r="R54" i="28"/>
  <c r="Q54" i="28"/>
  <c r="AE54" i="28" s="1"/>
  <c r="R40" i="28"/>
  <c r="Q40" i="28"/>
  <c r="AE40" i="28" s="1"/>
  <c r="R26" i="28"/>
  <c r="Q26" i="28"/>
  <c r="AE26" i="28" s="1"/>
  <c r="Q48" i="28"/>
  <c r="AE48" i="28" s="1"/>
  <c r="R48" i="28"/>
  <c r="Q34" i="28"/>
  <c r="AE34" i="28" s="1"/>
  <c r="R34" i="28"/>
  <c r="Q20" i="28"/>
  <c r="AE20" i="28" s="1"/>
  <c r="R20" i="28"/>
  <c r="Q47" i="28"/>
  <c r="AE47" i="28" s="1"/>
  <c r="R47" i="28"/>
  <c r="Q33" i="28"/>
  <c r="AE33" i="28" s="1"/>
  <c r="R33" i="28"/>
  <c r="Q19" i="28"/>
  <c r="AE19" i="28" s="1"/>
  <c r="R19" i="28"/>
  <c r="Q60" i="28"/>
  <c r="AE60" i="28" s="1"/>
  <c r="R60" i="28"/>
  <c r="Q46" i="28"/>
  <c r="AE46" i="28" s="1"/>
  <c r="R46" i="28"/>
  <c r="Q32" i="28"/>
  <c r="AE32" i="28" s="1"/>
  <c r="R32" i="28"/>
  <c r="Q18" i="28"/>
  <c r="AE18" i="28" s="1"/>
  <c r="R18" i="28"/>
  <c r="R45" i="28"/>
  <c r="Q45" i="28"/>
  <c r="AE45" i="28" s="1"/>
  <c r="R31" i="28"/>
  <c r="Q31" i="28"/>
  <c r="AE31" i="28" s="1"/>
  <c r="R17" i="28"/>
  <c r="Q17" i="28"/>
  <c r="AE17" i="28" s="1"/>
  <c r="R44" i="28"/>
  <c r="Q44" i="28"/>
  <c r="AE44" i="28" s="1"/>
  <c r="R57" i="28"/>
  <c r="Q57" i="28"/>
  <c r="R43" i="28"/>
  <c r="Q43" i="28"/>
  <c r="AE43" i="28" s="1"/>
  <c r="R29" i="28"/>
  <c r="Q29" i="28"/>
  <c r="AE29" i="28" s="1"/>
  <c r="R15" i="28"/>
  <c r="Q15" i="28"/>
  <c r="AE15" i="28" s="1"/>
  <c r="R56" i="28"/>
  <c r="Q56" i="28"/>
  <c r="AE56" i="28" s="1"/>
  <c r="R41" i="28"/>
  <c r="Q41" i="28"/>
  <c r="AE41" i="28" s="1"/>
  <c r="R53" i="28"/>
  <c r="Q53" i="28"/>
  <c r="AE53" i="28" s="1"/>
  <c r="R39" i="28"/>
  <c r="Q39" i="28"/>
  <c r="R25" i="28"/>
  <c r="Q25" i="28"/>
  <c r="AE25" i="28" s="1"/>
  <c r="Q52" i="28"/>
  <c r="AE52" i="28" s="1"/>
  <c r="R52" i="28"/>
  <c r="Q38" i="28"/>
  <c r="AE38" i="28" s="1"/>
  <c r="R38" i="28"/>
  <c r="Q24" i="28"/>
  <c r="AE24" i="28" s="1"/>
  <c r="R24" i="28"/>
  <c r="Q23" i="28"/>
  <c r="AE23" i="28" s="1"/>
  <c r="R23" i="28"/>
  <c r="R14" i="28"/>
  <c r="Q14" i="28"/>
  <c r="AE14" i="28" s="1"/>
  <c r="R58" i="28"/>
  <c r="Q58" i="28"/>
  <c r="R16" i="28"/>
  <c r="Q16" i="28"/>
  <c r="AE16" i="28" s="1"/>
  <c r="R55" i="28"/>
  <c r="Q55" i="28"/>
  <c r="AE55" i="28" s="1"/>
  <c r="R27" i="28"/>
  <c r="Q27" i="28"/>
  <c r="Q51" i="28"/>
  <c r="AE51" i="28" s="1"/>
  <c r="R51" i="28"/>
  <c r="Q37" i="28"/>
  <c r="AE37" i="28" s="1"/>
  <c r="R37" i="28"/>
  <c r="Q50" i="28"/>
  <c r="AE50" i="28" s="1"/>
  <c r="R50" i="28"/>
  <c r="Q36" i="28"/>
  <c r="AE36" i="28" s="1"/>
  <c r="R36" i="28"/>
  <c r="Q22" i="28"/>
  <c r="AE22" i="28" s="1"/>
  <c r="R22" i="28"/>
  <c r="Q49" i="28"/>
  <c r="AE49" i="28" s="1"/>
  <c r="R49" i="28"/>
  <c r="Q35" i="28"/>
  <c r="AE35" i="28" s="1"/>
  <c r="R35" i="28"/>
  <c r="Q21" i="28"/>
  <c r="AE21" i="28" s="1"/>
  <c r="R21" i="28"/>
  <c r="U45" i="34"/>
  <c r="T45" i="34"/>
  <c r="AH45" i="34" s="1"/>
  <c r="T189" i="34"/>
  <c r="AH189" i="34" s="1"/>
  <c r="U189" i="34"/>
  <c r="T157" i="34"/>
  <c r="AH157" i="34" s="1"/>
  <c r="U157" i="34"/>
  <c r="T133" i="34"/>
  <c r="AH133" i="34" s="1"/>
  <c r="U133" i="34"/>
  <c r="T109" i="34"/>
  <c r="AH109" i="34" s="1"/>
  <c r="U109" i="34"/>
  <c r="U85" i="34"/>
  <c r="T85" i="34"/>
  <c r="AH85" i="34" s="1"/>
  <c r="U77" i="34"/>
  <c r="T77" i="34"/>
  <c r="AH77" i="34" s="1"/>
  <c r="U22" i="34"/>
  <c r="T22" i="34"/>
  <c r="AH22" i="34" s="1"/>
  <c r="U30" i="34"/>
  <c r="T30" i="34"/>
  <c r="AH30" i="34" s="1"/>
  <c r="U38" i="34"/>
  <c r="T38" i="34"/>
  <c r="AH38" i="34" s="1"/>
  <c r="U46" i="34"/>
  <c r="T46" i="34"/>
  <c r="AH46" i="34" s="1"/>
  <c r="U54" i="34"/>
  <c r="T54" i="34"/>
  <c r="AH54" i="34" s="1"/>
  <c r="U62" i="34"/>
  <c r="T62" i="34"/>
  <c r="AH62" i="34" s="1"/>
  <c r="U212" i="34"/>
  <c r="T212" i="34"/>
  <c r="AH212" i="34" s="1"/>
  <c r="U204" i="34"/>
  <c r="T204" i="34"/>
  <c r="AH204" i="34" s="1"/>
  <c r="U196" i="34"/>
  <c r="T196" i="34"/>
  <c r="AH196" i="34" s="1"/>
  <c r="U188" i="34"/>
  <c r="T188" i="34"/>
  <c r="AH188" i="34" s="1"/>
  <c r="U180" i="34"/>
  <c r="T180" i="34"/>
  <c r="AH180" i="34" s="1"/>
  <c r="U172" i="34"/>
  <c r="T172" i="34"/>
  <c r="AH172" i="34" s="1"/>
  <c r="U164" i="34"/>
  <c r="T164" i="34"/>
  <c r="AH164" i="34" s="1"/>
  <c r="U156" i="34"/>
  <c r="T156" i="34"/>
  <c r="AH156" i="34" s="1"/>
  <c r="U148" i="34"/>
  <c r="T148" i="34"/>
  <c r="AH148" i="34" s="1"/>
  <c r="U140" i="34"/>
  <c r="T140" i="34"/>
  <c r="AH140" i="34" s="1"/>
  <c r="U132" i="34"/>
  <c r="T132" i="34"/>
  <c r="AH132" i="34" s="1"/>
  <c r="U124" i="34"/>
  <c r="T124" i="34"/>
  <c r="AH124" i="34" s="1"/>
  <c r="U116" i="34"/>
  <c r="T116" i="34"/>
  <c r="AH116" i="34" s="1"/>
  <c r="U108" i="34"/>
  <c r="T108" i="34"/>
  <c r="AH108" i="34" s="1"/>
  <c r="U100" i="34"/>
  <c r="T100" i="34"/>
  <c r="AH100" i="34" s="1"/>
  <c r="U92" i="34"/>
  <c r="T92" i="34"/>
  <c r="AH92" i="34" s="1"/>
  <c r="U84" i="34"/>
  <c r="T84" i="34"/>
  <c r="AH84" i="34" s="1"/>
  <c r="U76" i="34"/>
  <c r="T76" i="34"/>
  <c r="AH76" i="34" s="1"/>
  <c r="U68" i="34"/>
  <c r="T68" i="34"/>
  <c r="AH68" i="34" s="1"/>
  <c r="U17" i="34"/>
  <c r="T17" i="34"/>
  <c r="AH17" i="34" s="1"/>
  <c r="T33" i="34"/>
  <c r="AH33" i="34" s="1"/>
  <c r="U33" i="34"/>
  <c r="U57" i="34"/>
  <c r="T57" i="34"/>
  <c r="AH57" i="34" s="1"/>
  <c r="U209" i="34"/>
  <c r="T209" i="34"/>
  <c r="AH209" i="34" s="1"/>
  <c r="U169" i="34"/>
  <c r="T169" i="34"/>
  <c r="AH169" i="34" s="1"/>
  <c r="U161" i="34"/>
  <c r="T161" i="34"/>
  <c r="AH161" i="34" s="1"/>
  <c r="T97" i="34"/>
  <c r="AH97" i="34" s="1"/>
  <c r="U97" i="34"/>
  <c r="T193" i="34"/>
  <c r="AH193" i="34" s="1"/>
  <c r="U193" i="34"/>
  <c r="U185" i="34"/>
  <c r="T185" i="34"/>
  <c r="AH185" i="34" s="1"/>
  <c r="U177" i="34"/>
  <c r="T177" i="34"/>
  <c r="AH177" i="34" s="1"/>
  <c r="T129" i="34"/>
  <c r="AH129" i="34" s="1"/>
  <c r="U129" i="34"/>
  <c r="U121" i="34"/>
  <c r="T121" i="34"/>
  <c r="AH121" i="34" s="1"/>
  <c r="U89" i="34"/>
  <c r="T89" i="34"/>
  <c r="AH89" i="34" s="1"/>
  <c r="U73" i="34"/>
  <c r="T73" i="34"/>
  <c r="AH73" i="34" s="1"/>
  <c r="T65" i="34"/>
  <c r="AH65" i="34" s="1"/>
  <c r="U65" i="34"/>
  <c r="U20" i="34"/>
  <c r="T20" i="34"/>
  <c r="AH20" i="34" s="1"/>
  <c r="U28" i="34"/>
  <c r="T28" i="34"/>
  <c r="AH28" i="34" s="1"/>
  <c r="U36" i="34"/>
  <c r="T36" i="34"/>
  <c r="AH36" i="34" s="1"/>
  <c r="U44" i="34"/>
  <c r="T44" i="34"/>
  <c r="AH44" i="34" s="1"/>
  <c r="U52" i="34"/>
  <c r="T52" i="34"/>
  <c r="AH52" i="34" s="1"/>
  <c r="U60" i="34"/>
  <c r="T60" i="34"/>
  <c r="AH60" i="34" s="1"/>
  <c r="U206" i="34"/>
  <c r="T206" i="34"/>
  <c r="AH206" i="34" s="1"/>
  <c r="U198" i="34"/>
  <c r="T198" i="34"/>
  <c r="AH198" i="34" s="1"/>
  <c r="U190" i="34"/>
  <c r="T190" i="34"/>
  <c r="AH190" i="34" s="1"/>
  <c r="U182" i="34"/>
  <c r="T182" i="34"/>
  <c r="AH182" i="34" s="1"/>
  <c r="U174" i="34"/>
  <c r="T174" i="34"/>
  <c r="AH174" i="34" s="1"/>
  <c r="U166" i="34"/>
  <c r="T166" i="34"/>
  <c r="AH166" i="34" s="1"/>
  <c r="U158" i="34"/>
  <c r="T158" i="34"/>
  <c r="AH158" i="34" s="1"/>
  <c r="U150" i="34"/>
  <c r="T150" i="34"/>
  <c r="AH150" i="34" s="1"/>
  <c r="U142" i="34"/>
  <c r="T142" i="34"/>
  <c r="AH142" i="34" s="1"/>
  <c r="U134" i="34"/>
  <c r="T134" i="34"/>
  <c r="AH134" i="34" s="1"/>
  <c r="U126" i="34"/>
  <c r="T126" i="34"/>
  <c r="AH126" i="34" s="1"/>
  <c r="U118" i="34"/>
  <c r="T118" i="34"/>
  <c r="AH118" i="34" s="1"/>
  <c r="U110" i="34"/>
  <c r="T110" i="34"/>
  <c r="AH110" i="34" s="1"/>
  <c r="U102" i="34"/>
  <c r="T102" i="34"/>
  <c r="AH102" i="34" s="1"/>
  <c r="U94" i="34"/>
  <c r="T94" i="34"/>
  <c r="AH94" i="34" s="1"/>
  <c r="U86" i="34"/>
  <c r="T86" i="34"/>
  <c r="AH86" i="34" s="1"/>
  <c r="U78" i="34"/>
  <c r="T78" i="34"/>
  <c r="AH78" i="34" s="1"/>
  <c r="U70" i="34"/>
  <c r="T70" i="34"/>
  <c r="AH70" i="34" s="1"/>
  <c r="U25" i="34"/>
  <c r="T25" i="34"/>
  <c r="AH25" i="34" s="1"/>
  <c r="U49" i="34"/>
  <c r="T49" i="34"/>
  <c r="AH49" i="34" s="1"/>
  <c r="U153" i="34"/>
  <c r="T153" i="34"/>
  <c r="AH153" i="34" s="1"/>
  <c r="T145" i="34"/>
  <c r="AH145" i="34" s="1"/>
  <c r="U145" i="34"/>
  <c r="U137" i="34"/>
  <c r="T137" i="34"/>
  <c r="AH137" i="34" s="1"/>
  <c r="U113" i="34"/>
  <c r="T113" i="34"/>
  <c r="AH113" i="34" s="1"/>
  <c r="U105" i="34"/>
  <c r="T105" i="34"/>
  <c r="AH105" i="34" s="1"/>
  <c r="U81" i="34"/>
  <c r="T81" i="34"/>
  <c r="AH81" i="34" s="1"/>
  <c r="U15" i="34"/>
  <c r="T15" i="34"/>
  <c r="U23" i="34"/>
  <c r="T23" i="34"/>
  <c r="AH23" i="34" s="1"/>
  <c r="U31" i="34"/>
  <c r="T31" i="34"/>
  <c r="AH31" i="34" s="1"/>
  <c r="U39" i="34"/>
  <c r="T39" i="34"/>
  <c r="AH39" i="34" s="1"/>
  <c r="U47" i="34"/>
  <c r="T47" i="34"/>
  <c r="AH47" i="34" s="1"/>
  <c r="U55" i="34"/>
  <c r="T55" i="34"/>
  <c r="AH55" i="34" s="1"/>
  <c r="U211" i="34"/>
  <c r="T211" i="34"/>
  <c r="AH211" i="34" s="1"/>
  <c r="U203" i="34"/>
  <c r="T203" i="34"/>
  <c r="AH203" i="34" s="1"/>
  <c r="U195" i="34"/>
  <c r="T195" i="34"/>
  <c r="AH195" i="34" s="1"/>
  <c r="U187" i="34"/>
  <c r="T187" i="34"/>
  <c r="AH187" i="34" s="1"/>
  <c r="U179" i="34"/>
  <c r="T179" i="34"/>
  <c r="AH179" i="34" s="1"/>
  <c r="U171" i="34"/>
  <c r="T171" i="34"/>
  <c r="AH171" i="34" s="1"/>
  <c r="U163" i="34"/>
  <c r="T163" i="34"/>
  <c r="AH163" i="34" s="1"/>
  <c r="U155" i="34"/>
  <c r="T155" i="34"/>
  <c r="AH155" i="34" s="1"/>
  <c r="U147" i="34"/>
  <c r="T147" i="34"/>
  <c r="AH147" i="34" s="1"/>
  <c r="U139" i="34"/>
  <c r="T139" i="34"/>
  <c r="AH139" i="34" s="1"/>
  <c r="U131" i="34"/>
  <c r="T131" i="34"/>
  <c r="AH131" i="34" s="1"/>
  <c r="U123" i="34"/>
  <c r="T123" i="34"/>
  <c r="AH123" i="34" s="1"/>
  <c r="U115" i="34"/>
  <c r="T115" i="34"/>
  <c r="AH115" i="34" s="1"/>
  <c r="U107" i="34"/>
  <c r="T107" i="34"/>
  <c r="AH107" i="34" s="1"/>
  <c r="U99" i="34"/>
  <c r="T99" i="34"/>
  <c r="AH99" i="34" s="1"/>
  <c r="U91" i="34"/>
  <c r="T91" i="34"/>
  <c r="AH91" i="34" s="1"/>
  <c r="U83" i="34"/>
  <c r="T83" i="34"/>
  <c r="AH83" i="34" s="1"/>
  <c r="U75" i="34"/>
  <c r="T75" i="34"/>
  <c r="AH75" i="34" s="1"/>
  <c r="U67" i="34"/>
  <c r="T67" i="34"/>
  <c r="AH67" i="34" s="1"/>
  <c r="U41" i="34"/>
  <c r="T41" i="34"/>
  <c r="AH41" i="34" s="1"/>
  <c r="U201" i="34"/>
  <c r="T201" i="34"/>
  <c r="AH201" i="34" s="1"/>
  <c r="U18" i="34"/>
  <c r="T18" i="34"/>
  <c r="AH18" i="34" s="1"/>
  <c r="U26" i="34"/>
  <c r="T26" i="34"/>
  <c r="AH26" i="34" s="1"/>
  <c r="U34" i="34"/>
  <c r="T34" i="34"/>
  <c r="AH34" i="34" s="1"/>
  <c r="U42" i="34"/>
  <c r="T42" i="34"/>
  <c r="AH42" i="34" s="1"/>
  <c r="U50" i="34"/>
  <c r="T50" i="34"/>
  <c r="AH50" i="34" s="1"/>
  <c r="U58" i="34"/>
  <c r="T58" i="34"/>
  <c r="AH58" i="34" s="1"/>
  <c r="U208" i="34"/>
  <c r="T208" i="34"/>
  <c r="AH208" i="34" s="1"/>
  <c r="U200" i="34"/>
  <c r="T200" i="34"/>
  <c r="AH200" i="34" s="1"/>
  <c r="U192" i="34"/>
  <c r="T192" i="34"/>
  <c r="AH192" i="34" s="1"/>
  <c r="U184" i="34"/>
  <c r="T184" i="34"/>
  <c r="AH184" i="34" s="1"/>
  <c r="U176" i="34"/>
  <c r="T176" i="34"/>
  <c r="AH176" i="34" s="1"/>
  <c r="U168" i="34"/>
  <c r="T168" i="34"/>
  <c r="AH168" i="34" s="1"/>
  <c r="U160" i="34"/>
  <c r="T160" i="34"/>
  <c r="AH160" i="34" s="1"/>
  <c r="U152" i="34"/>
  <c r="T152" i="34"/>
  <c r="AH152" i="34" s="1"/>
  <c r="U144" i="34"/>
  <c r="T144" i="34"/>
  <c r="AH144" i="34" s="1"/>
  <c r="U136" i="34"/>
  <c r="T136" i="34"/>
  <c r="AH136" i="34" s="1"/>
  <c r="U128" i="34"/>
  <c r="T128" i="34"/>
  <c r="AH128" i="34" s="1"/>
  <c r="U120" i="34"/>
  <c r="T120" i="34"/>
  <c r="AH120" i="34" s="1"/>
  <c r="U112" i="34"/>
  <c r="T112" i="34"/>
  <c r="AH112" i="34" s="1"/>
  <c r="U104" i="34"/>
  <c r="T104" i="34"/>
  <c r="AH104" i="34" s="1"/>
  <c r="U96" i="34"/>
  <c r="T96" i="34"/>
  <c r="AH96" i="34" s="1"/>
  <c r="U88" i="34"/>
  <c r="T88" i="34"/>
  <c r="AH88" i="34" s="1"/>
  <c r="U80" i="34"/>
  <c r="T80" i="34"/>
  <c r="AH80" i="34" s="1"/>
  <c r="U72" i="34"/>
  <c r="T72" i="34"/>
  <c r="AH72" i="34" s="1"/>
  <c r="U64" i="34"/>
  <c r="T64" i="34"/>
  <c r="AH64" i="34" s="1"/>
  <c r="U21" i="34"/>
  <c r="T21" i="34"/>
  <c r="AH21" i="34" s="1"/>
  <c r="T37" i="34"/>
  <c r="AH37" i="34" s="1"/>
  <c r="U37" i="34"/>
  <c r="T181" i="34"/>
  <c r="AH181" i="34" s="1"/>
  <c r="U181" i="34"/>
  <c r="T149" i="34"/>
  <c r="AH149" i="34" s="1"/>
  <c r="U149" i="34"/>
  <c r="U69" i="34"/>
  <c r="T69" i="34"/>
  <c r="AH69" i="34" s="1"/>
  <c r="U53" i="34"/>
  <c r="T53" i="34"/>
  <c r="AH53" i="34" s="1"/>
  <c r="U213" i="34"/>
  <c r="T213" i="34"/>
  <c r="AH213" i="34" s="1"/>
  <c r="T173" i="34"/>
  <c r="AH173" i="34" s="1"/>
  <c r="U173" i="34"/>
  <c r="T141" i="34"/>
  <c r="AH141" i="34" s="1"/>
  <c r="U141" i="34"/>
  <c r="T93" i="34"/>
  <c r="AH93" i="34" s="1"/>
  <c r="U93" i="34"/>
  <c r="U16" i="34"/>
  <c r="T16" i="34"/>
  <c r="AH16" i="34" s="1"/>
  <c r="U24" i="34"/>
  <c r="T24" i="34"/>
  <c r="AH24" i="34" s="1"/>
  <c r="U32" i="34"/>
  <c r="T32" i="34"/>
  <c r="AH32" i="34" s="1"/>
  <c r="U40" i="34"/>
  <c r="T40" i="34"/>
  <c r="AH40" i="34" s="1"/>
  <c r="U48" i="34"/>
  <c r="T48" i="34"/>
  <c r="AH48" i="34" s="1"/>
  <c r="U56" i="34"/>
  <c r="T56" i="34"/>
  <c r="AH56" i="34" s="1"/>
  <c r="U210" i="34"/>
  <c r="T210" i="34"/>
  <c r="AH210" i="34" s="1"/>
  <c r="U202" i="34"/>
  <c r="T202" i="34"/>
  <c r="AH202" i="34" s="1"/>
  <c r="U194" i="34"/>
  <c r="T194" i="34"/>
  <c r="AH194" i="34" s="1"/>
  <c r="U186" i="34"/>
  <c r="T186" i="34"/>
  <c r="AH186" i="34" s="1"/>
  <c r="U178" i="34"/>
  <c r="T178" i="34"/>
  <c r="AH178" i="34" s="1"/>
  <c r="U170" i="34"/>
  <c r="T170" i="34"/>
  <c r="AH170" i="34" s="1"/>
  <c r="U162" i="34"/>
  <c r="T162" i="34"/>
  <c r="AH162" i="34" s="1"/>
  <c r="U154" i="34"/>
  <c r="T154" i="34"/>
  <c r="AH154" i="34" s="1"/>
  <c r="U146" i="34"/>
  <c r="T146" i="34"/>
  <c r="AH146" i="34" s="1"/>
  <c r="U138" i="34"/>
  <c r="T138" i="34"/>
  <c r="AH138" i="34" s="1"/>
  <c r="U130" i="34"/>
  <c r="T130" i="34"/>
  <c r="AH130" i="34" s="1"/>
  <c r="U122" i="34"/>
  <c r="T122" i="34"/>
  <c r="AH122" i="34" s="1"/>
  <c r="U114" i="34"/>
  <c r="T114" i="34"/>
  <c r="AH114" i="34" s="1"/>
  <c r="U106" i="34"/>
  <c r="T106" i="34"/>
  <c r="AH106" i="34" s="1"/>
  <c r="U98" i="34"/>
  <c r="T98" i="34"/>
  <c r="AH98" i="34" s="1"/>
  <c r="U90" i="34"/>
  <c r="T90" i="34"/>
  <c r="AH90" i="34" s="1"/>
  <c r="U82" i="34"/>
  <c r="T82" i="34"/>
  <c r="AH82" i="34" s="1"/>
  <c r="U74" i="34"/>
  <c r="T74" i="34"/>
  <c r="AH74" i="34" s="1"/>
  <c r="U66" i="34"/>
  <c r="T66" i="34"/>
  <c r="AH66" i="34" s="1"/>
  <c r="T29" i="34"/>
  <c r="AH29" i="34" s="1"/>
  <c r="U29" i="34"/>
  <c r="T61" i="34"/>
  <c r="AH61" i="34" s="1"/>
  <c r="U61" i="34"/>
  <c r="T205" i="34"/>
  <c r="AH205" i="34" s="1"/>
  <c r="U205" i="34"/>
  <c r="T197" i="34"/>
  <c r="AH197" i="34" s="1"/>
  <c r="U197" i="34"/>
  <c r="T165" i="34"/>
  <c r="AH165" i="34" s="1"/>
  <c r="U165" i="34"/>
  <c r="T125" i="34"/>
  <c r="AH125" i="34" s="1"/>
  <c r="U125" i="34"/>
  <c r="T117" i="34"/>
  <c r="AH117" i="34" s="1"/>
  <c r="U117" i="34"/>
  <c r="T101" i="34"/>
  <c r="AH101" i="34" s="1"/>
  <c r="U101" i="34"/>
  <c r="U19" i="34"/>
  <c r="T19" i="34"/>
  <c r="AH19" i="34" s="1"/>
  <c r="U27" i="34"/>
  <c r="T27" i="34"/>
  <c r="AH27" i="34" s="1"/>
  <c r="U35" i="34"/>
  <c r="T35" i="34"/>
  <c r="AH35" i="34" s="1"/>
  <c r="U43" i="34"/>
  <c r="T43" i="34"/>
  <c r="AH43" i="34" s="1"/>
  <c r="U51" i="34"/>
  <c r="T51" i="34"/>
  <c r="AH51" i="34" s="1"/>
  <c r="U59" i="34"/>
  <c r="T59" i="34"/>
  <c r="AH59" i="34" s="1"/>
  <c r="U207" i="34"/>
  <c r="T207" i="34"/>
  <c r="AH207" i="34" s="1"/>
  <c r="U199" i="34"/>
  <c r="T199" i="34"/>
  <c r="AH199" i="34" s="1"/>
  <c r="U191" i="34"/>
  <c r="T191" i="34"/>
  <c r="AH191" i="34" s="1"/>
  <c r="U183" i="34"/>
  <c r="T183" i="34"/>
  <c r="AH183" i="34" s="1"/>
  <c r="U175" i="34"/>
  <c r="T175" i="34"/>
  <c r="AH175" i="34" s="1"/>
  <c r="U167" i="34"/>
  <c r="T167" i="34"/>
  <c r="AH167" i="34" s="1"/>
  <c r="U159" i="34"/>
  <c r="T159" i="34"/>
  <c r="AH159" i="34" s="1"/>
  <c r="U151" i="34"/>
  <c r="T151" i="34"/>
  <c r="AH151" i="34" s="1"/>
  <c r="U143" i="34"/>
  <c r="T143" i="34"/>
  <c r="AH143" i="34" s="1"/>
  <c r="U135" i="34"/>
  <c r="T135" i="34"/>
  <c r="AH135" i="34" s="1"/>
  <c r="U127" i="34"/>
  <c r="T127" i="34"/>
  <c r="AH127" i="34" s="1"/>
  <c r="U119" i="34"/>
  <c r="T119" i="34"/>
  <c r="AH119" i="34" s="1"/>
  <c r="U111" i="34"/>
  <c r="T111" i="34"/>
  <c r="AH111" i="34" s="1"/>
  <c r="U103" i="34"/>
  <c r="T103" i="34"/>
  <c r="AH103" i="34" s="1"/>
  <c r="U95" i="34"/>
  <c r="T95" i="34"/>
  <c r="AH95" i="34" s="1"/>
  <c r="U87" i="34"/>
  <c r="T87" i="34"/>
  <c r="AH87" i="34" s="1"/>
  <c r="U79" i="34"/>
  <c r="T79" i="34"/>
  <c r="AH79" i="34" s="1"/>
  <c r="U71" i="34"/>
  <c r="T71" i="34"/>
  <c r="AH71" i="34" s="1"/>
  <c r="U63" i="34"/>
  <c r="T63" i="34"/>
  <c r="AH63" i="34" s="1"/>
  <c r="C131" i="22"/>
  <c r="C116" i="22"/>
  <c r="R14" i="31"/>
  <c r="Q14" i="31"/>
  <c r="G33" i="22"/>
  <c r="H20" i="22"/>
  <c r="I20" i="22" s="1"/>
  <c r="S30" i="32"/>
  <c r="R30" i="32"/>
  <c r="AF30" i="32" s="1"/>
  <c r="S38" i="32"/>
  <c r="R38" i="32"/>
  <c r="AF38" i="32" s="1"/>
  <c r="S41" i="32"/>
  <c r="R41" i="32"/>
  <c r="AF41" i="32" s="1"/>
  <c r="S57" i="32"/>
  <c r="R57" i="32"/>
  <c r="AF57" i="32" s="1"/>
  <c r="S17" i="32"/>
  <c r="R17" i="32"/>
  <c r="AF17" i="32" s="1"/>
  <c r="S25" i="32"/>
  <c r="R25" i="32"/>
  <c r="AF25" i="32" s="1"/>
  <c r="S33" i="32"/>
  <c r="R33" i="32"/>
  <c r="AF33" i="32" s="1"/>
  <c r="S44" i="32"/>
  <c r="R44" i="32"/>
  <c r="AF44" i="32" s="1"/>
  <c r="S52" i="32"/>
  <c r="R52" i="32"/>
  <c r="AF52" i="32" s="1"/>
  <c r="S60" i="32"/>
  <c r="R60" i="32"/>
  <c r="AF60" i="32" s="1"/>
  <c r="S15" i="32"/>
  <c r="R15" i="32"/>
  <c r="AF15" i="32" s="1"/>
  <c r="S23" i="32"/>
  <c r="R23" i="32"/>
  <c r="AF23" i="32" s="1"/>
  <c r="S31" i="32"/>
  <c r="R31" i="32"/>
  <c r="AF31" i="32" s="1"/>
  <c r="S39" i="32"/>
  <c r="R39" i="32"/>
  <c r="AF39" i="32" s="1"/>
  <c r="R42" i="32"/>
  <c r="AF42" i="32" s="1"/>
  <c r="S42" i="32"/>
  <c r="R50" i="32"/>
  <c r="AF50" i="32" s="1"/>
  <c r="S50" i="32"/>
  <c r="R58" i="32"/>
  <c r="AF58" i="32" s="1"/>
  <c r="S58" i="32"/>
  <c r="S22" i="32"/>
  <c r="R22" i="32"/>
  <c r="AF22" i="32" s="1"/>
  <c r="S49" i="32"/>
  <c r="R49" i="32"/>
  <c r="K49" i="22"/>
  <c r="S20" i="32"/>
  <c r="R20" i="32"/>
  <c r="AF20" i="32" s="1"/>
  <c r="S36" i="32"/>
  <c r="R36" i="32"/>
  <c r="AF36" i="32" s="1"/>
  <c r="S47" i="32"/>
  <c r="R47" i="32"/>
  <c r="AF47" i="32" s="1"/>
  <c r="S55" i="32"/>
  <c r="R55" i="32"/>
  <c r="AF55" i="32" s="1"/>
  <c r="R18" i="32"/>
  <c r="AF18" i="32" s="1"/>
  <c r="S18" i="32"/>
  <c r="S26" i="32"/>
  <c r="R26" i="32"/>
  <c r="R34" i="32"/>
  <c r="AF34" i="32" s="1"/>
  <c r="S34" i="32"/>
  <c r="S45" i="32"/>
  <c r="R45" i="32"/>
  <c r="AF45" i="32" s="1"/>
  <c r="S53" i="32"/>
  <c r="R53" i="32"/>
  <c r="AF53" i="32" s="1"/>
  <c r="S28" i="32"/>
  <c r="R28" i="32"/>
  <c r="AF28" i="32" s="1"/>
  <c r="S21" i="32"/>
  <c r="R21" i="32"/>
  <c r="AF21" i="32" s="1"/>
  <c r="S29" i="32"/>
  <c r="R29" i="32"/>
  <c r="AF29" i="32" s="1"/>
  <c r="S37" i="32"/>
  <c r="R37" i="32"/>
  <c r="S48" i="32"/>
  <c r="R48" i="32"/>
  <c r="S56" i="32"/>
  <c r="R56" i="32"/>
  <c r="AF56" i="32" s="1"/>
  <c r="S16" i="32"/>
  <c r="R16" i="32"/>
  <c r="AF16" i="32" s="1"/>
  <c r="N125" i="22" s="1"/>
  <c r="N131" i="22" s="1"/>
  <c r="S24" i="32"/>
  <c r="R24" i="32"/>
  <c r="AF24" i="32" s="1"/>
  <c r="S32" i="32"/>
  <c r="R32" i="32"/>
  <c r="AF32" i="32" s="1"/>
  <c r="S40" i="32"/>
  <c r="R40" i="32"/>
  <c r="AF40" i="32" s="1"/>
  <c r="R43" i="32"/>
  <c r="AF43" i="32" s="1"/>
  <c r="S43" i="32"/>
  <c r="R51" i="32"/>
  <c r="AF51" i="32" s="1"/>
  <c r="S51" i="32"/>
  <c r="R59" i="32"/>
  <c r="AF59" i="32" s="1"/>
  <c r="S59" i="32"/>
  <c r="R19" i="32"/>
  <c r="AF19" i="32" s="1"/>
  <c r="S19" i="32"/>
  <c r="R27" i="32"/>
  <c r="AF27" i="32" s="1"/>
  <c r="S27" i="32"/>
  <c r="R35" i="32"/>
  <c r="AF35" i="32" s="1"/>
  <c r="S35" i="32"/>
  <c r="S46" i="32"/>
  <c r="R46" i="32"/>
  <c r="AF46" i="32" s="1"/>
  <c r="S54" i="32"/>
  <c r="R54" i="32"/>
  <c r="M49" i="22"/>
  <c r="G49" i="22"/>
  <c r="E49" i="22"/>
  <c r="C54" i="22"/>
  <c r="S54" i="22" s="1"/>
  <c r="I49" i="22"/>
  <c r="G51" i="22"/>
  <c r="K51" i="22"/>
  <c r="E51" i="22"/>
  <c r="I51" i="22"/>
  <c r="I52" i="22" s="1"/>
  <c r="G50" i="22"/>
  <c r="M50" i="22"/>
  <c r="K50" i="22"/>
  <c r="Q12" i="32"/>
  <c r="E18" i="22" s="1"/>
  <c r="E19" i="22" s="1"/>
  <c r="P12" i="29"/>
  <c r="E13" i="22" s="1"/>
  <c r="S13" i="34"/>
  <c r="E21" i="22" s="1"/>
  <c r="E22" i="22" s="1"/>
  <c r="P12" i="31"/>
  <c r="E16" i="22" s="1"/>
  <c r="AD12" i="31"/>
  <c r="E33" i="22" s="1"/>
  <c r="E34" i="22" s="1"/>
  <c r="E15" i="22"/>
  <c r="P12" i="28"/>
  <c r="E12" i="22" s="1"/>
  <c r="Q12" i="38"/>
  <c r="AE12" i="32"/>
  <c r="E35" i="22" s="1"/>
  <c r="E36" i="22" s="1"/>
  <c r="S57" i="22" l="1"/>
  <c r="S56" i="22"/>
  <c r="T54" i="22"/>
  <c r="S51" i="22"/>
  <c r="U51" i="22" s="1"/>
  <c r="S49" i="22"/>
  <c r="S47" i="22"/>
  <c r="T53" i="22"/>
  <c r="U53" i="22" s="1"/>
  <c r="S50" i="22"/>
  <c r="U54" i="22"/>
  <c r="O58" i="22"/>
  <c r="U56" i="22"/>
  <c r="U50" i="22"/>
  <c r="U47" i="22"/>
  <c r="C168" i="22"/>
  <c r="D166" i="22"/>
  <c r="D168" i="22" s="1"/>
  <c r="T13" i="34"/>
  <c r="F21" i="22" s="1"/>
  <c r="O76" i="22"/>
  <c r="P74" i="22"/>
  <c r="P76" i="22" s="1"/>
  <c r="C58" i="22"/>
  <c r="E52" i="22"/>
  <c r="D49" i="22"/>
  <c r="T49" i="22" s="1"/>
  <c r="U46" i="22"/>
  <c r="N58" i="22"/>
  <c r="H58" i="22"/>
  <c r="F58" i="22"/>
  <c r="L58" i="22"/>
  <c r="S54" i="31"/>
  <c r="S25" i="31"/>
  <c r="S36" i="31"/>
  <c r="J11" i="22"/>
  <c r="AI87" i="34"/>
  <c r="AJ87" i="34" s="1"/>
  <c r="AI143" i="34"/>
  <c r="AJ143" i="34" s="1"/>
  <c r="AI199" i="34"/>
  <c r="AJ199" i="34" s="1"/>
  <c r="AI19" i="34"/>
  <c r="AJ19" i="34" s="1"/>
  <c r="AI106" i="34"/>
  <c r="AJ106" i="34" s="1"/>
  <c r="AI162" i="34"/>
  <c r="AJ162" i="34" s="1"/>
  <c r="AI56" i="34"/>
  <c r="AJ56" i="34" s="1"/>
  <c r="AI104" i="34"/>
  <c r="AJ104" i="34" s="1"/>
  <c r="AI160" i="34"/>
  <c r="AJ160" i="34" s="1"/>
  <c r="AI58" i="34"/>
  <c r="AJ58" i="34" s="1"/>
  <c r="AI41" i="34"/>
  <c r="AJ41" i="34" s="1"/>
  <c r="AI115" i="34"/>
  <c r="AJ115" i="34" s="1"/>
  <c r="AI171" i="34"/>
  <c r="AJ171" i="34" s="1"/>
  <c r="AI47" i="34"/>
  <c r="AJ47" i="34" s="1"/>
  <c r="AI113" i="34"/>
  <c r="AJ113" i="34" s="1"/>
  <c r="AI78" i="34"/>
  <c r="AJ78" i="34" s="1"/>
  <c r="AI134" i="34"/>
  <c r="AJ134" i="34" s="1"/>
  <c r="AI190" i="34"/>
  <c r="AJ190" i="34" s="1"/>
  <c r="AI28" i="34"/>
  <c r="AJ28" i="34" s="1"/>
  <c r="AI177" i="34"/>
  <c r="AJ177" i="34" s="1"/>
  <c r="AI57" i="34"/>
  <c r="AJ57" i="34" s="1"/>
  <c r="AI100" i="34"/>
  <c r="AJ100" i="34" s="1"/>
  <c r="AI156" i="34"/>
  <c r="AJ156" i="34" s="1"/>
  <c r="AI212" i="34"/>
  <c r="AJ212" i="34" s="1"/>
  <c r="AI77" i="34"/>
  <c r="AJ77" i="34" s="1"/>
  <c r="S48" i="31"/>
  <c r="AI141" i="34"/>
  <c r="AJ141" i="34" s="1"/>
  <c r="AI151" i="34"/>
  <c r="AJ151" i="34" s="1"/>
  <c r="AI114" i="34"/>
  <c r="AJ114" i="34" s="1"/>
  <c r="AI170" i="34"/>
  <c r="AJ170" i="34" s="1"/>
  <c r="AI48" i="34"/>
  <c r="AJ48" i="34" s="1"/>
  <c r="AI21" i="34"/>
  <c r="AJ21" i="34" s="1"/>
  <c r="AI168" i="34"/>
  <c r="AJ168" i="34" s="1"/>
  <c r="AI179" i="34"/>
  <c r="AJ179" i="34" s="1"/>
  <c r="AI39" i="34"/>
  <c r="AJ39" i="34" s="1"/>
  <c r="AI137" i="34"/>
  <c r="AJ137" i="34" s="1"/>
  <c r="AI86" i="34"/>
  <c r="AJ86" i="34" s="1"/>
  <c r="AI142" i="34"/>
  <c r="AJ142" i="34" s="1"/>
  <c r="AI198" i="34"/>
  <c r="AJ198" i="34" s="1"/>
  <c r="AI20" i="34"/>
  <c r="AJ20" i="34" s="1"/>
  <c r="AI185" i="34"/>
  <c r="AJ185" i="34" s="1"/>
  <c r="AI108" i="34"/>
  <c r="AJ108" i="34" s="1"/>
  <c r="AI164" i="34"/>
  <c r="AJ164" i="34" s="1"/>
  <c r="AI62" i="34"/>
  <c r="AJ62" i="34" s="1"/>
  <c r="AI85" i="34"/>
  <c r="AJ85" i="34" s="1"/>
  <c r="AI101" i="34"/>
  <c r="AJ101" i="34" s="1"/>
  <c r="AI29" i="34"/>
  <c r="AJ29" i="34" s="1"/>
  <c r="AI173" i="34"/>
  <c r="AJ173" i="34" s="1"/>
  <c r="AI33" i="34"/>
  <c r="AJ33" i="34" s="1"/>
  <c r="AI187" i="34"/>
  <c r="AJ187" i="34" s="1"/>
  <c r="AI117" i="34"/>
  <c r="AJ117" i="34" s="1"/>
  <c r="AI145" i="34"/>
  <c r="AJ145" i="34" s="1"/>
  <c r="AI65" i="34"/>
  <c r="AJ65" i="34" s="1"/>
  <c r="AI193" i="34"/>
  <c r="AJ193" i="34" s="1"/>
  <c r="AI109" i="34"/>
  <c r="AJ109" i="34" s="1"/>
  <c r="AI111" i="34"/>
  <c r="AJ111" i="34" s="1"/>
  <c r="AI167" i="34"/>
  <c r="AJ167" i="34" s="1"/>
  <c r="AI51" i="34"/>
  <c r="AJ51" i="34" s="1"/>
  <c r="AI74" i="34"/>
  <c r="AJ74" i="34" s="1"/>
  <c r="AI130" i="34"/>
  <c r="AJ130" i="34" s="1"/>
  <c r="AI186" i="34"/>
  <c r="AJ186" i="34" s="1"/>
  <c r="AI32" i="34"/>
  <c r="AJ32" i="34" s="1"/>
  <c r="AI53" i="34"/>
  <c r="AJ53" i="34" s="1"/>
  <c r="AI72" i="34"/>
  <c r="AJ72" i="34" s="1"/>
  <c r="AI128" i="34"/>
  <c r="AJ128" i="34" s="1"/>
  <c r="AI184" i="34"/>
  <c r="AJ184" i="34" s="1"/>
  <c r="AI34" i="34"/>
  <c r="AJ34" i="34" s="1"/>
  <c r="AI83" i="34"/>
  <c r="AJ83" i="34" s="1"/>
  <c r="AI139" i="34"/>
  <c r="AJ139" i="34" s="1"/>
  <c r="AI195" i="34"/>
  <c r="AJ195" i="34" s="1"/>
  <c r="AI23" i="34"/>
  <c r="AJ23" i="34" s="1"/>
  <c r="AI153" i="34"/>
  <c r="AJ153" i="34" s="1"/>
  <c r="AI102" i="34"/>
  <c r="AJ102" i="34" s="1"/>
  <c r="AI158" i="34"/>
  <c r="AJ158" i="34" s="1"/>
  <c r="AI60" i="34"/>
  <c r="AJ60" i="34" s="1"/>
  <c r="AI73" i="34"/>
  <c r="AJ73" i="34" s="1"/>
  <c r="AI68" i="34"/>
  <c r="AJ68" i="34" s="1"/>
  <c r="AI124" i="34"/>
  <c r="AJ124" i="34" s="1"/>
  <c r="AI180" i="34"/>
  <c r="AJ180" i="34" s="1"/>
  <c r="AI46" i="34"/>
  <c r="AJ46" i="34" s="1"/>
  <c r="AI112" i="34"/>
  <c r="AJ112" i="34" s="1"/>
  <c r="AI59" i="34"/>
  <c r="AJ59" i="34" s="1"/>
  <c r="AI178" i="34"/>
  <c r="AJ178" i="34" s="1"/>
  <c r="AI75" i="34"/>
  <c r="AJ75" i="34" s="1"/>
  <c r="AI17" i="34"/>
  <c r="AJ17" i="34" s="1"/>
  <c r="AI125" i="34"/>
  <c r="AJ125" i="34" s="1"/>
  <c r="AI97" i="34"/>
  <c r="AJ97" i="34" s="1"/>
  <c r="AI133" i="34"/>
  <c r="AJ133" i="34" s="1"/>
  <c r="AI61" i="34"/>
  <c r="AJ61" i="34" s="1"/>
  <c r="AI37" i="34"/>
  <c r="AJ37" i="34" s="1"/>
  <c r="AI123" i="34"/>
  <c r="AJ123" i="34" s="1"/>
  <c r="AI103" i="34"/>
  <c r="AJ103" i="34" s="1"/>
  <c r="AI66" i="34"/>
  <c r="AJ66" i="34" s="1"/>
  <c r="AI213" i="34"/>
  <c r="AJ213" i="34" s="1"/>
  <c r="AI176" i="34"/>
  <c r="AJ176" i="34" s="1"/>
  <c r="AI31" i="34"/>
  <c r="AJ31" i="34" s="1"/>
  <c r="AI94" i="34"/>
  <c r="AJ94" i="34" s="1"/>
  <c r="AI206" i="34"/>
  <c r="AJ206" i="34" s="1"/>
  <c r="AI63" i="34"/>
  <c r="AJ63" i="34" s="1"/>
  <c r="AI119" i="34"/>
  <c r="AJ119" i="34" s="1"/>
  <c r="AI175" i="34"/>
  <c r="AJ175" i="34" s="1"/>
  <c r="AI43" i="34"/>
  <c r="AJ43" i="34" s="1"/>
  <c r="AI82" i="34"/>
  <c r="AJ82" i="34" s="1"/>
  <c r="AI138" i="34"/>
  <c r="AJ138" i="34" s="1"/>
  <c r="AI194" i="34"/>
  <c r="AJ194" i="34" s="1"/>
  <c r="AI24" i="34"/>
  <c r="AJ24" i="34" s="1"/>
  <c r="AI69" i="34"/>
  <c r="AJ69" i="34" s="1"/>
  <c r="AI80" i="34"/>
  <c r="AJ80" i="34" s="1"/>
  <c r="AI136" i="34"/>
  <c r="AJ136" i="34" s="1"/>
  <c r="AI192" i="34"/>
  <c r="AJ192" i="34" s="1"/>
  <c r="AI26" i="34"/>
  <c r="AJ26" i="34" s="1"/>
  <c r="AI91" i="34"/>
  <c r="AJ91" i="34" s="1"/>
  <c r="AI147" i="34"/>
  <c r="AJ147" i="34" s="1"/>
  <c r="AI203" i="34"/>
  <c r="AJ203" i="34" s="1"/>
  <c r="AH15" i="34"/>
  <c r="N166" i="22" s="1"/>
  <c r="AI49" i="34"/>
  <c r="AJ49" i="34" s="1"/>
  <c r="AI110" i="34"/>
  <c r="AJ110" i="34" s="1"/>
  <c r="AI166" i="34"/>
  <c r="AJ166" i="34" s="1"/>
  <c r="AI52" i="34"/>
  <c r="AJ52" i="34" s="1"/>
  <c r="AI89" i="34"/>
  <c r="AJ89" i="34" s="1"/>
  <c r="AI161" i="34"/>
  <c r="AJ161" i="34" s="1"/>
  <c r="AI76" i="34"/>
  <c r="AJ76" i="34" s="1"/>
  <c r="AI132" i="34"/>
  <c r="AJ132" i="34" s="1"/>
  <c r="AI188" i="34"/>
  <c r="AJ188" i="34" s="1"/>
  <c r="AI38" i="34"/>
  <c r="AJ38" i="34" s="1"/>
  <c r="AI165" i="34"/>
  <c r="AJ165" i="34" s="1"/>
  <c r="AI157" i="34"/>
  <c r="AJ157" i="34" s="1"/>
  <c r="AI207" i="34"/>
  <c r="AJ207" i="34" s="1"/>
  <c r="AI159" i="34"/>
  <c r="AJ159" i="34" s="1"/>
  <c r="AI40" i="34"/>
  <c r="AJ40" i="34" s="1"/>
  <c r="AI131" i="34"/>
  <c r="AJ131" i="34" s="1"/>
  <c r="AI54" i="34"/>
  <c r="AJ54" i="34" s="1"/>
  <c r="AI71" i="34"/>
  <c r="AJ71" i="34" s="1"/>
  <c r="AI127" i="34"/>
  <c r="AJ127" i="34" s="1"/>
  <c r="AI183" i="34"/>
  <c r="AJ183" i="34" s="1"/>
  <c r="AI35" i="34"/>
  <c r="AJ35" i="34" s="1"/>
  <c r="AI90" i="34"/>
  <c r="AJ90" i="34" s="1"/>
  <c r="AI146" i="34"/>
  <c r="AJ146" i="34" s="1"/>
  <c r="AI202" i="34"/>
  <c r="AJ202" i="34" s="1"/>
  <c r="AI16" i="34"/>
  <c r="AJ16" i="34" s="1"/>
  <c r="AI88" i="34"/>
  <c r="AJ88" i="34" s="1"/>
  <c r="AI144" i="34"/>
  <c r="AJ144" i="34" s="1"/>
  <c r="AI200" i="34"/>
  <c r="AJ200" i="34" s="1"/>
  <c r="AI18" i="34"/>
  <c r="AJ18" i="34" s="1"/>
  <c r="AI99" i="34"/>
  <c r="AJ99" i="34" s="1"/>
  <c r="AI155" i="34"/>
  <c r="AJ155" i="34" s="1"/>
  <c r="AI211" i="34"/>
  <c r="AJ211" i="34" s="1"/>
  <c r="AI81" i="34"/>
  <c r="AJ81" i="34" s="1"/>
  <c r="AI25" i="34"/>
  <c r="AJ25" i="34" s="1"/>
  <c r="AI118" i="34"/>
  <c r="AJ118" i="34" s="1"/>
  <c r="AI174" i="34"/>
  <c r="AJ174" i="34" s="1"/>
  <c r="AI44" i="34"/>
  <c r="AJ44" i="34" s="1"/>
  <c r="AI121" i="34"/>
  <c r="AJ121" i="34" s="1"/>
  <c r="AI169" i="34"/>
  <c r="AJ169" i="34" s="1"/>
  <c r="AI84" i="34"/>
  <c r="AJ84" i="34" s="1"/>
  <c r="AI140" i="34"/>
  <c r="AJ140" i="34" s="1"/>
  <c r="AI196" i="34"/>
  <c r="AJ196" i="34" s="1"/>
  <c r="AI30" i="34"/>
  <c r="AJ30" i="34" s="1"/>
  <c r="AI67" i="34"/>
  <c r="AJ67" i="34" s="1"/>
  <c r="AI120" i="34"/>
  <c r="AJ120" i="34" s="1"/>
  <c r="AI197" i="34"/>
  <c r="AJ197" i="34" s="1"/>
  <c r="AI149" i="34"/>
  <c r="AJ149" i="34" s="1"/>
  <c r="AI189" i="34"/>
  <c r="AJ189" i="34" s="1"/>
  <c r="AI50" i="34"/>
  <c r="AJ50" i="34" s="1"/>
  <c r="AI64" i="34"/>
  <c r="AJ64" i="34" s="1"/>
  <c r="AI42" i="34"/>
  <c r="AJ42" i="34" s="1"/>
  <c r="AI150" i="34"/>
  <c r="AJ150" i="34" s="1"/>
  <c r="AI172" i="34"/>
  <c r="AJ172" i="34" s="1"/>
  <c r="AI79" i="34"/>
  <c r="AJ79" i="34" s="1"/>
  <c r="AI135" i="34"/>
  <c r="AJ135" i="34" s="1"/>
  <c r="AI191" i="34"/>
  <c r="AJ191" i="34" s="1"/>
  <c r="AI27" i="34"/>
  <c r="AJ27" i="34" s="1"/>
  <c r="AI98" i="34"/>
  <c r="AJ98" i="34" s="1"/>
  <c r="AI154" i="34"/>
  <c r="AJ154" i="34" s="1"/>
  <c r="AI210" i="34"/>
  <c r="AJ210" i="34" s="1"/>
  <c r="AI96" i="34"/>
  <c r="AJ96" i="34" s="1"/>
  <c r="AI152" i="34"/>
  <c r="AJ152" i="34" s="1"/>
  <c r="AI208" i="34"/>
  <c r="AJ208" i="34" s="1"/>
  <c r="AI201" i="34"/>
  <c r="AJ201" i="34" s="1"/>
  <c r="AI107" i="34"/>
  <c r="AJ107" i="34" s="1"/>
  <c r="AI163" i="34"/>
  <c r="AJ163" i="34" s="1"/>
  <c r="AI55" i="34"/>
  <c r="AJ55" i="34" s="1"/>
  <c r="AI105" i="34"/>
  <c r="AJ105" i="34" s="1"/>
  <c r="AI70" i="34"/>
  <c r="AJ70" i="34" s="1"/>
  <c r="AI126" i="34"/>
  <c r="AJ126" i="34" s="1"/>
  <c r="AI182" i="34"/>
  <c r="AJ182" i="34" s="1"/>
  <c r="AI36" i="34"/>
  <c r="AJ36" i="34" s="1"/>
  <c r="AI209" i="34"/>
  <c r="AJ209" i="34" s="1"/>
  <c r="AI92" i="34"/>
  <c r="AJ92" i="34" s="1"/>
  <c r="AI148" i="34"/>
  <c r="AJ148" i="34" s="1"/>
  <c r="AI204" i="34"/>
  <c r="AJ204" i="34" s="1"/>
  <c r="AI22" i="34"/>
  <c r="AJ22" i="34" s="1"/>
  <c r="AI45" i="34"/>
  <c r="AJ45" i="34" s="1"/>
  <c r="AI95" i="34"/>
  <c r="AJ95" i="34" s="1"/>
  <c r="AI122" i="34"/>
  <c r="AJ122" i="34" s="1"/>
  <c r="AI116" i="34"/>
  <c r="AJ116" i="34" s="1"/>
  <c r="AI205" i="34"/>
  <c r="AJ205" i="34" s="1"/>
  <c r="AI93" i="34"/>
  <c r="AJ93" i="34" s="1"/>
  <c r="AI181" i="34"/>
  <c r="AJ181" i="34" s="1"/>
  <c r="AI129" i="34"/>
  <c r="AJ129" i="34" s="1"/>
  <c r="AG35" i="32"/>
  <c r="AH35" i="32" s="1"/>
  <c r="AU29" i="30"/>
  <c r="AV29" i="30" s="1"/>
  <c r="AG52" i="32"/>
  <c r="AH52" i="32" s="1"/>
  <c r="AG50" i="32"/>
  <c r="AH50" i="32" s="1"/>
  <c r="AG44" i="32"/>
  <c r="AH44" i="32" s="1"/>
  <c r="AG36" i="32"/>
  <c r="AH36" i="32" s="1"/>
  <c r="AG42" i="32"/>
  <c r="AH42" i="32" s="1"/>
  <c r="AG19" i="32"/>
  <c r="AH19" i="32" s="1"/>
  <c r="AG39" i="32"/>
  <c r="AH39" i="32" s="1"/>
  <c r="AG33" i="32"/>
  <c r="AH33" i="32" s="1"/>
  <c r="AU34" i="30"/>
  <c r="AV34" i="30" s="1"/>
  <c r="AG56" i="32"/>
  <c r="AH56" i="32" s="1"/>
  <c r="AG45" i="32"/>
  <c r="AH45" i="32" s="1"/>
  <c r="AG20" i="32"/>
  <c r="AH20" i="32" s="1"/>
  <c r="V43" i="34"/>
  <c r="V194" i="34"/>
  <c r="V69" i="34"/>
  <c r="V80" i="34"/>
  <c r="V136" i="34"/>
  <c r="V192" i="34"/>
  <c r="V26" i="34"/>
  <c r="V91" i="34"/>
  <c r="V147" i="34"/>
  <c r="V203" i="34"/>
  <c r="V49" i="34"/>
  <c r="V166" i="34"/>
  <c r="V52" i="34"/>
  <c r="V89" i="34"/>
  <c r="V161" i="34"/>
  <c r="V76" i="34"/>
  <c r="V132" i="34"/>
  <c r="AU36" i="30"/>
  <c r="AV36" i="30" s="1"/>
  <c r="AG38" i="32"/>
  <c r="AH38" i="32" s="1"/>
  <c r="AG28" i="32"/>
  <c r="AH28" i="32" s="1"/>
  <c r="AG53" i="32"/>
  <c r="AH53" i="32" s="1"/>
  <c r="AG31" i="32"/>
  <c r="AH31" i="32" s="1"/>
  <c r="AU26" i="30"/>
  <c r="AV26" i="30" s="1"/>
  <c r="T48" i="32"/>
  <c r="AF48" i="32"/>
  <c r="X28" i="30"/>
  <c r="AU30" i="30"/>
  <c r="AV30" i="30" s="1"/>
  <c r="AG47" i="32"/>
  <c r="AH47" i="32" s="1"/>
  <c r="X17" i="30"/>
  <c r="AU18" i="30"/>
  <c r="AV18" i="30" s="1"/>
  <c r="AG17" i="32"/>
  <c r="AH17" i="32" s="1"/>
  <c r="AU22" i="30"/>
  <c r="AV22" i="30" s="1"/>
  <c r="AG34" i="32"/>
  <c r="AH34" i="32" s="1"/>
  <c r="T26" i="32"/>
  <c r="AF26" i="32"/>
  <c r="AG15" i="32"/>
  <c r="AH15" i="32" s="1"/>
  <c r="AU16" i="30"/>
  <c r="AV16" i="30" s="1"/>
  <c r="AU19" i="30"/>
  <c r="AV19" i="30" s="1"/>
  <c r="T37" i="32"/>
  <c r="AF37" i="32"/>
  <c r="AG57" i="32"/>
  <c r="AH57" i="32" s="1"/>
  <c r="AG40" i="32"/>
  <c r="AH40" i="32" s="1"/>
  <c r="AG29" i="32"/>
  <c r="AH29" i="32" s="1"/>
  <c r="AU27" i="30"/>
  <c r="AV27" i="30" s="1"/>
  <c r="AG27" i="32"/>
  <c r="AH27" i="32" s="1"/>
  <c r="AU23" i="30"/>
  <c r="AV23" i="30" s="1"/>
  <c r="AG16" i="32"/>
  <c r="AG59" i="32"/>
  <c r="AH59" i="32" s="1"/>
  <c r="AG25" i="32"/>
  <c r="AH25" i="32" s="1"/>
  <c r="AG23" i="32"/>
  <c r="AH23" i="32" s="1"/>
  <c r="AU32" i="30"/>
  <c r="AV32" i="30" s="1"/>
  <c r="AG46" i="32"/>
  <c r="AH46" i="32" s="1"/>
  <c r="AG18" i="32"/>
  <c r="AH18" i="32" s="1"/>
  <c r="AG60" i="32"/>
  <c r="AH60" i="32" s="1"/>
  <c r="AG41" i="32"/>
  <c r="AH41" i="32" s="1"/>
  <c r="AU33" i="30"/>
  <c r="AV33" i="30" s="1"/>
  <c r="AU35" i="30"/>
  <c r="AV35" i="30" s="1"/>
  <c r="AU24" i="30"/>
  <c r="AV24" i="30" s="1"/>
  <c r="AG24" i="32"/>
  <c r="AH24" i="32" s="1"/>
  <c r="AG30" i="32"/>
  <c r="AH30" i="32" s="1"/>
  <c r="AU21" i="30"/>
  <c r="AV21" i="30" s="1"/>
  <c r="AG51" i="32"/>
  <c r="AH51" i="32" s="1"/>
  <c r="T49" i="32"/>
  <c r="AF49" i="32"/>
  <c r="T54" i="32"/>
  <c r="AF54" i="32"/>
  <c r="AU20" i="30"/>
  <c r="AV20" i="30" s="1"/>
  <c r="AG43" i="32"/>
  <c r="AH43" i="32" s="1"/>
  <c r="AG22" i="32"/>
  <c r="AH22" i="32" s="1"/>
  <c r="AG32" i="32"/>
  <c r="AH32" i="32" s="1"/>
  <c r="AG21" i="32"/>
  <c r="AH21" i="32" s="1"/>
  <c r="AG55" i="32"/>
  <c r="AH55" i="32" s="1"/>
  <c r="AG58" i="32"/>
  <c r="AH58" i="32" s="1"/>
  <c r="AU31" i="30"/>
  <c r="AV31" i="30" s="1"/>
  <c r="AU25" i="30"/>
  <c r="AV25" i="30" s="1"/>
  <c r="AU15" i="30"/>
  <c r="AF17" i="27"/>
  <c r="G28" i="22" s="1"/>
  <c r="T18" i="32"/>
  <c r="T33" i="32"/>
  <c r="AF41" i="28"/>
  <c r="AG41" i="28" s="1"/>
  <c r="AF17" i="28"/>
  <c r="AG17" i="28" s="1"/>
  <c r="AF40" i="28"/>
  <c r="AG40" i="28" s="1"/>
  <c r="S17" i="29"/>
  <c r="AE17" i="29"/>
  <c r="S21" i="29"/>
  <c r="AE21" i="29"/>
  <c r="AF43" i="29"/>
  <c r="AG43" i="29" s="1"/>
  <c r="S28" i="29"/>
  <c r="AE28" i="29"/>
  <c r="AG19" i="27"/>
  <c r="AG17" i="27" s="1"/>
  <c r="AF23" i="28"/>
  <c r="AG23" i="28" s="1"/>
  <c r="AF54" i="28"/>
  <c r="AG54" i="28" s="1"/>
  <c r="S23" i="29"/>
  <c r="AE23" i="29"/>
  <c r="S29" i="29"/>
  <c r="AE29" i="29"/>
  <c r="AF21" i="28"/>
  <c r="AG21" i="28" s="1"/>
  <c r="AF51" i="28"/>
  <c r="AG51" i="28" s="1"/>
  <c r="AF24" i="28"/>
  <c r="AG24" i="28" s="1"/>
  <c r="AF33" i="28"/>
  <c r="AG33" i="28" s="1"/>
  <c r="AF40" i="29"/>
  <c r="AG40" i="29" s="1"/>
  <c r="AF51" i="29"/>
  <c r="AG51" i="29" s="1"/>
  <c r="AF31" i="28"/>
  <c r="AG31" i="28" s="1"/>
  <c r="S27" i="28"/>
  <c r="AE27" i="28"/>
  <c r="AF15" i="28"/>
  <c r="AG15" i="28" s="1"/>
  <c r="AF45" i="28"/>
  <c r="AG45" i="28" s="1"/>
  <c r="AF28" i="28"/>
  <c r="AG28" i="28" s="1"/>
  <c r="AF58" i="29"/>
  <c r="AG58" i="29" s="1"/>
  <c r="AF60" i="29"/>
  <c r="AG60" i="29" s="1"/>
  <c r="S38" i="29"/>
  <c r="AE38" i="29"/>
  <c r="S37" i="29"/>
  <c r="AE37" i="29"/>
  <c r="AF54" i="29"/>
  <c r="AG54" i="29" s="1"/>
  <c r="S52" i="29"/>
  <c r="AE52" i="29"/>
  <c r="AF35" i="28"/>
  <c r="AG35" i="28" s="1"/>
  <c r="AF38" i="28"/>
  <c r="AG38" i="28" s="1"/>
  <c r="AF47" i="28"/>
  <c r="AG47" i="28" s="1"/>
  <c r="S26" i="29"/>
  <c r="AE26" i="29"/>
  <c r="S18" i="29"/>
  <c r="AE18" i="29"/>
  <c r="S24" i="29"/>
  <c r="AE24" i="29"/>
  <c r="AF55" i="29"/>
  <c r="AG55" i="29" s="1"/>
  <c r="AF57" i="29"/>
  <c r="AG57" i="29" s="1"/>
  <c r="AF49" i="28"/>
  <c r="AG49" i="28" s="1"/>
  <c r="AF52" i="28"/>
  <c r="AG52" i="28" s="1"/>
  <c r="AF18" i="28"/>
  <c r="AG18" i="28" s="1"/>
  <c r="AF20" i="28"/>
  <c r="AG20" i="28" s="1"/>
  <c r="AF48" i="29"/>
  <c r="AG48" i="29" s="1"/>
  <c r="S30" i="29"/>
  <c r="AE30" i="29"/>
  <c r="AF47" i="29"/>
  <c r="AG47" i="29" s="1"/>
  <c r="AF16" i="28"/>
  <c r="AG16" i="28" s="1"/>
  <c r="AF25" i="28"/>
  <c r="AG25" i="28" s="1"/>
  <c r="AF43" i="28"/>
  <c r="AG43" i="28" s="1"/>
  <c r="AF42" i="28"/>
  <c r="AG42" i="28" s="1"/>
  <c r="S20" i="29"/>
  <c r="AE20" i="29"/>
  <c r="S16" i="29"/>
  <c r="AE16" i="29"/>
  <c r="AF50" i="29"/>
  <c r="AG50" i="29" s="1"/>
  <c r="S19" i="29"/>
  <c r="AE19" i="29"/>
  <c r="S15" i="29"/>
  <c r="AE15" i="29"/>
  <c r="AF29" i="28"/>
  <c r="AG29" i="28" s="1"/>
  <c r="AF22" i="28"/>
  <c r="AG22" i="28" s="1"/>
  <c r="AF32" i="28"/>
  <c r="AG32" i="28" s="1"/>
  <c r="AF34" i="28"/>
  <c r="AG34" i="28" s="1"/>
  <c r="S33" i="29"/>
  <c r="AE33" i="29"/>
  <c r="AF53" i="29"/>
  <c r="AG53" i="29" s="1"/>
  <c r="S36" i="29"/>
  <c r="AE36" i="29"/>
  <c r="S32" i="29"/>
  <c r="AE32" i="29"/>
  <c r="S14" i="29"/>
  <c r="AE14" i="29"/>
  <c r="AF56" i="28"/>
  <c r="AG56" i="28" s="1"/>
  <c r="S27" i="29"/>
  <c r="AE27" i="29"/>
  <c r="S58" i="28"/>
  <c r="AE58" i="28"/>
  <c r="S39" i="28"/>
  <c r="AE39" i="28"/>
  <c r="S57" i="28"/>
  <c r="AE57" i="28"/>
  <c r="S30" i="28"/>
  <c r="AE30" i="28"/>
  <c r="AF59" i="29"/>
  <c r="AG59" i="29" s="1"/>
  <c r="S22" i="29"/>
  <c r="AE22" i="29"/>
  <c r="AF36" i="28"/>
  <c r="AG36" i="28" s="1"/>
  <c r="AF46" i="28"/>
  <c r="AG46" i="28" s="1"/>
  <c r="AF48" i="28"/>
  <c r="AG48" i="28" s="1"/>
  <c r="AF49" i="29"/>
  <c r="AG49" i="29" s="1"/>
  <c r="S39" i="29"/>
  <c r="AE39" i="29"/>
  <c r="AF46" i="29"/>
  <c r="AG46" i="29" s="1"/>
  <c r="AF56" i="29"/>
  <c r="AG56" i="29" s="1"/>
  <c r="AF37" i="28"/>
  <c r="AG37" i="28" s="1"/>
  <c r="AF19" i="28"/>
  <c r="AG19" i="28" s="1"/>
  <c r="AF14" i="28"/>
  <c r="AG14" i="28" s="1"/>
  <c r="AF53" i="28"/>
  <c r="AG53" i="28" s="1"/>
  <c r="AF44" i="28"/>
  <c r="AG44" i="28" s="1"/>
  <c r="AF26" i="28"/>
  <c r="AG26" i="28" s="1"/>
  <c r="AF45" i="29"/>
  <c r="AG45" i="29" s="1"/>
  <c r="S25" i="29"/>
  <c r="AE25" i="29"/>
  <c r="AF41" i="29"/>
  <c r="AG41" i="29" s="1"/>
  <c r="AF42" i="29"/>
  <c r="AG42" i="29" s="1"/>
  <c r="AF55" i="28"/>
  <c r="AG55" i="28" s="1"/>
  <c r="S59" i="28"/>
  <c r="AE59" i="28"/>
  <c r="AF44" i="29"/>
  <c r="AG44" i="29" s="1"/>
  <c r="AF50" i="28"/>
  <c r="AG50" i="28" s="1"/>
  <c r="AF60" i="28"/>
  <c r="AG60" i="28" s="1"/>
  <c r="S31" i="29"/>
  <c r="AE31" i="29"/>
  <c r="S35" i="29"/>
  <c r="AE35" i="29"/>
  <c r="S34" i="29"/>
  <c r="AE34" i="29"/>
  <c r="S28" i="31"/>
  <c r="S50" i="31"/>
  <c r="S39" i="31"/>
  <c r="S15" i="28"/>
  <c r="S45" i="28"/>
  <c r="S28" i="28"/>
  <c r="T31" i="32"/>
  <c r="T25" i="32"/>
  <c r="X29" i="30"/>
  <c r="S14" i="28"/>
  <c r="T32" i="32"/>
  <c r="T21" i="32"/>
  <c r="T55" i="32"/>
  <c r="V110" i="34"/>
  <c r="V188" i="34"/>
  <c r="S53" i="29"/>
  <c r="S51" i="31"/>
  <c r="S29" i="31"/>
  <c r="S56" i="31"/>
  <c r="T60" i="32"/>
  <c r="T41" i="32"/>
  <c r="X20" i="30"/>
  <c r="X22" i="30"/>
  <c r="T52" i="32"/>
  <c r="T27" i="32"/>
  <c r="T44" i="32"/>
  <c r="T30" i="32"/>
  <c r="X31" i="30"/>
  <c r="X25" i="30"/>
  <c r="S52" i="31"/>
  <c r="S24" i="31"/>
  <c r="S55" i="29"/>
  <c r="S21" i="31"/>
  <c r="S34" i="31"/>
  <c r="T39" i="32"/>
  <c r="S49" i="28"/>
  <c r="S47" i="29"/>
  <c r="S22" i="28"/>
  <c r="S32" i="28"/>
  <c r="S34" i="28"/>
  <c r="X30" i="30"/>
  <c r="S53" i="28"/>
  <c r="S44" i="28"/>
  <c r="S26" i="28"/>
  <c r="S41" i="29"/>
  <c r="S42" i="29"/>
  <c r="S17" i="31"/>
  <c r="S38" i="31"/>
  <c r="T38" i="32"/>
  <c r="T53" i="32"/>
  <c r="T36" i="32"/>
  <c r="T59" i="32"/>
  <c r="T35" i="32"/>
  <c r="T24" i="32"/>
  <c r="T28" i="32"/>
  <c r="T47" i="32"/>
  <c r="T50" i="32"/>
  <c r="T42" i="32"/>
  <c r="T56" i="32"/>
  <c r="T45" i="32"/>
  <c r="T20" i="32"/>
  <c r="D125" i="22"/>
  <c r="T17" i="32"/>
  <c r="D129" i="22"/>
  <c r="T16" i="32"/>
  <c r="T51" i="32"/>
  <c r="T34" i="32"/>
  <c r="T23" i="32"/>
  <c r="T43" i="32"/>
  <c r="T22" i="32"/>
  <c r="T15" i="32"/>
  <c r="T57" i="32"/>
  <c r="T58" i="32"/>
  <c r="T19" i="32"/>
  <c r="T46" i="32"/>
  <c r="T40" i="32"/>
  <c r="T29" i="32"/>
  <c r="S22" i="31"/>
  <c r="S55" i="31"/>
  <c r="S44" i="31"/>
  <c r="S37" i="31"/>
  <c r="S18" i="31"/>
  <c r="S27" i="31"/>
  <c r="S32" i="31"/>
  <c r="S57" i="31"/>
  <c r="S26" i="31"/>
  <c r="S42" i="31"/>
  <c r="S40" i="31"/>
  <c r="S20" i="31"/>
  <c r="S49" i="31"/>
  <c r="S16" i="31"/>
  <c r="S61" i="31"/>
  <c r="S58" i="31"/>
  <c r="S41" i="31"/>
  <c r="S19" i="31"/>
  <c r="S23" i="31"/>
  <c r="D114" i="22"/>
  <c r="D116" i="22" s="1"/>
  <c r="S14" i="31"/>
  <c r="S53" i="31"/>
  <c r="S45" i="31"/>
  <c r="S47" i="31"/>
  <c r="S30" i="31"/>
  <c r="S15" i="31"/>
  <c r="S33" i="31"/>
  <c r="S31" i="31"/>
  <c r="S60" i="31"/>
  <c r="S35" i="31"/>
  <c r="S43" i="31"/>
  <c r="S46" i="31"/>
  <c r="S59" i="31"/>
  <c r="X26" i="30"/>
  <c r="X33" i="30"/>
  <c r="X21" i="30"/>
  <c r="X18" i="30"/>
  <c r="X32" i="30"/>
  <c r="X24" i="30"/>
  <c r="X27" i="30"/>
  <c r="X16" i="30"/>
  <c r="X35" i="30"/>
  <c r="X23" i="30"/>
  <c r="X19" i="30"/>
  <c r="X36" i="30"/>
  <c r="X15" i="30"/>
  <c r="X34" i="30"/>
  <c r="S49" i="29"/>
  <c r="S40" i="29"/>
  <c r="S57" i="29"/>
  <c r="S50" i="29"/>
  <c r="S43" i="29"/>
  <c r="S54" i="29"/>
  <c r="S56" i="29"/>
  <c r="S58" i="29"/>
  <c r="S46" i="29"/>
  <c r="S45" i="29"/>
  <c r="S51" i="29"/>
  <c r="S44" i="29"/>
  <c r="S59" i="29"/>
  <c r="S60" i="29"/>
  <c r="S48" i="29"/>
  <c r="S37" i="28"/>
  <c r="S23" i="28"/>
  <c r="S19" i="28"/>
  <c r="S21" i="28"/>
  <c r="S51" i="28"/>
  <c r="S24" i="28"/>
  <c r="S33" i="28"/>
  <c r="S18" i="28"/>
  <c r="S20" i="28"/>
  <c r="S41" i="28"/>
  <c r="S17" i="28"/>
  <c r="S40" i="28"/>
  <c r="S56" i="28"/>
  <c r="S31" i="28"/>
  <c r="S54" i="28"/>
  <c r="S36" i="28"/>
  <c r="S46" i="28"/>
  <c r="S48" i="28"/>
  <c r="S50" i="28"/>
  <c r="S60" i="28"/>
  <c r="S35" i="28"/>
  <c r="S38" i="28"/>
  <c r="S47" i="28"/>
  <c r="S55" i="28"/>
  <c r="S29" i="28"/>
  <c r="S52" i="28"/>
  <c r="S16" i="28"/>
  <c r="S25" i="28"/>
  <c r="S43" i="28"/>
  <c r="S42" i="28"/>
  <c r="V111" i="34"/>
  <c r="V167" i="34"/>
  <c r="V51" i="34"/>
  <c r="V74" i="34"/>
  <c r="V130" i="34"/>
  <c r="V186" i="34"/>
  <c r="V32" i="34"/>
  <c r="V53" i="34"/>
  <c r="V72" i="34"/>
  <c r="V128" i="34"/>
  <c r="V103" i="34"/>
  <c r="V159" i="34"/>
  <c r="V59" i="34"/>
  <c r="V66" i="34"/>
  <c r="V122" i="34"/>
  <c r="V178" i="34"/>
  <c r="V40" i="34"/>
  <c r="V213" i="34"/>
  <c r="V64" i="34"/>
  <c r="V120" i="34"/>
  <c r="V176" i="34"/>
  <c r="V42" i="34"/>
  <c r="V75" i="34"/>
  <c r="V131" i="34"/>
  <c r="V187" i="34"/>
  <c r="V31" i="34"/>
  <c r="V94" i="34"/>
  <c r="V150" i="34"/>
  <c r="V206" i="34"/>
  <c r="V17" i="34"/>
  <c r="V116" i="34"/>
  <c r="V172" i="34"/>
  <c r="J58" i="22"/>
  <c r="Q12" i="29"/>
  <c r="F13" i="22" s="1"/>
  <c r="R12" i="29"/>
  <c r="G13" i="22" s="1"/>
  <c r="V54" i="34"/>
  <c r="V34" i="34"/>
  <c r="V83" i="34"/>
  <c r="V139" i="34"/>
  <c r="V195" i="34"/>
  <c r="V23" i="34"/>
  <c r="V153" i="34"/>
  <c r="V102" i="34"/>
  <c r="V158" i="34"/>
  <c r="V60" i="34"/>
  <c r="V73" i="34"/>
  <c r="V68" i="34"/>
  <c r="V124" i="34"/>
  <c r="V180" i="34"/>
  <c r="V46" i="34"/>
  <c r="D130" i="22"/>
  <c r="R12" i="32"/>
  <c r="V95" i="34"/>
  <c r="V151" i="34"/>
  <c r="V207" i="34"/>
  <c r="V114" i="34"/>
  <c r="V170" i="34"/>
  <c r="V48" i="34"/>
  <c r="V21" i="34"/>
  <c r="V112" i="34"/>
  <c r="V168" i="34"/>
  <c r="V50" i="34"/>
  <c r="V67" i="34"/>
  <c r="V123" i="34"/>
  <c r="V179" i="34"/>
  <c r="V39" i="34"/>
  <c r="V137" i="34"/>
  <c r="V86" i="34"/>
  <c r="V142" i="34"/>
  <c r="V198" i="34"/>
  <c r="V20" i="34"/>
  <c r="V185" i="34"/>
  <c r="V108" i="34"/>
  <c r="V164" i="34"/>
  <c r="V62" i="34"/>
  <c r="V85" i="34"/>
  <c r="R12" i="28"/>
  <c r="G12" i="22" s="1"/>
  <c r="Q12" i="28"/>
  <c r="F12" i="22" s="1"/>
  <c r="V71" i="34"/>
  <c r="V127" i="34"/>
  <c r="V183" i="34"/>
  <c r="V35" i="34"/>
  <c r="V90" i="34"/>
  <c r="V146" i="34"/>
  <c r="V202" i="34"/>
  <c r="V16" i="34"/>
  <c r="V88" i="34"/>
  <c r="V144" i="34"/>
  <c r="V200" i="34"/>
  <c r="V18" i="34"/>
  <c r="V99" i="34"/>
  <c r="V155" i="34"/>
  <c r="V211" i="34"/>
  <c r="V81" i="34"/>
  <c r="V25" i="34"/>
  <c r="V118" i="34"/>
  <c r="V174" i="34"/>
  <c r="V44" i="34"/>
  <c r="V121" i="34"/>
  <c r="V169" i="34"/>
  <c r="V84" i="34"/>
  <c r="V140" i="34"/>
  <c r="V196" i="34"/>
  <c r="V30" i="34"/>
  <c r="V87" i="34"/>
  <c r="V143" i="34"/>
  <c r="V199" i="34"/>
  <c r="V19" i="34"/>
  <c r="V106" i="34"/>
  <c r="V162" i="34"/>
  <c r="V56" i="34"/>
  <c r="V104" i="34"/>
  <c r="V160" i="34"/>
  <c r="V58" i="34"/>
  <c r="V41" i="34"/>
  <c r="V115" i="34"/>
  <c r="V171" i="34"/>
  <c r="V47" i="34"/>
  <c r="V113" i="34"/>
  <c r="V78" i="34"/>
  <c r="V190" i="34"/>
  <c r="V28" i="34"/>
  <c r="V177" i="34"/>
  <c r="V57" i="34"/>
  <c r="V100" i="34"/>
  <c r="V156" i="34"/>
  <c r="V212" i="34"/>
  <c r="V77" i="34"/>
  <c r="V184" i="34"/>
  <c r="V63" i="34"/>
  <c r="V119" i="34"/>
  <c r="V175" i="34"/>
  <c r="V82" i="34"/>
  <c r="V138" i="34"/>
  <c r="V24" i="34"/>
  <c r="V38" i="34"/>
  <c r="V134" i="34"/>
  <c r="V79" i="34"/>
  <c r="V135" i="34"/>
  <c r="V191" i="34"/>
  <c r="V27" i="34"/>
  <c r="V98" i="34"/>
  <c r="V154" i="34"/>
  <c r="V210" i="34"/>
  <c r="V96" i="34"/>
  <c r="V152" i="34"/>
  <c r="V208" i="34"/>
  <c r="V201" i="34"/>
  <c r="V107" i="34"/>
  <c r="V163" i="34"/>
  <c r="V55" i="34"/>
  <c r="V105" i="34"/>
  <c r="V70" i="34"/>
  <c r="V126" i="34"/>
  <c r="V182" i="34"/>
  <c r="V36" i="34"/>
  <c r="V209" i="34"/>
  <c r="V92" i="34"/>
  <c r="V148" i="34"/>
  <c r="V204" i="34"/>
  <c r="V22" i="34"/>
  <c r="V45" i="34"/>
  <c r="V15" i="34"/>
  <c r="V125" i="34"/>
  <c r="V61" i="34"/>
  <c r="V141" i="34"/>
  <c r="U13" i="34"/>
  <c r="G21" i="22" s="1"/>
  <c r="G22" i="22" s="1"/>
  <c r="V193" i="34"/>
  <c r="V133" i="34"/>
  <c r="V165" i="34"/>
  <c r="V29" i="34"/>
  <c r="V173" i="34"/>
  <c r="V149" i="34"/>
  <c r="V145" i="34"/>
  <c r="V65" i="34"/>
  <c r="V129" i="34"/>
  <c r="V97" i="34"/>
  <c r="V157" i="34"/>
  <c r="V101" i="34"/>
  <c r="V197" i="34"/>
  <c r="V181" i="34"/>
  <c r="V33" i="34"/>
  <c r="V189" i="34"/>
  <c r="V117" i="34"/>
  <c r="V205" i="34"/>
  <c r="V93" i="34"/>
  <c r="V37" i="34"/>
  <c r="V109" i="34"/>
  <c r="E14" i="22"/>
  <c r="G52" i="22"/>
  <c r="G58" i="22" s="1"/>
  <c r="Q12" i="31"/>
  <c r="F16" i="22" s="1"/>
  <c r="E17" i="22"/>
  <c r="G15" i="22"/>
  <c r="V12" i="30"/>
  <c r="F15" i="22" s="1"/>
  <c r="H33" i="22"/>
  <c r="J33" i="22" s="1"/>
  <c r="J20" i="22"/>
  <c r="S12" i="32"/>
  <c r="G18" i="22" s="1"/>
  <c r="I58" i="22"/>
  <c r="M52" i="22"/>
  <c r="M58" i="22" s="1"/>
  <c r="P52" i="22"/>
  <c r="P58" i="22" s="1"/>
  <c r="K52" i="22"/>
  <c r="K58" i="22" s="1"/>
  <c r="S52" i="22" l="1"/>
  <c r="T52" i="22"/>
  <c r="E58" i="22"/>
  <c r="S58" i="22" s="1"/>
  <c r="N168" i="22"/>
  <c r="AH16" i="32"/>
  <c r="O125" i="22"/>
  <c r="U57" i="22"/>
  <c r="D58" i="22"/>
  <c r="T58" i="22" s="1"/>
  <c r="U49" i="22"/>
  <c r="H28" i="22"/>
  <c r="I28" i="22" s="1"/>
  <c r="AF12" i="32"/>
  <c r="F35" i="22" s="1"/>
  <c r="F36" i="22" s="1"/>
  <c r="AI15" i="34"/>
  <c r="AH13" i="34"/>
  <c r="F38" i="22" s="1"/>
  <c r="AU17" i="30"/>
  <c r="AV17" i="30" s="1"/>
  <c r="AG54" i="32"/>
  <c r="AH54" i="32" s="1"/>
  <c r="AG26" i="32"/>
  <c r="AH26" i="32" s="1"/>
  <c r="AG49" i="32"/>
  <c r="AH49" i="32" s="1"/>
  <c r="AU28" i="30"/>
  <c r="AV28" i="30" s="1"/>
  <c r="AG48" i="32"/>
  <c r="AH48" i="32" s="1"/>
  <c r="AG37" i="32"/>
  <c r="AH37" i="32" s="1"/>
  <c r="AT12" i="30"/>
  <c r="F32" i="22" s="1"/>
  <c r="AV15" i="30"/>
  <c r="AF22" i="29"/>
  <c r="AG22" i="29" s="1"/>
  <c r="AF20" i="29"/>
  <c r="AG20" i="29" s="1"/>
  <c r="AF24" i="29"/>
  <c r="AG24" i="29" s="1"/>
  <c r="AF28" i="29"/>
  <c r="AG28" i="29" s="1"/>
  <c r="AF14" i="29"/>
  <c r="AG14" i="29" s="1"/>
  <c r="AE12" i="29"/>
  <c r="F30" i="22" s="1"/>
  <c r="AF18" i="29"/>
  <c r="AG18" i="29" s="1"/>
  <c r="AF37" i="29"/>
  <c r="AG37" i="29" s="1"/>
  <c r="AF27" i="28"/>
  <c r="AG27" i="28" s="1"/>
  <c r="AF59" i="28"/>
  <c r="AG59" i="28" s="1"/>
  <c r="AF39" i="29"/>
  <c r="AG39" i="29" s="1"/>
  <c r="AF30" i="28"/>
  <c r="AG30" i="28" s="1"/>
  <c r="AF32" i="29"/>
  <c r="AG32" i="29" s="1"/>
  <c r="AF26" i="29"/>
  <c r="AG26" i="29" s="1"/>
  <c r="AF38" i="29"/>
  <c r="AG38" i="29" s="1"/>
  <c r="AF21" i="29"/>
  <c r="AG21" i="29" s="1"/>
  <c r="AF34" i="29"/>
  <c r="AG34" i="29" s="1"/>
  <c r="AF29" i="29"/>
  <c r="AG29" i="29" s="1"/>
  <c r="AF15" i="29"/>
  <c r="AG15" i="29" s="1"/>
  <c r="AF17" i="29"/>
  <c r="AG17" i="29" s="1"/>
  <c r="AF57" i="28"/>
  <c r="AG57" i="28" s="1"/>
  <c r="AF39" i="28"/>
  <c r="AG39" i="28" s="1"/>
  <c r="AF19" i="29"/>
  <c r="AG19" i="29" s="1"/>
  <c r="AF23" i="29"/>
  <c r="AG23" i="29" s="1"/>
  <c r="AF31" i="29"/>
  <c r="AG31" i="29" s="1"/>
  <c r="AE12" i="28"/>
  <c r="F29" i="22" s="1"/>
  <c r="AF58" i="28"/>
  <c r="AG58" i="28" s="1"/>
  <c r="AF33" i="29"/>
  <c r="AG33" i="29" s="1"/>
  <c r="AF35" i="29"/>
  <c r="AG35" i="29" s="1"/>
  <c r="AF36" i="29"/>
  <c r="AG36" i="29" s="1"/>
  <c r="AF25" i="29"/>
  <c r="AG25" i="29" s="1"/>
  <c r="AF27" i="29"/>
  <c r="AG27" i="29" s="1"/>
  <c r="AF16" i="29"/>
  <c r="AG16" i="29" s="1"/>
  <c r="AF30" i="29"/>
  <c r="AG30" i="29" s="1"/>
  <c r="AF52" i="29"/>
  <c r="AG52" i="29" s="1"/>
  <c r="G14" i="22"/>
  <c r="D131" i="22"/>
  <c r="S12" i="29"/>
  <c r="H13" i="22"/>
  <c r="J13" i="22" s="1"/>
  <c r="F14" i="22"/>
  <c r="H12" i="22"/>
  <c r="I12" i="22" s="1"/>
  <c r="E23" i="22"/>
  <c r="H21" i="22"/>
  <c r="I21" i="22" s="1"/>
  <c r="F22" i="22"/>
  <c r="V13" i="34"/>
  <c r="I33" i="22"/>
  <c r="F17" i="22"/>
  <c r="H15" i="22"/>
  <c r="I15" i="22" s="1"/>
  <c r="X12" i="30"/>
  <c r="G19" i="22"/>
  <c r="I13" i="22" l="1"/>
  <c r="AI13" i="34"/>
  <c r="G38" i="22" s="1"/>
  <c r="H38" i="22" s="1"/>
  <c r="O166" i="22"/>
  <c r="AJ15" i="34"/>
  <c r="AJ13" i="34" s="1"/>
  <c r="P125" i="22"/>
  <c r="P131" i="22" s="1"/>
  <c r="O131" i="22"/>
  <c r="U58" i="22"/>
  <c r="U52" i="22"/>
  <c r="I29" i="22"/>
  <c r="J28" i="22"/>
  <c r="AG12" i="32"/>
  <c r="G35" i="22" s="1"/>
  <c r="G36" i="22" s="1"/>
  <c r="AU12" i="30"/>
  <c r="G32" i="22" s="1"/>
  <c r="G34" i="22" s="1"/>
  <c r="F39" i="22"/>
  <c r="AH12" i="32"/>
  <c r="F34" i="22"/>
  <c r="AV12" i="30"/>
  <c r="AF12" i="28"/>
  <c r="G29" i="22" s="1"/>
  <c r="H29" i="22" s="1"/>
  <c r="AG12" i="29"/>
  <c r="AF12" i="29"/>
  <c r="G30" i="22" s="1"/>
  <c r="H30" i="22" s="1"/>
  <c r="I30" i="22" s="1"/>
  <c r="F31" i="22"/>
  <c r="J12" i="22"/>
  <c r="H14" i="22"/>
  <c r="H22" i="22"/>
  <c r="J21" i="22"/>
  <c r="J15" i="22"/>
  <c r="O168" i="22" l="1"/>
  <c r="P166" i="22"/>
  <c r="P168" i="22" s="1"/>
  <c r="H35" i="22"/>
  <c r="I35" i="22" s="1"/>
  <c r="J38" i="22"/>
  <c r="I38" i="22"/>
  <c r="H32" i="22"/>
  <c r="I32" i="22" s="1"/>
  <c r="G31" i="22"/>
  <c r="J29" i="22"/>
  <c r="F40" i="22"/>
  <c r="H31" i="22"/>
  <c r="J14" i="22"/>
  <c r="I14" i="22"/>
  <c r="I22" i="22"/>
  <c r="J22" i="22"/>
  <c r="S12" i="28"/>
  <c r="AG12" i="28"/>
  <c r="J35" i="22" l="1"/>
  <c r="H36" i="22"/>
  <c r="I36" i="22" s="1"/>
  <c r="H34" i="22"/>
  <c r="J34" i="22" s="1"/>
  <c r="J32" i="22"/>
  <c r="J30" i="22"/>
  <c r="I31" i="22"/>
  <c r="J31" i="22"/>
  <c r="C274" i="16"/>
  <c r="S12" i="31"/>
  <c r="R12" i="31"/>
  <c r="G16" i="22" s="1"/>
  <c r="J36" i="22" l="1"/>
  <c r="I34" i="22"/>
  <c r="G17" i="22"/>
  <c r="H16" i="22"/>
  <c r="I16" i="22" s="1"/>
  <c r="F18" i="22"/>
  <c r="T12" i="32"/>
  <c r="F19" i="22" l="1"/>
  <c r="H18" i="22"/>
  <c r="J18" i="22" s="1"/>
  <c r="G23" i="22"/>
  <c r="H17" i="22"/>
  <c r="I17" i="22" s="1"/>
  <c r="J16" i="22"/>
  <c r="I18" i="22" l="1"/>
  <c r="J17" i="22"/>
  <c r="H19" i="22"/>
  <c r="I19" i="22" s="1"/>
  <c r="F23" i="22"/>
  <c r="H23" i="22" l="1"/>
  <c r="J23" i="22" s="1"/>
  <c r="J19" i="22"/>
  <c r="I23" i="22" l="1"/>
  <c r="AE13" i="38"/>
  <c r="AE12" i="38" s="1"/>
  <c r="E37" i="22" s="1"/>
  <c r="E39" i="22" s="1"/>
  <c r="E40" i="22" s="1"/>
  <c r="AC12" i="38"/>
  <c r="G37" i="22" s="1"/>
  <c r="O150" i="22" l="1"/>
  <c r="P150" i="22" s="1"/>
  <c r="H37" i="22"/>
  <c r="J37" i="22" s="1"/>
  <c r="G39" i="22"/>
  <c r="G40" i="22" l="1"/>
  <c r="I37" i="22"/>
  <c r="H39" i="22"/>
  <c r="H40" i="22" l="1"/>
  <c r="I40" i="22" s="1"/>
  <c r="I39" i="22"/>
  <c r="J39" i="22"/>
  <c r="J40" i="22" l="1"/>
</calcChain>
</file>

<file path=xl/sharedStrings.xml><?xml version="1.0" encoding="utf-8"?>
<sst xmlns="http://schemas.openxmlformats.org/spreadsheetml/2006/main" count="12548" uniqueCount="3197">
  <si>
    <t>INFORMATIONS SUR LE DEMANDEUR ET LE OU LA PERSONNE RESPONSABLE DE LA MISE EN ŒUVRE DE L’ENTENTE</t>
  </si>
  <si>
    <t>Précisions pour remplir votre demande finale</t>
  </si>
  <si>
    <t xml:space="preserve"> 
1. Veuillez remplir uniquement les cases blanches, sans écrire dans les cases grises.
</t>
  </si>
  <si>
    <r>
      <t xml:space="preserve">Région administrative
</t>
    </r>
    <r>
      <rPr>
        <i/>
        <sz val="11"/>
        <rFont val="Calibri"/>
        <family val="2"/>
        <scheme val="minor"/>
      </rPr>
      <t>Choisissez d'abord votre région administrative. Cette action permettra de débloquer le menu déroulant "demandeur" et d'y sélectionner le nom de votre organisation municipale.</t>
    </r>
  </si>
  <si>
    <t>Demandeur</t>
  </si>
  <si>
    <t>Indice de vitalité économique (IVÉ)</t>
  </si>
  <si>
    <t>Durée de l’entente</t>
  </si>
  <si>
    <t>Nom du [de la] mandataire signataire du document Conditions d’octroi de l’aide financière</t>
  </si>
  <si>
    <t>Résolution</t>
  </si>
  <si>
    <t xml:space="preserve">La ou le responsable de la mise en œuvre de l’entente n’est pas automatiquement le [la] mandataire autorisé[e] à signer le document de Conditions d’octroi de l’aide financière. </t>
  </si>
  <si>
    <t>Nom</t>
  </si>
  <si>
    <t>Prénom</t>
  </si>
  <si>
    <t>Fonction</t>
  </si>
  <si>
    <t>Organisme</t>
  </si>
  <si>
    <t>Téléphone</t>
  </si>
  <si>
    <t>Courriel</t>
  </si>
  <si>
    <t>POLITIQUES EN MATIÈRE DE GESTION DU PATRIMOINE</t>
  </si>
  <si>
    <r>
      <rPr>
        <b/>
        <sz val="11"/>
        <color rgb="FF000000"/>
        <rFont val="Calibri"/>
        <family val="2"/>
      </rPr>
      <t xml:space="preserve">Votre organisation a-t-elle des outils de gestion du patrimoine culturel en vigueur?
</t>
    </r>
    <r>
      <rPr>
        <i/>
        <sz val="11"/>
        <color rgb="FF000000"/>
        <rFont val="Calibri"/>
        <family val="2"/>
      </rPr>
      <t>Politique du patrimoine, cadre de gestion en archéologie, guides de références pour les propriétaires de biens patrimoniaux, etc.</t>
    </r>
  </si>
  <si>
    <t xml:space="preserve">     Si oui, combien en avez-vous? </t>
  </si>
  <si>
    <t>INVENTAIRES DU PATRIMOINE CULTUREL</t>
  </si>
  <si>
    <t xml:space="preserve">Votre organisation a-t-elle un inventaire du patrimoine immobilier? </t>
  </si>
  <si>
    <t>Si oui, quel est le nombre de biens immeubles inventoriés?</t>
  </si>
  <si>
    <t>Si oui, quel est le nombre de biens immeubles inventoriés construit avant 1940?</t>
  </si>
  <si>
    <r>
      <t xml:space="preserve">Est-ce que votre inventaire du patrimoine immobilier a été adopté au sens de l’article 120 de la </t>
    </r>
    <r>
      <rPr>
        <b/>
        <i/>
        <sz val="11"/>
        <color rgb="FF000000"/>
        <rFont val="Calibri"/>
        <family val="2"/>
      </rPr>
      <t>Loi sur le patrimoine culturel</t>
    </r>
    <r>
      <rPr>
        <b/>
        <sz val="11"/>
        <color rgb="FF000000"/>
        <rFont val="Calibri"/>
        <family val="2"/>
      </rPr>
      <t xml:space="preserve">? </t>
    </r>
  </si>
  <si>
    <t xml:space="preserve">Si la réponse précédente est « non », veuillez décrire les mesures mises en place afin de vous conformer à cette obligation. </t>
  </si>
  <si>
    <t xml:space="preserve">Votre organisation a-t-elle un inventaire de biens meubles? </t>
  </si>
  <si>
    <t>Si oui, quel est actuellement le nombre de biens meubles inventoriés?</t>
  </si>
  <si>
    <t>PORTRAIT DES RESSOURCES HUMAINES</t>
  </si>
  <si>
    <t>Souhaitez-vous embaucher au moins une personne en patrimoine dans le cadre de cette entente en patrimoine?</t>
  </si>
  <si>
    <t xml:space="preserve">Si oui, est-ce que la ressource sera affectée à l’ensemble du territoire? </t>
  </si>
  <si>
    <r>
      <rPr>
        <b/>
        <sz val="11"/>
        <color rgb="FF000000"/>
        <rFont val="Calibri"/>
        <family val="2"/>
      </rPr>
      <t>Si la r</t>
    </r>
    <r>
      <rPr>
        <b/>
        <sz val="11"/>
        <rFont val="Calibri"/>
        <family val="2"/>
      </rPr>
      <t>éponse précédente est « non », veuillez faire la liste des municipalités locales auxquelles les ressources seront affectées.</t>
    </r>
  </si>
  <si>
    <r>
      <t xml:space="preserve">En 2025, combien </t>
    </r>
    <r>
      <rPr>
        <b/>
        <u/>
        <sz val="11"/>
        <rFont val="Calibri"/>
        <family val="2"/>
      </rPr>
      <t>d’heures</t>
    </r>
    <r>
      <rPr>
        <b/>
        <sz val="11"/>
        <rFont val="Calibri"/>
        <family val="2"/>
      </rPr>
      <t xml:space="preserve"> ont été travaillées au total, par l’ensemble des employé[e]s municipaux[-ales], pour des tâches qui concernent le patrimoine dans l’organisation?
</t>
    </r>
    <r>
      <rPr>
        <i/>
        <sz val="11"/>
        <rFont val="Calibri"/>
        <family val="2"/>
        <scheme val="minor"/>
      </rPr>
      <t>Excluant le personnel contractuel et les postes financés par le Ministère et l’un de ses programmes.</t>
    </r>
  </si>
  <si>
    <r>
      <rPr>
        <b/>
        <sz val="11"/>
        <color rgb="FF000000"/>
        <rFont val="Calibri"/>
        <family val="2"/>
      </rPr>
      <t xml:space="preserve">En 2025, combien de </t>
    </r>
    <r>
      <rPr>
        <b/>
        <u/>
        <sz val="11"/>
        <color rgb="FF000000"/>
        <rFont val="Calibri"/>
        <family val="2"/>
      </rPr>
      <t>personnes distinctes</t>
    </r>
    <r>
      <rPr>
        <b/>
        <sz val="11"/>
        <color rgb="FF000000"/>
        <rFont val="Calibri"/>
        <family val="2"/>
      </rPr>
      <t xml:space="preserve"> ont occupé un poste de</t>
    </r>
    <r>
      <rPr>
        <b/>
        <sz val="11"/>
        <color rgb="FFCC00F0"/>
        <rFont val="Calibri"/>
        <family val="2"/>
      </rPr>
      <t xml:space="preserve"> </t>
    </r>
    <r>
      <rPr>
        <b/>
        <sz val="11"/>
        <rFont val="Calibri"/>
        <family val="2"/>
      </rPr>
      <t>gestion du</t>
    </r>
    <r>
      <rPr>
        <b/>
        <sz val="11"/>
        <color rgb="FF000000"/>
        <rFont val="Calibri"/>
        <family val="2"/>
      </rPr>
      <t xml:space="preserve"> patrimoine culturel dans l’organisation?
</t>
    </r>
    <r>
      <rPr>
        <i/>
        <sz val="11"/>
        <color rgb="FF000000"/>
        <rFont val="Calibri"/>
        <family val="2"/>
      </rPr>
      <t>Excluant le personnel contractuel et les postes financés par le Ministère et l’un de ses programmes.</t>
    </r>
  </si>
  <si>
    <r>
      <t xml:space="preserve">Sur l’ensemble des personnes qui occupent un poste en patrimoine culturel dans l’organisation, combien ont un statut d’emploi temporaire et combien ont un statut d’emploi permanent?
</t>
    </r>
    <r>
      <rPr>
        <i/>
        <sz val="11"/>
        <rFont val="Calibri"/>
        <family val="2"/>
        <scheme val="minor"/>
      </rPr>
      <t>Excluant le personnel contractuel et les postes financés par le Ministère et l’un de ses programmes.</t>
    </r>
  </si>
  <si>
    <t>En 2025</t>
  </si>
  <si>
    <t>Temporaire :</t>
  </si>
  <si>
    <t>Permanent :</t>
  </si>
  <si>
    <r>
      <t xml:space="preserve">Sur l’ensemble des personnes qui occupent un poste en patrimoine culturel dans l’organisation, combien occupent des emplois « professionnels » et combien occupent des emplois « techniques »?
</t>
    </r>
    <r>
      <rPr>
        <i/>
        <sz val="11"/>
        <rFont val="Calibri"/>
        <family val="2"/>
        <scheme val="minor"/>
      </rPr>
      <t>Excluant le personnel contractuel et les postes financés par le Ministère et l’un de ses programmes.</t>
    </r>
  </si>
  <si>
    <t>Emploi professionnel :</t>
  </si>
  <si>
    <t>Emploi technique :</t>
  </si>
  <si>
    <r>
      <t xml:space="preserve">Sur l’ensemble des personnes qui occupent un poste en patrimoine culturel dans l’organisation, combien occupent des emplois dans chacun des secteurs suivants?
</t>
    </r>
    <r>
      <rPr>
        <i/>
        <sz val="11"/>
        <rFont val="Calibri"/>
        <family val="2"/>
      </rPr>
      <t>Excluant le personnel contractuel et les postes financés par le Ministère et l’un de ses programmes.</t>
    </r>
  </si>
  <si>
    <t>Aménagement du territoire :</t>
  </si>
  <si>
    <t>Architecture :</t>
  </si>
  <si>
    <t>Archéologie :</t>
  </si>
  <si>
    <t>Génie :</t>
  </si>
  <si>
    <t>Géomatique :</t>
  </si>
  <si>
    <t>Patrimoine immobilier :</t>
  </si>
  <si>
    <t>Urbanisme :</t>
  </si>
  <si>
    <t>Autres (histoire, archivistique, etc.) :</t>
  </si>
  <si>
    <t>RÉALISME DE L’ÉCHÉANCIER PROPOSÉ</t>
  </si>
  <si>
    <t>Veuillez énumérer les initiatives que vous mettrez en œuvre pour vous conformer à l’obligation d’engager les dépenses avant le 31 décembre 2028.</t>
  </si>
  <si>
    <t xml:space="preserve">Note : Vos démarches d’inventaires doivent respecter le cadre méthodologique du Ministère afin que ces actions et les coûts y étant associés soient considérés comme admissibles au Programme d'ententes en patrimoine. </t>
  </si>
  <si>
    <t>L’inventaire du patrimoine mobilier issu de cette entente couvrira-t-il l’ensemble de la MRC?</t>
  </si>
  <si>
    <r>
      <t>Sinon, quelles municipalités seront effectivement couvertes par l'inventaire au terme de cette entente?</t>
    </r>
    <r>
      <rPr>
        <i/>
        <sz val="11"/>
        <color rgb="FF000000"/>
        <rFont val="Calibri"/>
        <family val="2"/>
      </rPr>
      <t xml:space="preserve">
Listez les noms des municipalités.</t>
    </r>
  </si>
  <si>
    <t>L’inventaire du patrimoine immobilier issu de cette entente couvrira-t-il l’ensemble de la MRC?</t>
  </si>
  <si>
    <t>DEMANDE</t>
  </si>
  <si>
    <t>REDDITION DE COMPTES</t>
  </si>
  <si>
    <t>PLAN D’INTERVENTION ET ÉCHÉANCIER</t>
  </si>
  <si>
    <t>DÉPENSES PRÉVUES</t>
  </si>
  <si>
    <t xml:space="preserve">TOTAL DES DÉPENSES PRÉVUES </t>
  </si>
  <si>
    <t>FINANCEMENT PRÉVU</t>
  </si>
  <si>
    <t>TOTAL DU FINANCEMENT PRÉVU</t>
  </si>
  <si>
    <r>
      <t xml:space="preserve">
État d’avancement de l'intervention 
au 31 décembre
</t>
    </r>
    <r>
      <rPr>
        <i/>
        <sz val="11"/>
        <rFont val="Calibri"/>
        <family val="2"/>
        <scheme val="minor"/>
      </rPr>
      <t>Utilisez la liste déroulante</t>
    </r>
    <r>
      <rPr>
        <sz val="11"/>
        <rFont val="Calibri"/>
        <family val="2"/>
        <scheme val="minor"/>
      </rPr>
      <t>.</t>
    </r>
  </si>
  <si>
    <t>DÉPENSES RÉELLES 
(part du MCC et part de l'organisation bénéficiaire)</t>
  </si>
  <si>
    <t>TOTAL DES DÉPENSES RÉELLES</t>
  </si>
  <si>
    <t>FINANCEMENT RÉEL</t>
  </si>
  <si>
    <t>TOTAL DU FINANCEMENT RÉEL</t>
  </si>
  <si>
    <t>Titre de l’action</t>
  </si>
  <si>
    <r>
      <t xml:space="preserve">Type d'inventaire
</t>
    </r>
    <r>
      <rPr>
        <i/>
        <sz val="11"/>
        <rFont val="Calibri"/>
        <family val="2"/>
        <scheme val="minor"/>
      </rPr>
      <t>Utilisez la liste déroulante.</t>
    </r>
  </si>
  <si>
    <r>
      <t xml:space="preserve">Réalisation ou mise à jour d'un inventaire
</t>
    </r>
    <r>
      <rPr>
        <i/>
        <sz val="11"/>
        <rFont val="Calibri"/>
        <family val="2"/>
        <scheme val="minor"/>
      </rPr>
      <t>Utilisez la liste déroulante.</t>
    </r>
  </si>
  <si>
    <t>Enjeu(x)</t>
  </si>
  <si>
    <t>Objectif(s)</t>
  </si>
  <si>
    <r>
      <t xml:space="preserve">Date de début
prévue
</t>
    </r>
    <r>
      <rPr>
        <i/>
        <sz val="11"/>
        <color theme="1"/>
        <rFont val="Calibri"/>
        <family val="2"/>
        <scheme val="minor"/>
      </rPr>
      <t>AAAA-MM-JJ</t>
    </r>
  </si>
  <si>
    <r>
      <t xml:space="preserve">Date de fin
prévue
</t>
    </r>
    <r>
      <rPr>
        <i/>
        <sz val="11"/>
        <color theme="1"/>
        <rFont val="Calibri"/>
        <family val="2"/>
        <scheme val="minor"/>
      </rPr>
      <t>AAAA-MM-JJ</t>
    </r>
  </si>
  <si>
    <r>
      <t>1</t>
    </r>
    <r>
      <rPr>
        <b/>
        <vertAlign val="superscript"/>
        <sz val="11"/>
        <rFont val="Calibri"/>
        <family val="2"/>
        <scheme val="minor"/>
      </rPr>
      <t xml:space="preserve">er </t>
    </r>
    <r>
      <rPr>
        <b/>
        <sz val="11"/>
        <rFont val="Calibri"/>
        <family val="2"/>
        <scheme val="minor"/>
      </rPr>
      <t>janvier 2026 
au 31 décembre 2026</t>
    </r>
  </si>
  <si>
    <r>
      <t>1</t>
    </r>
    <r>
      <rPr>
        <b/>
        <vertAlign val="superscript"/>
        <sz val="11"/>
        <rFont val="Calibri"/>
        <family val="2"/>
        <scheme val="minor"/>
      </rPr>
      <t>er</t>
    </r>
    <r>
      <rPr>
        <b/>
        <sz val="11"/>
        <rFont val="Calibri"/>
        <family val="2"/>
        <scheme val="minor"/>
      </rPr>
      <t xml:space="preserve"> janvier 2027 
au 31 décembre 2027</t>
    </r>
  </si>
  <si>
    <r>
      <t>1</t>
    </r>
    <r>
      <rPr>
        <b/>
        <vertAlign val="superscript"/>
        <sz val="11"/>
        <rFont val="Calibri"/>
        <family val="2"/>
        <scheme val="minor"/>
      </rPr>
      <t>er</t>
    </r>
    <r>
      <rPr>
        <b/>
        <sz val="11"/>
        <rFont val="Calibri"/>
        <family val="2"/>
        <scheme val="minor"/>
      </rPr>
      <t xml:space="preserve"> janvier 2028
 au 31 décembre 2028</t>
    </r>
  </si>
  <si>
    <t>PROLONGATION</t>
  </si>
  <si>
    <r>
      <t>1</t>
    </r>
    <r>
      <rPr>
        <b/>
        <vertAlign val="superscript"/>
        <sz val="11"/>
        <rFont val="Calibri"/>
        <family val="2"/>
        <scheme val="minor"/>
      </rPr>
      <t>er</t>
    </r>
    <r>
      <rPr>
        <b/>
        <sz val="11"/>
        <rFont val="Calibri"/>
        <family val="2"/>
        <scheme val="minor"/>
      </rPr>
      <t xml:space="preserve"> janvier 2026 
au 31 décembre 2026</t>
    </r>
  </si>
  <si>
    <t>Prolongation</t>
  </si>
  <si>
    <r>
      <t>1</t>
    </r>
    <r>
      <rPr>
        <b/>
        <vertAlign val="superscript"/>
        <sz val="11"/>
        <rFont val="Calibri"/>
        <family val="2"/>
        <scheme val="minor"/>
      </rPr>
      <t>er</t>
    </r>
    <r>
      <rPr>
        <b/>
        <sz val="11"/>
        <rFont val="Calibri"/>
        <family val="2"/>
        <scheme val="minor"/>
      </rPr>
      <t xml:space="preserve"> janvier 2029
au 31 décembre 2029</t>
    </r>
  </si>
  <si>
    <r>
      <t>1</t>
    </r>
    <r>
      <rPr>
        <b/>
        <vertAlign val="superscript"/>
        <sz val="11"/>
        <rFont val="Calibri"/>
        <family val="2"/>
        <scheme val="minor"/>
      </rPr>
      <t>er</t>
    </r>
    <r>
      <rPr>
        <b/>
        <sz val="11"/>
        <rFont val="Calibri"/>
        <family val="2"/>
        <scheme val="minor"/>
      </rPr>
      <t xml:space="preserve"> janvier 2030
au 31 décembre 2030</t>
    </r>
  </si>
  <si>
    <r>
      <t>1</t>
    </r>
    <r>
      <rPr>
        <b/>
        <vertAlign val="superscript"/>
        <sz val="11"/>
        <rFont val="Calibri"/>
        <family val="2"/>
        <scheme val="minor"/>
      </rPr>
      <t>er</t>
    </r>
    <r>
      <rPr>
        <b/>
        <sz val="11"/>
        <rFont val="Calibri"/>
        <family val="2"/>
        <scheme val="minor"/>
      </rPr>
      <t xml:space="preserve"> janvier 2031 
au 31 décembre 2031</t>
    </r>
  </si>
  <si>
    <r>
      <t>1</t>
    </r>
    <r>
      <rPr>
        <b/>
        <vertAlign val="superscript"/>
        <sz val="11"/>
        <rFont val="Calibri"/>
        <family val="2"/>
        <scheme val="minor"/>
      </rPr>
      <t>er</t>
    </r>
    <r>
      <rPr>
        <b/>
        <sz val="11"/>
        <rFont val="Calibri"/>
        <family val="2"/>
        <scheme val="minor"/>
      </rPr>
      <t xml:space="preserve"> janvier 2032 
au 31 décembre 2032</t>
    </r>
  </si>
  <si>
    <r>
      <t>1</t>
    </r>
    <r>
      <rPr>
        <b/>
        <vertAlign val="superscript"/>
        <sz val="11"/>
        <rFont val="Calibri"/>
        <family val="2"/>
        <scheme val="minor"/>
      </rPr>
      <t>er</t>
    </r>
    <r>
      <rPr>
        <b/>
        <sz val="11"/>
        <rFont val="Calibri"/>
        <family val="2"/>
        <scheme val="minor"/>
      </rPr>
      <t xml:space="preserve"> janvier 2033
au 31 décembre 2033</t>
    </r>
  </si>
  <si>
    <t>Part du Ministère prévue pour le volet 1</t>
  </si>
  <si>
    <t>Contribution du demandeur</t>
  </si>
  <si>
    <t>Subvention du Ministère</t>
  </si>
  <si>
    <t>Contribution du bénéficiaire</t>
  </si>
  <si>
    <t>TOTAUX</t>
  </si>
  <si>
    <t>S.O.</t>
  </si>
  <si>
    <t>Nombre d’études ou d’interventions prévues</t>
  </si>
  <si>
    <r>
      <t xml:space="preserve">Thème de l'action
</t>
    </r>
    <r>
      <rPr>
        <i/>
        <sz val="11"/>
        <color theme="1"/>
        <rFont val="Calibri"/>
        <family val="2"/>
        <scheme val="minor"/>
      </rPr>
      <t>Utilisez la liste déroulante.</t>
    </r>
  </si>
  <si>
    <t>Brève description de l'action</t>
  </si>
  <si>
    <t>1er janvier 2033 
au 31 décembre 2033</t>
  </si>
  <si>
    <t>Nombre d’interventions prévues</t>
  </si>
  <si>
    <r>
      <t xml:space="preserve">
État d’avancement de l'intervention 
au 31 décembre
</t>
    </r>
    <r>
      <rPr>
        <i/>
        <sz val="11"/>
        <rFont val="Calibri"/>
        <family val="2"/>
        <scheme val="minor"/>
      </rPr>
      <t>Utilisez la liste déroulante.</t>
    </r>
  </si>
  <si>
    <r>
      <t xml:space="preserve">Thème de l’action
</t>
    </r>
    <r>
      <rPr>
        <sz val="11"/>
        <color theme="1"/>
        <rFont val="Calibri"/>
        <family val="2"/>
        <scheme val="minor"/>
      </rPr>
      <t xml:space="preserve">
</t>
    </r>
    <r>
      <rPr>
        <i/>
        <sz val="11"/>
        <color theme="1"/>
        <rFont val="Calibri"/>
        <family val="2"/>
        <scheme val="minor"/>
      </rPr>
      <t>Utilisez la liste déroulante.</t>
    </r>
  </si>
  <si>
    <t>Brève description de l’action</t>
  </si>
  <si>
    <t>1er janvier 2029
au 31 décembre 2029</t>
  </si>
  <si>
    <t>1er janvier 2033
au 31 décembre 2033</t>
  </si>
  <si>
    <t>Rappel : La contribution financière maximale par ressource, accordée dans le cadre du volet 2 : Expertise du présent programme, ne peut excéder les totaux suivants : 
66 k$ pour les bénéficiaires signataires d'ententes dont l’'indice de vitalité économique (IVÉ) est négatif;
55 k$ pour les bénéficiaires signataires d'ententes dont l’IVÉ est positif.</t>
  </si>
  <si>
    <r>
      <t xml:space="preserve">TOTAL DES DÉPENSES PRÉVUES 
</t>
    </r>
    <r>
      <rPr>
        <i/>
        <sz val="11"/>
        <rFont val="Calibri"/>
        <family val="2"/>
        <scheme val="minor"/>
      </rPr>
      <t>La case U devient rouge si les montants annuels n'égalent pas le total des colonnes J + K.</t>
    </r>
  </si>
  <si>
    <t>Prénom et nom de la ressource embauchée</t>
  </si>
  <si>
    <r>
      <rPr>
        <b/>
        <sz val="11"/>
        <rFont val="Calibri"/>
        <family val="2"/>
        <scheme val="minor"/>
      </rPr>
      <t xml:space="preserve">Secteur d'intervention
</t>
    </r>
    <r>
      <rPr>
        <i/>
        <sz val="11"/>
        <rFont val="Calibri"/>
        <family val="2"/>
        <scheme val="minor"/>
      </rPr>
      <t>Utilisez la liste déroulante</t>
    </r>
    <r>
      <rPr>
        <sz val="11"/>
        <rFont val="Calibri"/>
        <family val="2"/>
        <scheme val="minor"/>
      </rPr>
      <t>.</t>
    </r>
  </si>
  <si>
    <r>
      <t xml:space="preserve">Statut d'emploi
</t>
    </r>
    <r>
      <rPr>
        <i/>
        <sz val="11"/>
        <color theme="1"/>
        <rFont val="Calibri"/>
        <family val="2"/>
        <scheme val="minor"/>
      </rPr>
      <t>Utilisez la liste déroulante.</t>
    </r>
  </si>
  <si>
    <r>
      <t xml:space="preserve">Catégorie d'emploi
</t>
    </r>
    <r>
      <rPr>
        <i/>
        <sz val="11"/>
        <color theme="1"/>
        <rFont val="Calibri"/>
        <family val="2"/>
        <scheme val="minor"/>
      </rPr>
      <t>Utilisez la liste déroulante</t>
    </r>
    <r>
      <rPr>
        <sz val="11"/>
        <color theme="1"/>
        <rFont val="Calibri"/>
        <family val="2"/>
        <scheme val="minor"/>
      </rPr>
      <t>.</t>
    </r>
  </si>
  <si>
    <r>
      <t xml:space="preserve">Description du mandat
</t>
    </r>
    <r>
      <rPr>
        <i/>
        <sz val="11"/>
        <rFont val="Calibri"/>
        <family val="2"/>
        <scheme val="minor"/>
      </rPr>
      <t>Veuillez décrire les tâches qui ont été réalisées par cette ressource pendant la durée de l'entente</t>
    </r>
    <r>
      <rPr>
        <b/>
        <sz val="11"/>
        <rFont val="Calibri"/>
        <family val="2"/>
        <scheme val="minor"/>
      </rPr>
      <t>.</t>
    </r>
  </si>
  <si>
    <r>
      <t xml:space="preserve">Date d’entrée en fonction
</t>
    </r>
    <r>
      <rPr>
        <sz val="11"/>
        <color theme="1"/>
        <rFont val="Calibri"/>
        <family val="2"/>
        <scheme val="minor"/>
      </rPr>
      <t>AAAA-MM-JJ</t>
    </r>
  </si>
  <si>
    <r>
      <t xml:space="preserve">Date de fin d’embauche (s’il y a lieu)
</t>
    </r>
    <r>
      <rPr>
        <sz val="11"/>
        <color theme="1"/>
        <rFont val="Calibri"/>
        <family val="2"/>
        <scheme val="minor"/>
      </rPr>
      <t>AAAA-MM-JJ</t>
    </r>
  </si>
  <si>
    <t>Total de salaire sur la période demandée</t>
  </si>
  <si>
    <t>Total des frais de déplacement et de séjour sur la période demandée</t>
  </si>
  <si>
    <t>Total</t>
  </si>
  <si>
    <t>Titre de l’emploi</t>
  </si>
  <si>
    <r>
      <t xml:space="preserve">Secteur d'intervention
</t>
    </r>
    <r>
      <rPr>
        <i/>
        <sz val="11"/>
        <rFont val="Calibri"/>
        <family val="2"/>
        <scheme val="minor"/>
      </rPr>
      <t>Utilisez la liste déroulante.</t>
    </r>
  </si>
  <si>
    <r>
      <t xml:space="preserve">Description du mandat
</t>
    </r>
    <r>
      <rPr>
        <i/>
        <sz val="11"/>
        <rFont val="Calibri"/>
        <family val="2"/>
        <scheme val="minor"/>
      </rPr>
      <t>Veuillez décliner les tâches qui devraient être réalisées par la ressource.</t>
    </r>
  </si>
  <si>
    <r>
      <t xml:space="preserve">Nombre d’heures par semaine
</t>
    </r>
    <r>
      <rPr>
        <i/>
        <sz val="11"/>
        <color theme="1"/>
        <rFont val="Calibri"/>
        <family val="2"/>
        <scheme val="minor"/>
      </rPr>
      <t>Utilisez la liste déroulante.</t>
    </r>
  </si>
  <si>
    <r>
      <t xml:space="preserve">Statut d’emploi prévu
</t>
    </r>
    <r>
      <rPr>
        <i/>
        <sz val="11"/>
        <color theme="1"/>
        <rFont val="Calibri"/>
        <family val="2"/>
        <scheme val="minor"/>
      </rPr>
      <t>Utilisez la liste déroulante.</t>
    </r>
  </si>
  <si>
    <r>
      <t xml:space="preserve">Catégorie d’emploi prévue
</t>
    </r>
    <r>
      <rPr>
        <i/>
        <sz val="11"/>
        <color theme="1"/>
        <rFont val="Calibri"/>
        <family val="2"/>
        <scheme val="minor"/>
      </rPr>
      <t>Utilisez la liste déroulante.</t>
    </r>
  </si>
  <si>
    <r>
      <t xml:space="preserve">Catégorie d’embauche
</t>
    </r>
    <r>
      <rPr>
        <i/>
        <sz val="11"/>
        <color theme="1"/>
        <rFont val="Calibri"/>
        <family val="2"/>
        <scheme val="minor"/>
      </rPr>
      <t>Utilisez la liste déroulante.</t>
    </r>
  </si>
  <si>
    <r>
      <t xml:space="preserve">Durée prévue du contrat
</t>
    </r>
    <r>
      <rPr>
        <i/>
        <sz val="11"/>
        <color theme="1"/>
        <rFont val="Calibri"/>
        <family val="2"/>
        <scheme val="minor"/>
      </rPr>
      <t>Utilisez la liste déroulante.</t>
    </r>
  </si>
  <si>
    <r>
      <t xml:space="preserve">Date d'embauche planifiée
</t>
    </r>
    <r>
      <rPr>
        <i/>
        <sz val="11"/>
        <color rgb="FF000000"/>
        <rFont val="Calibri"/>
        <family val="2"/>
        <scheme val="minor"/>
      </rPr>
      <t>AAAA-MM-JJ</t>
    </r>
  </si>
  <si>
    <t>Total du salaire prévu sur la période demandée</t>
  </si>
  <si>
    <t>Part du Ministère prévue pour le volet 2</t>
  </si>
  <si>
    <t>TOTAL</t>
  </si>
  <si>
    <r>
      <t xml:space="preserve">
État d’avancement de l’intervention 
au 31 décembre
</t>
    </r>
    <r>
      <rPr>
        <i/>
        <sz val="11"/>
        <color theme="1"/>
        <rFont val="Calibri"/>
        <family val="2"/>
        <scheme val="minor"/>
      </rPr>
      <t>Utilisez la liste déroulante.</t>
    </r>
  </si>
  <si>
    <t>Titre de la formation</t>
  </si>
  <si>
    <r>
      <t xml:space="preserve">Domaine de la formation
</t>
    </r>
    <r>
      <rPr>
        <i/>
        <sz val="11"/>
        <color theme="1"/>
        <rFont val="Calibri"/>
        <family val="2"/>
        <scheme val="minor"/>
      </rPr>
      <t>Utilisez la liste déroulante</t>
    </r>
    <r>
      <rPr>
        <b/>
        <i/>
        <sz val="11"/>
        <color theme="1"/>
        <rFont val="Calibri"/>
        <family val="2"/>
        <scheme val="minor"/>
      </rPr>
      <t>.</t>
    </r>
  </si>
  <si>
    <r>
      <t xml:space="preserve">Description de la formation
</t>
    </r>
    <r>
      <rPr>
        <i/>
        <sz val="11"/>
        <color theme="1"/>
        <rFont val="Calibri"/>
        <family val="2"/>
        <scheme val="minor"/>
      </rPr>
      <t>À quels enjeux répondra cette formation?</t>
    </r>
  </si>
  <si>
    <r>
      <rPr>
        <b/>
        <sz val="11"/>
        <color rgb="FF000000"/>
        <rFont val="Calibri"/>
        <family val="2"/>
        <scheme val="minor"/>
      </rPr>
      <t xml:space="preserve">Type de formation
</t>
    </r>
    <r>
      <rPr>
        <i/>
        <sz val="11"/>
        <color rgb="FF000000"/>
        <rFont val="Calibri"/>
        <family val="2"/>
        <scheme val="minor"/>
      </rPr>
      <t>Utilisez la liste déroulante.</t>
    </r>
  </si>
  <si>
    <t>Estimation du nombre de participant[e]s</t>
  </si>
  <si>
    <r>
      <t xml:space="preserve">Note : Pour consulter les types d'actions admissibles au volet 3 et remplir la colonne B, veuillez-vous référer à la norme du PEP. 
</t>
    </r>
    <r>
      <rPr>
        <b/>
        <i/>
        <sz val="11"/>
        <rFont val="Calibri"/>
        <family val="2"/>
        <scheme val="minor"/>
      </rPr>
      <t>(Cliquer ici pour consulter la norme)</t>
    </r>
  </si>
  <si>
    <r>
      <t xml:space="preserve">Type d’action
</t>
    </r>
    <r>
      <rPr>
        <i/>
        <sz val="11"/>
        <rFont val="Calibri"/>
        <family val="2"/>
        <scheme val="minor"/>
      </rPr>
      <t>Utilisez la liste déroulante.</t>
    </r>
  </si>
  <si>
    <r>
      <t xml:space="preserve">Thème de l’action
</t>
    </r>
    <r>
      <rPr>
        <i/>
        <sz val="11"/>
        <rFont val="Calibri"/>
        <family val="2"/>
        <scheme val="minor"/>
      </rPr>
      <t>Utilisez la liste déroulante.</t>
    </r>
  </si>
  <si>
    <t>Part du Ministère prévue pour le volet 3</t>
  </si>
  <si>
    <t>ENVELOPPE ANNUELLE DU PROGRAMME</t>
  </si>
  <si>
    <t>PRÉVISIONS - CONSTITUTION DE L'ENVELOPPE PRÉVUE POUR LA MISE EN ŒUVRE DU PROGRAMME MUNICIPAL</t>
  </si>
  <si>
    <t>Total du financement prévu</t>
  </si>
  <si>
    <r>
      <t xml:space="preserve">
État d'avancement de l'intervention 
au 31 décembre
</t>
    </r>
    <r>
      <rPr>
        <i/>
        <sz val="11"/>
        <color theme="1"/>
        <rFont val="Calibri"/>
        <family val="2"/>
        <scheme val="minor"/>
      </rPr>
      <t>Utilisez la liste déroulante</t>
    </r>
    <r>
      <rPr>
        <sz val="11"/>
        <color theme="1"/>
        <rFont val="Calibri"/>
        <family val="2"/>
        <scheme val="minor"/>
      </rPr>
      <t>.</t>
    </r>
  </si>
  <si>
    <t>SOMMES VERSÉES AUX PROPRIÉTAIRES</t>
  </si>
  <si>
    <t>Total de l’aide financière versée aux propriétaires privé[e]s</t>
  </si>
  <si>
    <t>CONTRIBUTIONS RÉELLES DES PARTIES</t>
  </si>
  <si>
    <t>Titre du programme municipal</t>
  </si>
  <si>
    <r>
      <t xml:space="preserve">Administrateur du Programme municipal 
</t>
    </r>
    <r>
      <rPr>
        <i/>
        <sz val="11"/>
        <color rgb="FF000000"/>
        <rFont val="Arial"/>
        <family val="2"/>
      </rPr>
      <t>Utilisez la liste déroulante.</t>
    </r>
  </si>
  <si>
    <r>
      <t xml:space="preserve">Est-ce que le programme couvre la totalité du territoire de la MRC?
</t>
    </r>
    <r>
      <rPr>
        <i/>
        <sz val="11"/>
        <color rgb="FF000000"/>
        <rFont val="Arial"/>
        <family val="2"/>
      </rPr>
      <t>Utilisez la liste déroulante.</t>
    </r>
  </si>
  <si>
    <t>Liste des municipalités locales couvertes par le programme municipal</t>
  </si>
  <si>
    <r>
      <t xml:space="preserve">Date prévue de la mise en place du programme municipal
</t>
    </r>
    <r>
      <rPr>
        <i/>
        <sz val="11"/>
        <color theme="1"/>
        <rFont val="Arial"/>
        <family val="2"/>
      </rPr>
      <t>AAAA-MM-JJ</t>
    </r>
  </si>
  <si>
    <t xml:space="preserve">Part du Ministère prévue pour le volet 4.1 </t>
  </si>
  <si>
    <t>Nombre d’immeubles de propriété municipale faisant l’objet d’interventions de restauration, dans le cadre de cette entente.</t>
  </si>
  <si>
    <r>
      <t xml:space="preserve">
État d’avancement de l'intervention 
au 31 décembre
</t>
    </r>
    <r>
      <rPr>
        <i/>
        <sz val="11"/>
        <color theme="1"/>
        <rFont val="Calibri"/>
        <family val="2"/>
        <scheme val="minor"/>
      </rPr>
      <t>Utilisez la liste déroulante.</t>
    </r>
  </si>
  <si>
    <t>Nom de l’immeuble ou du bien meuble</t>
  </si>
  <si>
    <t>Adresse complète</t>
  </si>
  <si>
    <t>Propriétaire de l’immeuble ou du bien meuble</t>
  </si>
  <si>
    <r>
      <t xml:space="preserve">Type de bien
</t>
    </r>
    <r>
      <rPr>
        <i/>
        <sz val="12"/>
        <rFont val="Arial"/>
        <family val="2"/>
      </rPr>
      <t>Utilisez la liste déroulante.</t>
    </r>
  </si>
  <si>
    <r>
      <t xml:space="preserve">Typologie du patrimoine
</t>
    </r>
    <r>
      <rPr>
        <i/>
        <sz val="12"/>
        <rFont val="Arial"/>
        <family val="2"/>
      </rPr>
      <t>Utilisez la liste déroulante.</t>
    </r>
  </si>
  <si>
    <r>
      <t xml:space="preserve">
Statut de protection
</t>
    </r>
    <r>
      <rPr>
        <i/>
        <sz val="12"/>
        <rFont val="Arial"/>
        <family val="2"/>
      </rPr>
      <t>Utilisez la liste déroulante.</t>
    </r>
  </si>
  <si>
    <t>Fonction actuelle du lieu</t>
  </si>
  <si>
    <r>
      <t xml:space="preserve">Type d’intervention
</t>
    </r>
    <r>
      <rPr>
        <i/>
        <sz val="12"/>
        <rFont val="Arial"/>
        <family val="2"/>
      </rPr>
      <t>Utilisez la liste déroulante.</t>
    </r>
  </si>
  <si>
    <r>
      <t xml:space="preserve">Date prévue de début de l'intervention
</t>
    </r>
    <r>
      <rPr>
        <i/>
        <sz val="12"/>
        <color theme="1"/>
        <rFont val="Arial"/>
        <family val="2"/>
      </rPr>
      <t>AAAA-MM-JJ</t>
    </r>
  </si>
  <si>
    <r>
      <t xml:space="preserve">Date de fin prévue de l'intervention
</t>
    </r>
    <r>
      <rPr>
        <i/>
        <sz val="12"/>
        <color theme="1"/>
        <rFont val="Arial"/>
        <family val="2"/>
      </rPr>
      <t>AAAA-MM-JJ</t>
    </r>
  </si>
  <si>
    <t>Part du Ministère prévue pour le volet 4.2</t>
  </si>
  <si>
    <t>Veuillez remplir les sections correspondant aux volets pour lesquels vous avez reçu une subvention.</t>
  </si>
  <si>
    <t>RÉEL</t>
  </si>
  <si>
    <r>
      <t>1</t>
    </r>
    <r>
      <rPr>
        <b/>
        <vertAlign val="superscript"/>
        <sz val="11"/>
        <rFont val="Calibri"/>
        <family val="2"/>
        <scheme val="minor"/>
      </rPr>
      <t>er</t>
    </r>
    <r>
      <rPr>
        <b/>
        <sz val="11"/>
        <rFont val="Calibri"/>
        <family val="2"/>
        <scheme val="minor"/>
      </rPr>
      <t xml:space="preserve"> juin 2030
au 31 décembre 2030</t>
    </r>
  </si>
  <si>
    <r>
      <t>1</t>
    </r>
    <r>
      <rPr>
        <b/>
        <vertAlign val="superscript"/>
        <sz val="11"/>
        <rFont val="Calibri"/>
        <family val="2"/>
        <scheme val="minor"/>
      </rPr>
      <t>er</t>
    </r>
    <r>
      <rPr>
        <b/>
        <sz val="11"/>
        <rFont val="Calibri"/>
        <family val="2"/>
        <scheme val="minor"/>
      </rPr>
      <t xml:space="preserve"> janvier 2031
au 31 décembre 2031</t>
    </r>
  </si>
  <si>
    <r>
      <t>1</t>
    </r>
    <r>
      <rPr>
        <b/>
        <vertAlign val="superscript"/>
        <sz val="11"/>
        <rFont val="Calibri"/>
        <family val="2"/>
        <scheme val="minor"/>
      </rPr>
      <t>er</t>
    </r>
    <r>
      <rPr>
        <b/>
        <sz val="11"/>
        <rFont val="Calibri"/>
        <family val="2"/>
        <scheme val="minor"/>
      </rPr>
      <t xml:space="preserve"> janvier 2032
au 31 décembre 2032</t>
    </r>
  </si>
  <si>
    <t>VOLET 1 : INVENTAIRES ET POLITIQUES EN MATIÈRE DE GESTION DU PATRIMOINE</t>
  </si>
  <si>
    <t>Est-ce que votre organisation a adopté ou mis à jour son inventaire du patrimoine immobilier ou du patrimoine mobilier dans le cadre du Programme, lors de la période visée?</t>
  </si>
  <si>
    <t>Précisions pour remplir votre reddition de comptes</t>
  </si>
  <si>
    <r>
      <t xml:space="preserve">Si oui, quel est le </t>
    </r>
    <r>
      <rPr>
        <u/>
        <sz val="11"/>
        <color rgb="FF000000"/>
        <rFont val="Calibri"/>
        <family val="2"/>
        <scheme val="minor"/>
      </rPr>
      <t>nombre de biens meubles inventoriés</t>
    </r>
    <r>
      <rPr>
        <sz val="11"/>
        <color rgb="FF000000"/>
        <rFont val="Calibri"/>
        <family val="2"/>
        <scheme val="minor"/>
      </rPr>
      <t>, à l’échéance de la période?</t>
    </r>
  </si>
  <si>
    <r>
      <rPr>
        <sz val="11"/>
        <color rgb="FF000000"/>
        <rFont val="Calibri"/>
        <scheme val="minor"/>
      </rPr>
      <t>1. Veuillez remplir uniquement les cases blanches, sans écrire dans les cases grises.
2. Les dépenses doivent être comptabilisées en fonction des dépenses réelles effectuées entre le 1</t>
    </r>
    <r>
      <rPr>
        <vertAlign val="superscript"/>
        <sz val="11"/>
        <color rgb="FF000000"/>
        <rFont val="Calibri"/>
        <scheme val="minor"/>
      </rPr>
      <t>er</t>
    </r>
    <r>
      <rPr>
        <sz val="11"/>
        <color rgb="FF000000"/>
        <rFont val="Calibri"/>
        <scheme val="minor"/>
      </rPr>
      <t xml:space="preserve"> janvier et le 31 décembre de l'année de référence. 
3. On entend par dépenses « engagées », les sommes liées à un contrat écrit ou verbal ou encore à une entente entre deux parties, à des fins contractuelles futures. Au sous-volet 4.1, les sommes sont considérées comme engagées lorsqu'elles font l'objet d'une lettre de promesse annonçant une subvention à un citoyen. 
4. Liste des statuts : 
- En planification : Les dépenses n'ont pas débuté.
- En réalisation : Les projets sont entamés, mais certains doivent être poursuivis.
- En clôture : Les dernières factures ont été payées : la reddition de comptes finale de l'entente sera transmise prochainement au MCC. 
- Action annulée : Le projet n'aura pas lieu et a été remplacé.</t>
    </r>
  </si>
  <si>
    <r>
      <t xml:space="preserve">Si oui, quel est le </t>
    </r>
    <r>
      <rPr>
        <u/>
        <sz val="11"/>
        <color rgb="FF000000"/>
        <rFont val="Calibri"/>
        <family val="2"/>
        <scheme val="minor"/>
      </rPr>
      <t>nombre d’immeubles inventoriés</t>
    </r>
    <r>
      <rPr>
        <sz val="11"/>
        <color rgb="FF000000"/>
        <rFont val="Calibri"/>
        <family val="2"/>
        <scheme val="minor"/>
      </rPr>
      <t>, à l’échéance de la période?</t>
    </r>
  </si>
  <si>
    <r>
      <t xml:space="preserve">Si oui, quel est le </t>
    </r>
    <r>
      <rPr>
        <u/>
        <sz val="11"/>
        <color rgb="FF000000"/>
        <rFont val="Calibri"/>
        <family val="2"/>
        <scheme val="minor"/>
      </rPr>
      <t>nombre d’immeubles inventoriés construits avant 1940</t>
    </r>
    <r>
      <rPr>
        <sz val="11"/>
        <color rgb="FF000000"/>
        <rFont val="Calibri"/>
        <family val="2"/>
        <scheme val="minor"/>
      </rPr>
      <t>, à l’échéance de la période?</t>
    </r>
  </si>
  <si>
    <r>
      <rPr>
        <u/>
        <sz val="11"/>
        <color rgb="FF000000"/>
        <rFont val="Calibri"/>
        <family val="2"/>
        <scheme val="minor"/>
      </rPr>
      <t xml:space="preserve">Combien d’actions </t>
    </r>
    <r>
      <rPr>
        <sz val="11"/>
        <color rgb="FF000000"/>
        <rFont val="Calibri"/>
        <family val="2"/>
        <scheme val="minor"/>
      </rPr>
      <t xml:space="preserve">admissibles au volet 1 ont été réalisées et terminées, par année financière, dans le cadre de cette entente?
</t>
    </r>
    <r>
      <rPr>
        <i/>
        <sz val="11"/>
        <color rgb="FF000000"/>
        <rFont val="Calibri"/>
        <family val="2"/>
        <scheme val="minor"/>
      </rPr>
      <t>Excluant les actions visant l'accessibilité des connaissances</t>
    </r>
  </si>
  <si>
    <r>
      <rPr>
        <u/>
        <sz val="11"/>
        <color rgb="FF000000"/>
        <rFont val="Calibri"/>
        <family val="2"/>
        <scheme val="minor"/>
      </rPr>
      <t>Combien d’actions</t>
    </r>
    <r>
      <rPr>
        <sz val="11"/>
        <color rgb="FF000000"/>
        <rFont val="Calibri"/>
        <family val="2"/>
        <scheme val="minor"/>
      </rPr>
      <t xml:space="preserve"> permettant de rendre accessible aux citoyen[ne]s les nouvelles connaissances comptabilisées dans le cadre de l'entente, ont été terminées, par année financière  :</t>
    </r>
  </si>
  <si>
    <t>VOLET 2 : PORTRAIT DES RESSOURCES HUMAINES AU MOMENT DE LA REDDITION DE COMPTES</t>
  </si>
  <si>
    <r>
      <t xml:space="preserve">Pour chaque année financière, veuillez indiquer combien </t>
    </r>
    <r>
      <rPr>
        <u/>
        <sz val="11"/>
        <color rgb="FF000000"/>
        <rFont val="Calibri"/>
        <family val="2"/>
        <scheme val="minor"/>
      </rPr>
      <t>d’heures</t>
    </r>
    <r>
      <rPr>
        <sz val="11"/>
        <color rgb="FF000000"/>
        <rFont val="Calibri"/>
        <family val="2"/>
        <scheme val="minor"/>
      </rPr>
      <t xml:space="preserve"> ont été travaillées dans l'organisation par les employé[e]s municipaux[-ales]  affecté[e] à des tâches qui concernent le patrimoine.
</t>
    </r>
    <r>
      <rPr>
        <i/>
        <sz val="11"/>
        <rFont val="Calibri"/>
        <family val="2"/>
        <scheme val="minor"/>
      </rPr>
      <t xml:space="preserve">Excluant le personnel contractuel et les postes financés par le Ministère et l'un de ses programmes. </t>
    </r>
  </si>
  <si>
    <r>
      <t xml:space="preserve">Pour chaque année financière, veuillez indiquer combien </t>
    </r>
    <r>
      <rPr>
        <u/>
        <sz val="11"/>
        <color rgb="FF000000"/>
        <rFont val="Calibri"/>
        <family val="2"/>
        <scheme val="minor"/>
      </rPr>
      <t>d'heures</t>
    </r>
    <r>
      <rPr>
        <sz val="11"/>
        <color rgb="FF000000"/>
        <rFont val="Calibri"/>
        <family val="2"/>
        <scheme val="minor"/>
      </rPr>
      <t xml:space="preserve"> ont été travaillées par les employé[e]s municipaux[-ales] et financées dans le cadre du PEP, sur des tâches qui concernent le patrimoine culturel dans l'organisation.
</t>
    </r>
  </si>
  <si>
    <r>
      <t xml:space="preserve">Pour chaque année financière, veuillez indiquer le </t>
    </r>
    <r>
      <rPr>
        <u/>
        <sz val="11"/>
        <rFont val="Calibri"/>
        <family val="2"/>
        <scheme val="minor"/>
      </rPr>
      <t>nombre de personnes distinctes</t>
    </r>
    <r>
      <rPr>
        <sz val="11"/>
        <rFont val="Calibri"/>
        <family val="2"/>
        <scheme val="minor"/>
      </rPr>
      <t xml:space="preserve"> dans l'organisation qui occupent un poste affecté au patrimoine?
</t>
    </r>
    <r>
      <rPr>
        <i/>
        <sz val="11"/>
        <rFont val="Calibri"/>
        <family val="2"/>
        <scheme val="minor"/>
      </rPr>
      <t xml:space="preserve">Excluant le personnel contractuel et les postes financés par le Ministère et l'un de ses programmes. </t>
    </r>
  </si>
  <si>
    <t>De ce nombre, combien occupaient déjà ce poste l'année précédente?</t>
  </si>
  <si>
    <r>
      <t xml:space="preserve">Pour chaque année financière, veuillez indiquer la </t>
    </r>
    <r>
      <rPr>
        <u/>
        <sz val="11"/>
        <rFont val="Calibri"/>
        <family val="2"/>
        <scheme val="minor"/>
      </rPr>
      <t>masse salariale annuelle</t>
    </r>
    <r>
      <rPr>
        <sz val="11"/>
        <rFont val="Calibri"/>
        <family val="2"/>
        <scheme val="minor"/>
      </rPr>
      <t xml:space="preserve"> des employés dédiés au patrimoine culturel dans l'organisation.
</t>
    </r>
    <r>
      <rPr>
        <i/>
        <sz val="11"/>
        <rFont val="Calibri"/>
        <family val="2"/>
        <scheme val="minor"/>
      </rPr>
      <t>Excluant le personnel contractuel et les postes financés par le Ministère et l'un de ses programmes.</t>
    </r>
  </si>
  <si>
    <r>
      <t xml:space="preserve">Pour chaque année financière, veuillez indiquer le </t>
    </r>
    <r>
      <rPr>
        <u/>
        <sz val="11"/>
        <rFont val="Calibri"/>
        <family val="2"/>
        <scheme val="minor"/>
      </rPr>
      <t>nombre de personnes dotées d'un statut d'emploi permament</t>
    </r>
    <r>
      <rPr>
        <sz val="11"/>
        <rFont val="Calibri"/>
        <family val="2"/>
        <scheme val="minor"/>
      </rPr>
      <t xml:space="preserve"> qui occupent un poste dédié au patrimoine culturel dans l'organisation. 
</t>
    </r>
    <r>
      <rPr>
        <i/>
        <sz val="11"/>
        <rFont val="Calibri"/>
        <family val="2"/>
        <scheme val="minor"/>
      </rPr>
      <t>Excluant le personnel contractuel et les postes financés par le Ministère et l'un de ses programmes.</t>
    </r>
  </si>
  <si>
    <r>
      <t xml:space="preserve">Pour chaque année financière, veuillez indiquer le </t>
    </r>
    <r>
      <rPr>
        <u/>
        <sz val="11"/>
        <rFont val="Calibri"/>
        <family val="2"/>
        <scheme val="minor"/>
      </rPr>
      <t>nombre de personnes dotées d'un statut d'emploi temporaire</t>
    </r>
    <r>
      <rPr>
        <sz val="11"/>
        <rFont val="Calibri"/>
        <family val="2"/>
        <scheme val="minor"/>
      </rPr>
      <t xml:space="preserve"> qui occupent un poste dédié au patrimoine culturel dans l'organisation. 
</t>
    </r>
    <r>
      <rPr>
        <i/>
        <sz val="11"/>
        <rFont val="Calibri"/>
        <family val="2"/>
        <scheme val="minor"/>
      </rPr>
      <t>Excluant le personnel contractuel et les postes financés par le Ministère et l'un de ses programmes.</t>
    </r>
  </si>
  <si>
    <r>
      <t xml:space="preserve">Pour chaque année financière, veuillez indiquer le </t>
    </r>
    <r>
      <rPr>
        <u/>
        <sz val="11"/>
        <rFont val="Calibri"/>
        <family val="2"/>
        <scheme val="minor"/>
      </rPr>
      <t>nombre de professionnel[le]s</t>
    </r>
    <r>
      <rPr>
        <sz val="11"/>
        <rFont val="Calibri"/>
        <family val="2"/>
        <scheme val="minor"/>
      </rPr>
      <t xml:space="preserve"> qui occupent un poste dédié au patrimoine culturel dans l'organisation.
</t>
    </r>
    <r>
      <rPr>
        <i/>
        <sz val="11"/>
        <rFont val="Calibri"/>
        <family val="2"/>
        <scheme val="minor"/>
      </rPr>
      <t>Excluant le personnel contractuel et les postes financés par le Ministère et l'un de ses programmes.</t>
    </r>
  </si>
  <si>
    <r>
      <t xml:space="preserve">Pour chaque année financière, veuillez indiquer le </t>
    </r>
    <r>
      <rPr>
        <u/>
        <sz val="11"/>
        <rFont val="Calibri"/>
        <family val="2"/>
        <scheme val="minor"/>
      </rPr>
      <t xml:space="preserve">nombre de technicien[ne]s </t>
    </r>
    <r>
      <rPr>
        <sz val="11"/>
        <rFont val="Calibri"/>
        <family val="2"/>
        <scheme val="minor"/>
      </rPr>
      <t xml:space="preserve">qui occupent un poste dédié au patrimoine culturel dans l'organisation.
</t>
    </r>
    <r>
      <rPr>
        <i/>
        <sz val="11"/>
        <rFont val="Calibri"/>
        <family val="2"/>
        <scheme val="minor"/>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</si>
  <si>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architecture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</si>
  <si>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urbanisme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</si>
  <si>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aménagement du territoire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</si>
  <si>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patrimoine immobilier</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</si>
  <si>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géomatique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</si>
  <si>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archéologie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</si>
  <si>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en </t>
    </r>
    <r>
      <rPr>
        <u/>
        <sz val="11"/>
        <rFont val="Calibri"/>
        <family val="2"/>
      </rPr>
      <t>génie</t>
    </r>
    <r>
      <rPr>
        <sz val="11"/>
        <rFont val="Calibri"/>
        <family val="2"/>
      </rPr>
      <t xml:space="preserve"> et dont certaines tâches sont dédiées au patrimoine culturel dans l'organisation.
</t>
    </r>
    <r>
      <rPr>
        <i/>
        <sz val="11"/>
        <rFont val="Calibri"/>
        <family val="2"/>
      </rPr>
      <t>Excluant le personnel contractuel et les postes financés par le Ministère et l'un de ses programmes.</t>
    </r>
  </si>
  <si>
    <r>
      <t xml:space="preserve">Pour chaque année financière, veuillez indiquer le nombre de personnes distinctes qui occupent un poste dont certaines tâches sont dédiées au patrimoine culturel dans l'organisation et dont le secteur d'activité est </t>
    </r>
    <r>
      <rPr>
        <u/>
        <sz val="11"/>
        <rFont val="Calibri"/>
        <family val="2"/>
      </rPr>
      <t>autre que ceux nommés ci-haut</t>
    </r>
    <r>
      <rPr>
        <sz val="11"/>
        <rFont val="Calibri"/>
        <family val="2"/>
      </rPr>
      <t xml:space="preserve">.
</t>
    </r>
    <r>
      <rPr>
        <i/>
        <sz val="11"/>
        <rFont val="Calibri"/>
        <family val="2"/>
      </rPr>
      <t>Excluant le personnel contractuel et les postes financés par le Ministère et l'un de ses programmes.</t>
    </r>
  </si>
  <si>
    <r>
      <t xml:space="preserve">Pour chaque année financière, veuillez indiquer le </t>
    </r>
    <r>
      <rPr>
        <u/>
        <sz val="11"/>
        <rFont val="Calibri"/>
        <family val="2"/>
        <scheme val="minor"/>
      </rPr>
      <t>nombre d'heures de formation continue</t>
    </r>
    <r>
      <rPr>
        <sz val="11"/>
        <rFont val="Calibri"/>
        <family val="2"/>
        <scheme val="minor"/>
      </rPr>
      <t xml:space="preserve"> en patrimoine réalisées et financées dans le cadre de cette entente. 
</t>
    </r>
    <r>
      <rPr>
        <i/>
        <sz val="11"/>
        <rFont val="Calibri"/>
        <family val="2"/>
        <scheme val="minor"/>
      </rPr>
      <t>On entend par "formation continue" les formations qui sont dédiées aux employées municipaux</t>
    </r>
  </si>
  <si>
    <r>
      <t xml:space="preserve">Pour chaque année financière, veuillez indiquer le </t>
    </r>
    <r>
      <rPr>
        <u/>
        <sz val="11"/>
        <rFont val="Calibri"/>
        <family val="2"/>
        <scheme val="minor"/>
      </rPr>
      <t>nombre de personnes formées</t>
    </r>
    <r>
      <rPr>
        <sz val="11"/>
        <rFont val="Calibri"/>
        <family val="2"/>
        <scheme val="minor"/>
      </rPr>
      <t xml:space="preserve"> (formation continue dédiées aux employé[e]s municipaux[-ales]). 
</t>
    </r>
    <r>
      <rPr>
        <i/>
        <sz val="11"/>
        <rFont val="Calibri"/>
        <family val="2"/>
        <scheme val="minor"/>
      </rPr>
      <t>Comptabiliser 1 une seule fois chaque ressource, même si celle-ci participe à plusieurs formations.</t>
    </r>
  </si>
  <si>
    <r>
      <t xml:space="preserve">Pour chaque année financière, veuillez indiquer le </t>
    </r>
    <r>
      <rPr>
        <u/>
        <sz val="11"/>
        <rFont val="Calibri"/>
        <family val="2"/>
        <scheme val="minor"/>
      </rPr>
      <t>nombre d'heures de formations dédiées aux élu[e]s et aux citoyen[ne]s</t>
    </r>
    <r>
      <rPr>
        <sz val="11"/>
        <rFont val="Calibri"/>
        <family val="2"/>
        <scheme val="minor"/>
      </rPr>
      <t xml:space="preserve"> qui ont été données et financées dans le cadre de cette entente.</t>
    </r>
  </si>
  <si>
    <r>
      <t xml:space="preserve">Pour chaque année financière, veuillez indiquer le </t>
    </r>
    <r>
      <rPr>
        <u/>
        <sz val="11"/>
        <rFont val="Calibri"/>
        <family val="2"/>
        <scheme val="minor"/>
      </rPr>
      <t>nombre d'élu[e]s et de citoyen[ne]s</t>
    </r>
    <r>
      <rPr>
        <sz val="11"/>
        <rFont val="Calibri"/>
        <family val="2"/>
        <scheme val="minor"/>
      </rPr>
      <t xml:space="preserve"> qui ont été formé[e]s sur un élément lié au patrimoine culturel, dans le cadre de cette entente.
</t>
    </r>
    <r>
      <rPr>
        <i/>
        <sz val="11"/>
        <rFont val="Calibri"/>
        <family val="2"/>
        <scheme val="minor"/>
      </rPr>
      <t>Comptabiliser une seule fois chaque personne, même si celle-ci participe à plusieurs formations.</t>
    </r>
  </si>
  <si>
    <t xml:space="preserve">VOLET 3 - PLANIFICATION </t>
  </si>
  <si>
    <r>
      <t xml:space="preserve">Pour chaque année financière, veuillez indiquer le </t>
    </r>
    <r>
      <rPr>
        <u/>
        <sz val="11"/>
        <rFont val="Calibri"/>
        <family val="2"/>
        <scheme val="minor"/>
      </rPr>
      <t>nombre d’études réalisées et terminées</t>
    </r>
    <r>
      <rPr>
        <sz val="11"/>
        <rFont val="Calibri"/>
        <family val="2"/>
        <scheme val="minor"/>
      </rPr>
      <t xml:space="preserve"> pour planifier la gestion d’un bien immobilier ou d’un secteur d'intérêt patrimonial (excluant les études techniques) dans le cadre de cette entente.</t>
    </r>
  </si>
  <si>
    <r>
      <t xml:space="preserve">Pour chaque année financière, veuillez indiquer le </t>
    </r>
    <r>
      <rPr>
        <u/>
        <sz val="11"/>
        <rFont val="Calibri"/>
        <family val="2"/>
        <scheme val="minor"/>
      </rPr>
      <t>nombre d'actions réalisées et terminées</t>
    </r>
    <r>
      <rPr>
        <sz val="11"/>
        <rFont val="Calibri"/>
        <family val="2"/>
        <scheme val="minor"/>
      </rPr>
      <t xml:space="preserve"> qui permettront d'assurer l'intégration de l'archéologie dans les processus decisionnels et de gouvernance municipale, dans le cadre de cette entente.</t>
    </r>
  </si>
  <si>
    <r>
      <t xml:space="preserve">Pour chaque année financière, veuillez indiquer le </t>
    </r>
    <r>
      <rPr>
        <u/>
        <sz val="11"/>
        <rFont val="Calibri"/>
        <family val="2"/>
        <scheme val="minor"/>
      </rPr>
      <t>nombre d'actions réalisées et terminées</t>
    </r>
    <r>
      <rPr>
        <sz val="11"/>
        <rFont val="Calibri"/>
        <family val="2"/>
        <scheme val="minor"/>
      </rPr>
      <t xml:space="preserve"> qui ont pour objectif final la désignation d’un paysage culturel patrimonial, dans le cadre de cette entente.</t>
    </r>
  </si>
  <si>
    <r>
      <t xml:space="preserve">Pour chaque année financière, veuillez indiquer le </t>
    </r>
    <r>
      <rPr>
        <u/>
        <sz val="11"/>
        <rFont val="Calibri"/>
        <family val="2"/>
        <scheme val="minor"/>
      </rPr>
      <t>nombre d’actions réalisées</t>
    </r>
    <r>
      <rPr>
        <sz val="11"/>
        <rFont val="Calibri"/>
        <family val="2"/>
        <scheme val="minor"/>
      </rPr>
      <t xml:space="preserve"> et ayant permis d’identifier des occasions ou d’élaborer une stratégie, un programme ou un plan d’intervention structurants visant la préservation du cadre bâti patrimonial dans le cadre du Programme d’ententes en patrimoine.</t>
    </r>
  </si>
  <si>
    <r>
      <t xml:space="preserve">Pour chaque année financière, veuillez indiquer </t>
    </r>
    <r>
      <rPr>
        <u/>
        <sz val="11"/>
        <rFont val="Calibri"/>
        <family val="2"/>
        <scheme val="minor"/>
      </rPr>
      <t>combien d’outils de gestion du patrimoine</t>
    </r>
    <r>
      <rPr>
        <sz val="11"/>
        <rFont val="Calibri"/>
        <family val="2"/>
        <scheme val="minor"/>
      </rPr>
      <t xml:space="preserve"> ont été mis en place sur votre territoire dans le cadre du Programme. 
Exemples : politique du patrimoine, cadre de gestion en archéologie, guides de références pour les propriétaires de biens patrimoniaux, etc.</t>
    </r>
  </si>
  <si>
    <r>
      <t xml:space="preserve">Pour chaque année financière, veuillez indiquer le </t>
    </r>
    <r>
      <rPr>
        <u/>
        <sz val="11"/>
        <rFont val="Calibri"/>
        <family val="2"/>
        <scheme val="minor"/>
      </rPr>
      <t>nombre d’actions réalisées</t>
    </r>
    <r>
      <rPr>
        <sz val="11"/>
        <rFont val="Calibri"/>
        <family val="2"/>
        <scheme val="minor"/>
      </rPr>
      <t xml:space="preserve"> dans le cadre du volet 3 et qui </t>
    </r>
    <r>
      <rPr>
        <u val="double"/>
        <sz val="11"/>
        <rFont val="Calibri"/>
        <family val="2"/>
        <scheme val="minor"/>
      </rPr>
      <t>n’ont pas été comptabilisées dans les catégories précédemment citées</t>
    </r>
    <r>
      <rPr>
        <sz val="11"/>
        <rFont val="Calibri"/>
        <family val="2"/>
        <scheme val="minor"/>
      </rPr>
      <t>.</t>
    </r>
  </si>
  <si>
    <t>SOUS-VOLET 4.1 RESTAURATION ET PRÉSERVATION DES PROPRIÉTÉS PRIVÉES</t>
  </si>
  <si>
    <r>
      <t xml:space="preserve">Pour chaque année financière, veuillez indiquer </t>
    </r>
    <r>
      <rPr>
        <u/>
        <sz val="11"/>
        <rFont val="Calibri"/>
        <family val="2"/>
        <scheme val="minor"/>
      </rPr>
      <t>le nombre total d’immeubles inventoriés de propriété privée</t>
    </r>
    <r>
      <rPr>
        <sz val="11"/>
        <rFont val="Calibri"/>
        <family val="2"/>
        <scheme val="minor"/>
      </rPr>
      <t>, situés sur les territoires des municipalités locales participant au sous-volet 4.1.</t>
    </r>
  </si>
  <si>
    <r>
      <t xml:space="preserve">Pour chaque année financière, veuillez indiquer </t>
    </r>
    <r>
      <rPr>
        <u/>
        <sz val="11"/>
        <rFont val="Calibri"/>
        <family val="2"/>
        <scheme val="minor"/>
      </rPr>
      <t>le nombre total d’immeubles inventoriés de propriété privée</t>
    </r>
    <r>
      <rPr>
        <sz val="11"/>
        <rFont val="Calibri"/>
        <family val="2"/>
        <scheme val="minor"/>
      </rPr>
      <t>, construits avant 1940 et situés sur les territoires des municipalités locales participant au sous-volet 4.1.</t>
    </r>
  </si>
  <si>
    <r>
      <t xml:space="preserve">Pour chaque année financière, veuillez indiquer </t>
    </r>
    <r>
      <rPr>
        <u/>
        <sz val="11"/>
        <rFont val="Calibri"/>
        <family val="2"/>
        <scheme val="minor"/>
      </rPr>
      <t>le nombre d’immeubles inventoriés de propriété privée</t>
    </r>
    <r>
      <rPr>
        <sz val="11"/>
        <rFont val="Calibri"/>
        <family val="2"/>
        <scheme val="minor"/>
      </rPr>
      <t xml:space="preserve"> ayant fait l’objet d’une intervention dans le cadre de la présente entente.</t>
    </r>
  </si>
  <si>
    <r>
      <t xml:space="preserve">Pour chaque année financière, veuillez indiquer </t>
    </r>
    <r>
      <rPr>
        <u/>
        <sz val="11"/>
        <rFont val="Calibri"/>
        <family val="2"/>
        <scheme val="minor"/>
      </rPr>
      <t>le nombre d’immeubles</t>
    </r>
    <r>
      <rPr>
        <sz val="11"/>
        <rFont val="Calibri"/>
        <family val="2"/>
        <scheme val="minor"/>
      </rPr>
      <t xml:space="preserve"> visés par au moins une intervention dans le cadre du sous-volet 4.1 et </t>
    </r>
    <r>
      <rPr>
        <u/>
        <sz val="11"/>
        <rFont val="Calibri"/>
        <family val="2"/>
        <scheme val="minor"/>
      </rPr>
      <t>dont le projet s’est terminé</t>
    </r>
    <r>
      <rPr>
        <sz val="11"/>
        <rFont val="Calibri"/>
        <family val="2"/>
        <scheme val="minor"/>
      </rPr>
      <t xml:space="preserve"> pendant l’année de référence.</t>
    </r>
  </si>
  <si>
    <r>
      <t xml:space="preserve">Pour chaque année financière, veuillez indiquer </t>
    </r>
    <r>
      <rPr>
        <u/>
        <sz val="11"/>
        <rFont val="Calibri"/>
        <family val="2"/>
        <scheme val="minor"/>
      </rPr>
      <t>le nombre de biens meubles</t>
    </r>
    <r>
      <rPr>
        <sz val="11"/>
        <rFont val="Calibri"/>
        <family val="2"/>
        <scheme val="minor"/>
      </rPr>
      <t xml:space="preserve"> visés par au moins une intervention dans le cadre du sous-volet 4.1 et </t>
    </r>
    <r>
      <rPr>
        <u/>
        <sz val="11"/>
        <rFont val="Calibri"/>
        <family val="2"/>
        <scheme val="minor"/>
      </rPr>
      <t>dont le projet s’est terminé</t>
    </r>
    <r>
      <rPr>
        <sz val="11"/>
        <rFont val="Calibri"/>
        <family val="2"/>
        <scheme val="minor"/>
      </rPr>
      <t xml:space="preserve"> pendant l’année de référence.</t>
    </r>
  </si>
  <si>
    <r>
      <t xml:space="preserve">Pour chaque année financière, veuillez indiquer le nombre d’études, visant la planification d’un projet de restauration et de préservation d’un bien de propriété privée, qui ont été réalisées et financées dans le cadre du présent Programme.
</t>
    </r>
    <r>
      <rPr>
        <i/>
        <sz val="11"/>
        <rFont val="Calibri"/>
        <family val="2"/>
        <scheme val="minor"/>
      </rPr>
      <t>Veuillez ne comptabiliser qu’une seule fois chaque étude.
Les études liées à des interventions archéologiques ne doivent pas être comptabilisées ici, mais à la ligne 57 du présent onglet.
Les études visées par cette collecte de données sont toutes les études qui permettent de planifier un projet relatif à un immeuble ou à un bien mobilier patrimonial et qui ont été financées dans le cadre du sous-volet 4.1 du Programme. Ces études peuvent être d’ordre technique, concerner l’analyse de contaminant, la capacité de structures, etc. 
Ces études peuvent être l’objet d’une action ou avoir été réalisées dans le cadre d’un projet de restauration lui-même financé par le Programme, sous-volet 4.1.</t>
    </r>
  </si>
  <si>
    <r>
      <t xml:space="preserve">Pour chaque année financière, veuillez indiquer </t>
    </r>
    <r>
      <rPr>
        <u/>
        <sz val="11"/>
        <rFont val="Calibri"/>
        <family val="2"/>
        <scheme val="minor"/>
      </rPr>
      <t>le nombre de biens patrimoniaux de propriété privée</t>
    </r>
    <r>
      <rPr>
        <sz val="11"/>
        <rFont val="Calibri"/>
        <family val="2"/>
        <scheme val="minor"/>
      </rPr>
      <t xml:space="preserve"> visés par des travaux ayant permis le retour à une ou plusieurs caractéristiques patrimoniales d’origine ou anciennes.</t>
    </r>
  </si>
  <si>
    <r>
      <t xml:space="preserve">Pour chaque année financière, veuillez indiquer </t>
    </r>
    <r>
      <rPr>
        <u/>
        <sz val="11"/>
        <rFont val="Calibri"/>
        <family val="2"/>
        <scheme val="minor"/>
      </rPr>
      <t>le nombre d’interventions archéologiques réalisées</t>
    </r>
    <r>
      <rPr>
        <sz val="11"/>
        <rFont val="Calibri"/>
        <family val="2"/>
        <scheme val="minor"/>
      </rPr>
      <t xml:space="preserve"> en lien avec des travaux de restauration ou de préservation admissibles, sur un immeuble patrimonial ou dans un site patrimonial de propriété privée.
</t>
    </r>
    <r>
      <rPr>
        <i/>
        <sz val="11"/>
        <rFont val="Calibri"/>
        <family val="2"/>
        <scheme val="minor"/>
      </rPr>
      <t>Veuillez ne comptabiliser qu’une seule fois chaque action.
On entend par « intervention archéologique » les actions suivantes : une étude de potentiel, un inventaire archéologique d’un site ou d’une partie d’un site, des fouilles sur un site ou une partie d’un site, des travaux de consolidation de vestiges archéologiques et de la surveillance archéologique pendant les travaux.</t>
    </r>
  </si>
  <si>
    <r>
      <t xml:space="preserve">Pour chaque année financière, veuillez indiquer </t>
    </r>
    <r>
      <rPr>
        <u/>
        <sz val="11"/>
        <rFont val="Calibri"/>
        <family val="2"/>
        <scheme val="minor"/>
      </rPr>
      <t>le nombre d’immeubles de propriété privée</t>
    </r>
    <r>
      <rPr>
        <sz val="11"/>
        <rFont val="Calibri"/>
        <family val="2"/>
        <scheme val="minor"/>
      </rPr>
      <t xml:space="preserve"> touchés par des travaux d’entretien de l’enveloppe, des fondations ou de la structure faisant l’objet d’une entente d’occupation ou de location à des fins culturelles, communautaires ou locatives sociales.</t>
    </r>
  </si>
  <si>
    <t>SOUS-VOLET 4.2 RESTAURATION ET PRÉSERVATION DES PROPRIÉTÉS MUNICIPALES</t>
  </si>
  <si>
    <r>
      <t xml:space="preserve">Pour chaque année financière, veuillez indiquer </t>
    </r>
    <r>
      <rPr>
        <u/>
        <sz val="11"/>
        <rFont val="Calibri"/>
        <family val="2"/>
        <scheme val="minor"/>
      </rPr>
      <t>le nombre d’immeubles visés</t>
    </r>
    <r>
      <rPr>
        <sz val="11"/>
        <rFont val="Calibri"/>
        <family val="2"/>
        <scheme val="minor"/>
      </rPr>
      <t xml:space="preserve"> par au moins une intervention dans le cadre du sous-volet 4.2 et </t>
    </r>
    <r>
      <rPr>
        <u/>
        <sz val="11"/>
        <rFont val="Calibri"/>
        <family val="2"/>
        <scheme val="minor"/>
      </rPr>
      <t>dont le projet s’est terminé</t>
    </r>
    <r>
      <rPr>
        <sz val="11"/>
        <rFont val="Calibri"/>
        <family val="2"/>
        <scheme val="minor"/>
      </rPr>
      <t xml:space="preserve"> pendant l’année de référence.</t>
    </r>
  </si>
  <si>
    <r>
      <t xml:space="preserve">Pour chaque année financière, veuillez indiquer </t>
    </r>
    <r>
      <rPr>
        <u/>
        <sz val="11"/>
        <rFont val="Calibri"/>
        <family val="2"/>
        <scheme val="minor"/>
      </rPr>
      <t>le nombre de biens meubles visés</t>
    </r>
    <r>
      <rPr>
        <sz val="11"/>
        <rFont val="Calibri"/>
        <family val="2"/>
        <scheme val="minor"/>
      </rPr>
      <t xml:space="preserve"> par au moins une intervention dans le cadre du sous-volet 4.2 et </t>
    </r>
    <r>
      <rPr>
        <u/>
        <sz val="11"/>
        <rFont val="Calibri"/>
        <family val="2"/>
        <scheme val="minor"/>
      </rPr>
      <t>dont le projet s’est terminé</t>
    </r>
    <r>
      <rPr>
        <sz val="11"/>
        <rFont val="Calibri"/>
        <family val="2"/>
        <scheme val="minor"/>
      </rPr>
      <t xml:space="preserve"> pendant l’année de référence.</t>
    </r>
  </si>
  <si>
    <r>
      <t xml:space="preserve">Pour chaque année financière, veuillez indiquer </t>
    </r>
    <r>
      <rPr>
        <u/>
        <sz val="11"/>
        <rFont val="Calibri"/>
        <family val="2"/>
        <scheme val="minor"/>
      </rPr>
      <t>le nombre d’études</t>
    </r>
    <r>
      <rPr>
        <sz val="11"/>
        <rFont val="Calibri"/>
        <family val="2"/>
        <scheme val="minor"/>
      </rPr>
      <t xml:space="preserve">, visant la planification d’un projet de restauration et de préservation d’un bien de propriété municipale, qui ont été réalisées et financées dans le cadre du Programme.
</t>
    </r>
    <r>
      <rPr>
        <i/>
        <sz val="11"/>
        <rFont val="Calibri"/>
        <family val="2"/>
        <scheme val="minor"/>
      </rPr>
      <t>Veuillez ne comptabiliser qu’une seule fois chaque étude.
Les études liées à des interventions archéologiques ne doivent pas être comptabilisées ici, mais à la ligne 65 du présent onglet.
Les études visées par cette collecte de données sont toutes les études qui permettent de planifier un projet relatif à un immeuble ou à un bien mobilier patrimonial et qui ont été financées dans le cadre du sous-volet 4.2 du Programme. Ces études peuvent être d’ordre technique, concerner l’analyse de contaminant, la capacité de structures, etc. 
Ces études peuvent être l’objet d’une action ou avoir été réalisées dans le cadre d’un projet de restauration lui-même financé par le Programme, sous-volet 4.2.</t>
    </r>
  </si>
  <si>
    <r>
      <t xml:space="preserve">Pour chaque année financière, veuillez indiquer </t>
    </r>
    <r>
      <rPr>
        <u/>
        <sz val="11"/>
        <rFont val="Calibri"/>
        <family val="2"/>
        <scheme val="minor"/>
      </rPr>
      <t>le nombre de biens patrimoniaux de propriété municipale</t>
    </r>
    <r>
      <rPr>
        <sz val="11"/>
        <rFont val="Calibri"/>
        <family val="2"/>
        <scheme val="minor"/>
      </rPr>
      <t xml:space="preserve"> visés par des travaux ayant permis le retour à une ou plusieurs caractéristiques patrimoniales d’origine ou anciennes.</t>
    </r>
  </si>
  <si>
    <r>
      <t xml:space="preserve">Pour chaque année financière, veuillez indiquer </t>
    </r>
    <r>
      <rPr>
        <u/>
        <sz val="11"/>
        <rFont val="Calibri"/>
        <family val="2"/>
        <scheme val="minor"/>
      </rPr>
      <t>le nombre d’interventions archéologiques réalisées</t>
    </r>
    <r>
      <rPr>
        <sz val="11"/>
        <rFont val="Calibri"/>
        <family val="2"/>
        <scheme val="minor"/>
      </rPr>
      <t xml:space="preserve"> en lien avec des travaux de restauration ou de préservation admissibles, sur un immeuble patrimonial ou dans un site patrimonial </t>
    </r>
    <r>
      <rPr>
        <u val="double"/>
        <sz val="11"/>
        <rFont val="Calibri"/>
        <family val="2"/>
        <scheme val="minor"/>
      </rPr>
      <t>de propriété municipale</t>
    </r>
    <r>
      <rPr>
        <sz val="11"/>
        <rFont val="Calibri"/>
        <family val="2"/>
        <scheme val="minor"/>
      </rPr>
      <t xml:space="preserve">.
</t>
    </r>
    <r>
      <rPr>
        <i/>
        <sz val="11"/>
        <rFont val="Calibri"/>
        <family val="2"/>
        <scheme val="minor"/>
      </rPr>
      <t>Veuillez ne comptabiliser qu’une seule fois chaque action.
On entend par « intervention archéologique » les actions suivantes : une étude de potentiel, un inventaire archéologique d’un site ou d’une partie d’un site, des fouilles sur un site ou une partie d’un site, des travaux de consolidation de vestiges archéologiques et de la surveillance archéologique pendant les travaux.</t>
    </r>
  </si>
  <si>
    <t>Pour chaque année financière, veuillez indiquer le nombre d’immeubles de propriété municipale touchés par des travaux d’entretien de l’enveloppe, des fondations ou de la structure faisant l’objet d’une entente d’occupation ou de location à des fins culturelles, communautaires ou locatives sociales.</t>
  </si>
  <si>
    <t>CONFORMITÉ DES DÉPENSES ET DE LA REDDITION DE COMPTES</t>
  </si>
  <si>
    <t xml:space="preserve">Pouvez-vous déclarer avoir respecté les règles en matière de laïcité de l’État ?  </t>
  </si>
  <si>
    <t xml:space="preserve">Avez-vous joint à votre reddition de comptes l’attestation du respect des obligations du programme, signée par la direction générale du bénéficiaire signataire de l’entente ? </t>
  </si>
  <si>
    <t xml:space="preserve">Est-ce que cette reddition de comptes est votre reddition de comptes finale ? </t>
  </si>
  <si>
    <t xml:space="preserve">Si oui, est-ce que le total des dépenses liées à cette entente excède 250 k$ ? </t>
  </si>
  <si>
    <r>
      <t xml:space="preserve">Si oui, avez-vous joint l’audit sur l’utilisation de la subvention à votre reddition de comptes ? 
</t>
    </r>
    <r>
      <rPr>
        <i/>
        <sz val="11"/>
        <rFont val="Calibri"/>
        <family val="2"/>
        <scheme val="minor"/>
      </rPr>
      <t>Cet audit doit être réalisé par un professionnel en exercice. 
Les Normes canadiennes de services connexes font usage du terme « professionnel en exercice » pour désigner l’auditrice ou l’auditeur qui réalise la mission et qui prépare le rapport exigé en vertu de ces normes. Cette auditrice ou cet auditeur doivent être titulaires d’un permis de comptabilité publique (comptable professionnelle agréée ou comptable professionnel agréé ayant le titre de CPA auditrice ou auditeur).</t>
    </r>
  </si>
  <si>
    <t>Volet 4 : Prix des matériaux</t>
  </si>
  <si>
    <t>Est-ce que votre entente prévoyait la mise en place d’un programme municipal d’aide à la restauration et à la préservation (sous-volet 4.1) ?</t>
  </si>
  <si>
    <t>Si oui, pour l’année financière en cours et toute la durée de l’entente, est-ce que certains projets soutenus au moyen du programme municipal concernaient uniquement l’achat de matériaux ?</t>
  </si>
  <si>
    <r>
      <t xml:space="preserve">Affirmez-vous avoir validé l’ensemble des factures de matériaux afin d’établir l’admissibilité des dépenses à votre programme municipal ? 
</t>
    </r>
    <r>
      <rPr>
        <i/>
        <sz val="11"/>
        <rFont val="Calibri"/>
        <family val="2"/>
        <scheme val="minor"/>
      </rPr>
      <t>Note : Le coût maximal des matériaux subventionnés doit être de 25 k$ ou moins, lorsque les travaux sont exécutés par un propriétaire privé. Au-delà de ce plafond, les travaux doivent être exécutés par un entrepreneur général possédant une licence de la Régie du bâtiment, un artisan, ou encore une restauratrice ou un restaurateur professionnels qualifiés qui répondent aux exigences du présent programme.</t>
    </r>
  </si>
  <si>
    <t>Pour l’année financière en cours, avez-vous utilisé des matériaux provenant de votre réserve ou avez-vous acheté des matériaux afin de réaliser un projet de restauration, soutenu par le sous-volet 4.2 ?</t>
  </si>
  <si>
    <t xml:space="preserve">Si oui, avez-vous joint à votre reddition de comptes le rapport établissant le coût des matériaux utilisés sur le coût d'achat réel ? </t>
  </si>
  <si>
    <t>OBJECTIFS ET RETOMBÉES DE L'ENTENTE</t>
  </si>
  <si>
    <t xml:space="preserve">Dans quelle mesure les actions proposées ont-elle permis de répondre aux objectifs du Programme ? </t>
  </si>
  <si>
    <r>
      <t xml:space="preserve">Si les actions prévues n’ont pu être réalisées selon l’échéancier initial, veuillez expliquer pourquoi.
</t>
    </r>
    <r>
      <rPr>
        <b/>
        <i/>
        <sz val="11"/>
        <rFont val="Calibri"/>
        <family val="2"/>
        <scheme val="minor"/>
      </rPr>
      <t xml:space="preserve">Les dépenses devront être engagées à 100% au 31 décembre 2028. Il n’est pas prévu de prolonger les ententes au-delà de cette date. </t>
    </r>
  </si>
  <si>
    <t>Si votre organisation n’a pas pu réaliser les actions selon l’échéancier initial, veuillez expliquer quelles mesures seront mises en œuvre pour engager la totalité des sommes au 31 décembre 2028.</t>
  </si>
  <si>
    <t>SYNTHÈSE FINANCIÈRE - DEMANDE</t>
  </si>
  <si>
    <t>DEMANDE
VOLETS</t>
  </si>
  <si>
    <t>Minimum</t>
  </si>
  <si>
    <t>Maximum</t>
  </si>
  <si>
    <t>Total des dépenses prévues à l'entente</t>
  </si>
  <si>
    <t>Part MCC planifiée au PEP</t>
  </si>
  <si>
    <t>Total de l'enveloppe disponible</t>
  </si>
  <si>
    <t>% de l'aide financière via le PEP</t>
  </si>
  <si>
    <t>% contribution du demandeur</t>
  </si>
  <si>
    <t>VOLET 1 - Inventaires</t>
  </si>
  <si>
    <t>VOLET 1 - Réalisation d'études et/ou recherches</t>
  </si>
  <si>
    <t>VOLET 1 - Collecte et accessibilité des données</t>
  </si>
  <si>
    <t>SOUS-TOTAL VOLET 1</t>
  </si>
  <si>
    <t>VOLET 2 - Embauche</t>
  </si>
  <si>
    <t>VOLET 2 - Formation continue et perfectionnement</t>
  </si>
  <si>
    <t>SOUS-TOTAL VOLET 2</t>
  </si>
  <si>
    <t>VOLET 3 - Planification territoriale</t>
  </si>
  <si>
    <t>SOUS-TOTAL VOLET 3</t>
  </si>
  <si>
    <t>VOLET 4.1 - Immeubles et biens meubles de propriété privée</t>
  </si>
  <si>
    <t>VOLET 4.2 - Immeubles et biens meubles de propriété municipale</t>
  </si>
  <si>
    <t>SOUS-TOTAL VOLETS 4</t>
  </si>
  <si>
    <t>TOTAL DES DÉPENSES PRÉVUES</t>
  </si>
  <si>
    <t>SYNTHÈSE FINANCIÈRE -REDDITION DE COMPTES</t>
  </si>
  <si>
    <t>REDDITION DE COMPTES
VOLETS</t>
  </si>
  <si>
    <t>Total des dépenses réelles à l'entente</t>
  </si>
  <si>
    <t>Subvention du ministère</t>
  </si>
  <si>
    <t>VENTILATION PAR AN DEMANDE ET REDDITION DE COMPTES</t>
  </si>
  <si>
    <t>MONTAGE FINANCIER DE L'ENTENTE</t>
  </si>
  <si>
    <t>VOLETS</t>
  </si>
  <si>
    <t>1er janvier 2026 
au 31 décembre 2026</t>
  </si>
  <si>
    <t>1er janvier 2027 au 31 décembre 2027</t>
  </si>
  <si>
    <t>1er janvier 2028
 au 31 décembre 2028</t>
  </si>
  <si>
    <t>1er janvier 2030
au 31 décembre 2030</t>
  </si>
  <si>
    <t>1er janvier 2031
au 31 décembre 2031</t>
  </si>
  <si>
    <t>1er janvier 2032
au 31 décembre 2032</t>
  </si>
  <si>
    <t>Total demande (Enveloppe disponoible)</t>
  </si>
  <si>
    <t>Total reddition de comptes</t>
  </si>
  <si>
    <t>Écarts</t>
  </si>
  <si>
    <t>SOUS-TOTAL VOLET 4</t>
  </si>
  <si>
    <t>INDICATEURS - DONNÉES GLOBALES</t>
  </si>
  <si>
    <t>Demande</t>
  </si>
  <si>
    <t>1e janvier 2033
au 31 décembre 2033</t>
  </si>
  <si>
    <t>Bilan</t>
  </si>
  <si>
    <t>Nombre d'heures travaillées (excluant charges sociales) par les employés dédiés au patrimoine dans l'organisation (hors-PEP ou PSMMPI)</t>
  </si>
  <si>
    <t xml:space="preserve">Nombre de personnes distinctes qui ont occupé un poste dédié au patrimoine dans l'organisation (hors-PEP ou PSMMPI) </t>
  </si>
  <si>
    <t>N/A</t>
  </si>
  <si>
    <t xml:space="preserve">Masse salariale associée aux employés ou aux contractuels dédiés au patrimoine dans l'organisation (hors-PEP ou PSMMPI) </t>
  </si>
  <si>
    <t>Nombre d'outils de gestion du patrimoine propre à l'organisation territoriale</t>
  </si>
  <si>
    <t>INDICATEURS VOLET 1 - INVENTAIRES</t>
  </si>
  <si>
    <t>MONTANTS TOTAUX DÉPENSÉS PAR AN</t>
  </si>
  <si>
    <t>Montants associés à la réalisation ou à la mise à jour d'un inventaire du patrimoine immobilier ou du patrimoine mobilier dans le cadre du PEP :</t>
  </si>
  <si>
    <t>MONTANT FINANCÉ PAR LE PEP</t>
  </si>
  <si>
    <t>CONTRIBUTION DU BÉNÉFICIAIRE</t>
  </si>
  <si>
    <t>Volet 1 - Inventaire</t>
  </si>
  <si>
    <t xml:space="preserve">Montant total </t>
  </si>
  <si>
    <t>Montant demandé au PEP</t>
  </si>
  <si>
    <t>Patrimoine immobilier</t>
  </si>
  <si>
    <t>Patrimoine mobilier</t>
  </si>
  <si>
    <t>Reddition</t>
  </si>
  <si>
    <t>Total 
(Reddition - demande)</t>
  </si>
  <si>
    <t>Volet 1 - Nouvelles connaissances</t>
  </si>
  <si>
    <t>Demande (prévues)</t>
  </si>
  <si>
    <t>Reddition (réalisées)</t>
  </si>
  <si>
    <t xml:space="preserve">Nombre d'études ou d'interventions réalisées dans le cadre du PEP (excluant les actions visant l'accessibilité des connaissances) </t>
  </si>
  <si>
    <t>Volet 1 - Diffusion des connaissances</t>
  </si>
  <si>
    <t xml:space="preserve">Nombre d'actions permettant d'assurer l'accessibilité des connaissances du patrimoine culturel aux citoyens réalisées dans le cadre du PEP </t>
  </si>
  <si>
    <t>VOLET  2 - EXPERTISE</t>
  </si>
  <si>
    <t>Volet 2 - Type de poste</t>
  </si>
  <si>
    <t>Nombre de poste</t>
  </si>
  <si>
    <t>Architecture</t>
  </si>
  <si>
    <t>Urbanisme</t>
  </si>
  <si>
    <t>Aménagement du territoire</t>
  </si>
  <si>
    <t>Agent(e) développement en patrimoine immobilier</t>
  </si>
  <si>
    <t>Géomatique</t>
  </si>
  <si>
    <t>Archéologie</t>
  </si>
  <si>
    <t>Génie</t>
  </si>
  <si>
    <t>Autres (histoire, archivistique, etc.)</t>
  </si>
  <si>
    <t>Volet 2 - Catégorie d'emploi prévue</t>
  </si>
  <si>
    <t>Professionnel(le)</t>
  </si>
  <si>
    <t>Technicien(ne)</t>
  </si>
  <si>
    <t>Volet 2 - Catégorie d'embauche</t>
  </si>
  <si>
    <t>Consolidation d'un poste</t>
  </si>
  <si>
    <t>Nouvelle embauche</t>
  </si>
  <si>
    <t>TOTAL DES DÉPENSES EN FORMATION</t>
  </si>
  <si>
    <t>Volet 2 - Formations</t>
  </si>
  <si>
    <t>Montant total des formations</t>
  </si>
  <si>
    <t>Formation aux élu(e)s ou citoyen(ne)s impliqué(e)s dans la gestion du patrimoine</t>
  </si>
  <si>
    <t>Formation continue des ressources professionnels ou techniques</t>
  </si>
  <si>
    <t>VOLET 3 - PLANIFICATION</t>
  </si>
  <si>
    <t>TOTAL DES DÉPENSES</t>
  </si>
  <si>
    <t>Volet 3 - PLANIFICATION</t>
  </si>
  <si>
    <t>Patrimoine immatériel</t>
  </si>
  <si>
    <t>Paysages culturels patrimoniaux</t>
  </si>
  <si>
    <t>Personnages, événements et lieux historiques</t>
  </si>
  <si>
    <t>Thème de l'action</t>
  </si>
  <si>
    <t>Nombre d'action</t>
  </si>
  <si>
    <t>VOLET 4.1 - RESTAURATION PRIVÉE</t>
  </si>
  <si>
    <t>CONTRIBUTION DU DEMANDEUR</t>
  </si>
  <si>
    <t>Volet 4.1 - RESTAURATION PRIVÉE</t>
  </si>
  <si>
    <t>Montant total</t>
  </si>
  <si>
    <t>Nombre</t>
  </si>
  <si>
    <t>MRC gestionnaire de l'entente</t>
  </si>
  <si>
    <t>Délégation par la MRC à la municipalité locale pour la gestion de l'entente</t>
  </si>
  <si>
    <t>Municipalité locale participante à l'entente</t>
  </si>
  <si>
    <t>VOLET 4.2 - RESTAURATION MUNICIPALE</t>
  </si>
  <si>
    <t>Volet 4.2 - RESTAURATION MUNICIPALE</t>
  </si>
  <si>
    <t>Bien meuble</t>
  </si>
  <si>
    <t>Immeuble</t>
  </si>
  <si>
    <t>Site archéologique</t>
  </si>
  <si>
    <t>Nombre d'interventions</t>
  </si>
  <si>
    <t>Études techniques</t>
  </si>
  <si>
    <t>Interventions de restauration et préservations sur un bien meuble</t>
  </si>
  <si>
    <t>Interventions de restauration et de préservation sur un bien immeuble</t>
  </si>
  <si>
    <t>Interventions archéologiques</t>
  </si>
  <si>
    <t>Région</t>
  </si>
  <si>
    <t>MUS_CO_MRC</t>
  </si>
  <si>
    <t>MRC</t>
  </si>
  <si>
    <t>Municipalités</t>
  </si>
  <si>
    <t xml:space="preserve">Volet 1 – Connaissance </t>
  </si>
  <si>
    <t>1.1. - Inventaire
Mobilier</t>
  </si>
  <si>
    <t>1.1. - Inventaire
Immobilier</t>
  </si>
  <si>
    <t>1.2 - développement des connaissances</t>
  </si>
  <si>
    <t>1.3 - diffusion des connaissances</t>
  </si>
  <si>
    <t xml:space="preserve">Volet 2 – Expertise  </t>
  </si>
  <si>
    <t>2.1 - embauches</t>
  </si>
  <si>
    <t>2.2 - formation continue</t>
  </si>
  <si>
    <t>2.3 - formation des élu[e]s et des citoyen[ne]s</t>
  </si>
  <si>
    <t>Volet 3  – Planification </t>
  </si>
  <si>
    <t>3  – Planification </t>
  </si>
  <si>
    <t>USAGE DPVP</t>
  </si>
  <si>
    <t>Catégorie_PEP</t>
  </si>
  <si>
    <t>Code_PEP</t>
  </si>
  <si>
    <t>Nom entité éligible PEP</t>
  </si>
  <si>
    <t>MUS_CO_REG</t>
  </si>
  <si>
    <t>MUS_CO_GEO</t>
  </si>
  <si>
    <t xml:space="preserve">Volet 4 – Préservation et restauration    </t>
  </si>
  <si>
    <t>4.1 - propriété privée (couverture territoriale cumulative)</t>
  </si>
  <si>
    <t>4.1 - Quelle(s) organisation(s) territoriales (MRC, Ville, etc.) gèrent son PAR</t>
  </si>
  <si>
    <t>4.1 - Quelle(s) municipalités locales gèrent leur propre PAR ?</t>
  </si>
  <si>
    <t>4.1 - Quelle(s) municipalités locales gèrent le PAR de la MRC ?</t>
  </si>
  <si>
    <t>4.2 - propriété municipale (portée territoriale du 4.2)</t>
  </si>
  <si>
    <t>4.2 - propriété municipale (localisation des biens touchés par une intervention)</t>
  </si>
  <si>
    <t>2-Agglomération faisant office de MRC</t>
  </si>
  <si>
    <t>01</t>
  </si>
  <si>
    <t>Communauté maritime des Îles-de-la-Madeleine</t>
  </si>
  <si>
    <t>11</t>
  </si>
  <si>
    <t>Gaspésie–Îles-de-la-Madeleine</t>
  </si>
  <si>
    <t>01023</t>
  </si>
  <si>
    <t>Les Îles-de-la-Madeleine</t>
  </si>
  <si>
    <t>01042</t>
  </si>
  <si>
    <t>Grosse-Île</t>
  </si>
  <si>
    <t>1-MRC</t>
  </si>
  <si>
    <t>02</t>
  </si>
  <si>
    <t>Le Rocher-Percé</t>
  </si>
  <si>
    <t>02005</t>
  </si>
  <si>
    <t>Percé</t>
  </si>
  <si>
    <t>02010</t>
  </si>
  <si>
    <t>Sainte-Thérèse-de-Gaspé</t>
  </si>
  <si>
    <t>02015</t>
  </si>
  <si>
    <t>Grande-Rivière</t>
  </si>
  <si>
    <t>02028</t>
  </si>
  <si>
    <t>Chandler</t>
  </si>
  <si>
    <t>02047</t>
  </si>
  <si>
    <t>Port-Daniel–Gascons</t>
  </si>
  <si>
    <t>02902</t>
  </si>
  <si>
    <t>Mont-Alexandre</t>
  </si>
  <si>
    <t>03</t>
  </si>
  <si>
    <t>La Côte-de-Gaspé</t>
  </si>
  <si>
    <t>03005</t>
  </si>
  <si>
    <t>Gaspé</t>
  </si>
  <si>
    <t>03010</t>
  </si>
  <si>
    <t>Cloridorme</t>
  </si>
  <si>
    <t>03015</t>
  </si>
  <si>
    <t>Petite-Vallée</t>
  </si>
  <si>
    <t>03020</t>
  </si>
  <si>
    <t>Grande-Vallée</t>
  </si>
  <si>
    <t>03025</t>
  </si>
  <si>
    <t>Murdochville</t>
  </si>
  <si>
    <t>03902</t>
  </si>
  <si>
    <t>Rivière-Saint-Jean</t>
  </si>
  <si>
    <t>03904</t>
  </si>
  <si>
    <t>Collines-du-Basque</t>
  </si>
  <si>
    <t>04</t>
  </si>
  <si>
    <t>La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</si>
  <si>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</si>
  <si>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</si>
  <si>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</si>
  <si>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</si>
  <si>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</si>
  <si>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</si>
  <si>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</si>
  <si>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</si>
  <si>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</si>
  <si>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</si>
  <si>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</si>
  <si>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</si>
  <si>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</si>
  <si>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</si>
  <si>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</si>
  <si>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</si>
  <si>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</si>
  <si>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</si>
  <si>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04904</t>
  </si>
  <si>
    <t>Coulée-des-Adolphe</t>
  </si>
  <si>
    <t>05</t>
  </si>
  <si>
    <t>Bonaventure</t>
  </si>
  <si>
    <t>05010</t>
  </si>
  <si>
    <t>Shigawake</t>
  </si>
  <si>
    <t>05015</t>
  </si>
  <si>
    <t>Saint-Godefroi</t>
  </si>
  <si>
    <t>05020</t>
  </si>
  <si>
    <t>Hope Town</t>
  </si>
  <si>
    <t>05025</t>
  </si>
  <si>
    <t>Hope</t>
  </si>
  <si>
    <t>05032</t>
  </si>
  <si>
    <t>Paspébiac</t>
  </si>
  <si>
    <t>05040</t>
  </si>
  <si>
    <t>New Carlisle</t>
  </si>
  <si>
    <t>05045</t>
  </si>
  <si>
    <t>05050</t>
  </si>
  <si>
    <t>Saint-Elzéar</t>
  </si>
  <si>
    <t>05055</t>
  </si>
  <si>
    <t>Saint-Siméon</t>
  </si>
  <si>
    <t>05060</t>
  </si>
  <si>
    <t>Caplan</t>
  </si>
  <si>
    <t>05065</t>
  </si>
  <si>
    <t>Saint-Alphonse</t>
  </si>
  <si>
    <t>05070</t>
  </si>
  <si>
    <t>New Richmond</t>
  </si>
  <si>
    <t>05077</t>
  </si>
  <si>
    <t>Cascapédia–Saint-Jules</t>
  </si>
  <si>
    <t>05902</t>
  </si>
  <si>
    <t>Rivière-Bonaventure</t>
  </si>
  <si>
    <t>06</t>
  </si>
  <si>
    <t>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</si>
  <si>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</si>
  <si>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</si>
  <si>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</si>
  <si>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</si>
  <si>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</si>
  <si>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</si>
  <si>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</si>
  <si>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</si>
  <si>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</si>
  <si>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</si>
  <si>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</si>
  <si>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</si>
  <si>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</si>
  <si>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</si>
  <si>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</si>
  <si>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</si>
  <si>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</si>
  <si>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</si>
  <si>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</si>
  <si>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</si>
  <si>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</si>
  <si>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</si>
  <si>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06902</t>
  </si>
  <si>
    <t>Rivière-Nouvelle</t>
  </si>
  <si>
    <t>06904</t>
  </si>
  <si>
    <t>Ruisseau-Ferguson</t>
  </si>
  <si>
    <t>07</t>
  </si>
  <si>
    <t>La Matapédia</t>
  </si>
  <si>
    <t>Bas-Saint-Laurent</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</si>
  <si>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</si>
  <si>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</si>
  <si>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</si>
  <si>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</si>
  <si>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</si>
  <si>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</si>
  <si>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</si>
  <si>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</si>
  <si>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</si>
  <si>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</si>
  <si>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</si>
  <si>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</si>
  <si>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</si>
  <si>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</si>
  <si>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</si>
  <si>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</si>
  <si>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</si>
  <si>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</si>
  <si>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</si>
  <si>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</si>
  <si>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</si>
  <si>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</si>
  <si>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</si>
  <si>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</si>
  <si>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</si>
  <si>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</si>
  <si>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</si>
  <si>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</si>
  <si>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</si>
  <si>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</si>
  <si>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</si>
  <si>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</si>
  <si>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</si>
  <si>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</si>
  <si>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</si>
  <si>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</si>
  <si>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</si>
  <si>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</si>
  <si>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07904</t>
  </si>
  <si>
    <t>Rivière-Vaseuse</t>
  </si>
  <si>
    <t>07906</t>
  </si>
  <si>
    <t>Rivière-Patapédia-Est</t>
  </si>
  <si>
    <t>07908</t>
  </si>
  <si>
    <t>Lac-Casault</t>
  </si>
  <si>
    <t>07910</t>
  </si>
  <si>
    <t>Ruisseau-des-Mineurs</t>
  </si>
  <si>
    <t>07912</t>
  </si>
  <si>
    <t>Lac-Alfred</t>
  </si>
  <si>
    <t>07914</t>
  </si>
  <si>
    <t>Lac-Matapédia</t>
  </si>
  <si>
    <t>08</t>
  </si>
  <si>
    <t>La Matanie</t>
  </si>
  <si>
    <t>08005</t>
  </si>
  <si>
    <t>Les Méchins</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</si>
  <si>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</si>
  <si>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</si>
  <si>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</si>
  <si>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</si>
  <si>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</si>
  <si>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</si>
  <si>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</si>
  <si>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</si>
  <si>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</si>
  <si>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</si>
  <si>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</si>
  <si>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</si>
  <si>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</si>
  <si>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</si>
  <si>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</si>
  <si>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</si>
  <si>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</si>
  <si>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</si>
  <si>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</si>
  <si>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</si>
  <si>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</si>
  <si>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</si>
  <si>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09</t>
  </si>
  <si>
    <t>La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</si>
  <si>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</si>
  <si>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</si>
  <si>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</si>
  <si>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</si>
  <si>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</si>
  <si>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</si>
  <si>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</si>
  <si>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</si>
  <si>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</si>
  <si>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</si>
  <si>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</si>
  <si>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</si>
  <si>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</si>
  <si>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</si>
  <si>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</si>
  <si>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</si>
  <si>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</si>
  <si>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</si>
  <si>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</si>
  <si>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</si>
  <si>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</si>
  <si>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</si>
  <si>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</si>
  <si>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</si>
  <si>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</si>
  <si>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</si>
  <si>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</si>
  <si>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</si>
  <si>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</si>
  <si>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</si>
  <si>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</si>
  <si>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</si>
  <si>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09902</t>
  </si>
  <si>
    <t>Lac-des-Eaux-Mortes</t>
  </si>
  <si>
    <t>09904</t>
  </si>
  <si>
    <t>Lac-à-la-Croix</t>
  </si>
  <si>
    <t>10</t>
  </si>
  <si>
    <t>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</si>
  <si>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</si>
  <si>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</si>
  <si>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</si>
  <si>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</si>
  <si>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</si>
  <si>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</si>
  <si>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</si>
  <si>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</si>
  <si>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</si>
  <si>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</si>
  <si>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</si>
  <si>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</si>
  <si>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</si>
  <si>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</si>
  <si>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</si>
  <si>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</si>
  <si>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</si>
  <si>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</si>
  <si>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</si>
  <si>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</si>
  <si>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Les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</si>
  <si>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</si>
  <si>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</si>
  <si>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</si>
  <si>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</si>
  <si>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</si>
  <si>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</si>
  <si>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</si>
  <si>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</si>
  <si>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</si>
  <si>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</si>
  <si>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</si>
  <si>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</si>
  <si>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</si>
  <si>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</si>
  <si>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</si>
  <si>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</si>
  <si>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</si>
  <si>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</si>
  <si>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</si>
  <si>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</si>
  <si>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</si>
  <si>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</si>
  <si>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11902</t>
  </si>
  <si>
    <t>Lac-Boisbouscache</t>
  </si>
  <si>
    <t>12</t>
  </si>
  <si>
    <t>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</si>
  <si>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</si>
  <si>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</si>
  <si>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</si>
  <si>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</si>
  <si>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</si>
  <si>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</si>
  <si>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</si>
  <si>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</si>
  <si>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</si>
  <si>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</si>
  <si>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</si>
  <si>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</si>
  <si>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</si>
  <si>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</si>
  <si>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</si>
  <si>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</si>
  <si>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</si>
  <si>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</si>
  <si>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</si>
  <si>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</si>
  <si>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</si>
  <si>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</si>
  <si>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</si>
  <si>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12080</t>
  </si>
  <si>
    <t>Notre-Dame-du-Portage</t>
  </si>
  <si>
    <t>13</t>
  </si>
  <si>
    <t>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</si>
  <si>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</si>
  <si>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</si>
  <si>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</si>
  <si>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</si>
  <si>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</si>
  <si>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</si>
  <si>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</si>
  <si>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</si>
  <si>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</si>
  <si>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</si>
  <si>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</si>
  <si>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</si>
  <si>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</si>
  <si>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</si>
  <si>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</si>
  <si>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</si>
  <si>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</si>
  <si>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</si>
  <si>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</si>
  <si>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</si>
  <si>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</si>
  <si>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</si>
  <si>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</si>
  <si>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</si>
  <si>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</si>
  <si>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</si>
  <si>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</si>
  <si>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</si>
  <si>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</si>
  <si>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</si>
  <si>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</si>
  <si>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</si>
  <si>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</si>
  <si>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</si>
  <si>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</si>
  <si>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</si>
  <si>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</si>
  <si>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</si>
  <si>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14</t>
  </si>
  <si>
    <t>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</si>
  <si>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</si>
  <si>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</si>
  <si>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</si>
  <si>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</si>
  <si>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</si>
  <si>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</si>
  <si>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</si>
  <si>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</si>
  <si>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</si>
  <si>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</si>
  <si>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</si>
  <si>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</si>
  <si>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</si>
  <si>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</si>
  <si>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</si>
  <si>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</si>
  <si>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</si>
  <si>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</si>
  <si>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</si>
  <si>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</si>
  <si>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</si>
  <si>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</si>
  <si>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</si>
  <si>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</si>
  <si>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</si>
  <si>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</si>
  <si>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</si>
  <si>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</si>
  <si>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</si>
  <si>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</si>
  <si>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</si>
  <si>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</si>
  <si>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</si>
  <si>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</si>
  <si>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</si>
  <si>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14904</t>
  </si>
  <si>
    <t>Petit-Lac-Sainte-Anne</t>
  </si>
  <si>
    <t>15</t>
  </si>
  <si>
    <t>Charlevoix-Est</t>
  </si>
  <si>
    <t>Capitale-Nationale</t>
  </si>
  <si>
    <t>15005</t>
  </si>
  <si>
    <t>Saint-Irénée</t>
  </si>
  <si>
    <t>15013</t>
  </si>
  <si>
    <t>La Malbaie</t>
  </si>
  <si>
    <t>15025</t>
  </si>
  <si>
    <t>Notre-Dame-des-Monts</t>
  </si>
  <si>
    <t>15030</t>
  </si>
  <si>
    <t>Saint-Aimé-des-Lacs</t>
  </si>
  <si>
    <t>15035</t>
  </si>
  <si>
    <t>Clermont</t>
  </si>
  <si>
    <t>15058</t>
  </si>
  <si>
    <t>15065</t>
  </si>
  <si>
    <t>Baie-Sainte-Catherine</t>
  </si>
  <si>
    <t>15902</t>
  </si>
  <si>
    <t>Mont-Élie</t>
  </si>
  <si>
    <t>15904</t>
  </si>
  <si>
    <t>Sagard</t>
  </si>
  <si>
    <t>16</t>
  </si>
  <si>
    <t>Charlevoix</t>
  </si>
  <si>
    <t>16005</t>
  </si>
  <si>
    <t>Petite-Rivière-Saint-François</t>
  </si>
  <si>
    <t>16013</t>
  </si>
  <si>
    <t>Baie-Saint-Paul</t>
  </si>
  <si>
    <t>16023</t>
  </si>
  <si>
    <t>L'Isle-aux-Coudres</t>
  </si>
  <si>
    <t>16048</t>
  </si>
  <si>
    <t>Les Éboulements</t>
  </si>
  <si>
    <t>16050</t>
  </si>
  <si>
    <t>Saint-Hilarion</t>
  </si>
  <si>
    <t>16055</t>
  </si>
  <si>
    <t>Saint-Urbain</t>
  </si>
  <si>
    <t>16902</t>
  </si>
  <si>
    <t>Lac-Pikauba</t>
  </si>
  <si>
    <t>17</t>
  </si>
  <si>
    <t>L'Islet</t>
  </si>
  <si>
    <t>Chaudière-Appalaches</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</si>
  <si>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</si>
  <si>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</si>
  <si>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</si>
  <si>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</si>
  <si>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</si>
  <si>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</si>
  <si>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</si>
  <si>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</si>
  <si>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</si>
  <si>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</si>
  <si>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</si>
  <si>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</si>
  <si>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</si>
  <si>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</si>
  <si>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</si>
  <si>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</si>
  <si>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</si>
  <si>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</si>
  <si>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</si>
  <si>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</si>
  <si>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</si>
  <si>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</si>
  <si>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</si>
  <si>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</si>
  <si>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</si>
  <si>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</si>
  <si>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18</t>
  </si>
  <si>
    <t>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</si>
  <si>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</si>
  <si>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</si>
  <si>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</si>
  <si>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</si>
  <si>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</si>
  <si>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</si>
  <si>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</si>
  <si>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</si>
  <si>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</si>
  <si>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</si>
  <si>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</si>
  <si>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</si>
  <si>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</si>
  <si>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</si>
  <si>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</si>
  <si>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</si>
  <si>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</si>
  <si>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</si>
  <si>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</si>
  <si>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18055</t>
  </si>
  <si>
    <t>Saint-Pierre-de-la-Rivière-du-Sud</t>
  </si>
  <si>
    <t>18060</t>
  </si>
  <si>
    <t>Saint-François-de-la-Rivière-du-Sud</t>
  </si>
  <si>
    <t>18065</t>
  </si>
  <si>
    <t>Berthier-sur-Mer</t>
  </si>
  <si>
    <t>18070</t>
  </si>
  <si>
    <t>Saint-Antoine-de-l'Isle-aux-Grues</t>
  </si>
  <si>
    <t>19</t>
  </si>
  <si>
    <t>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</si>
  <si>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</si>
  <si>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</si>
  <si>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</si>
  <si>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</si>
  <si>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</si>
  <si>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</si>
  <si>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</si>
  <si>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</si>
  <si>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</si>
  <si>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</si>
  <si>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</si>
  <si>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</si>
  <si>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</si>
  <si>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</si>
  <si>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</si>
  <si>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</si>
  <si>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</si>
  <si>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</si>
  <si>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</si>
  <si>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</si>
  <si>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</si>
  <si>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</si>
  <si>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</si>
  <si>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Saint-Henri</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</si>
  <si>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</si>
  <si>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</si>
  <si>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</si>
  <si>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</si>
  <si>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</si>
  <si>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</si>
  <si>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</si>
  <si>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</si>
  <si>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</si>
  <si>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</si>
  <si>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</si>
  <si>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</si>
  <si>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</si>
  <si>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</si>
  <si>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</si>
  <si>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</si>
  <si>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20</t>
  </si>
  <si>
    <t>L'Île-d'Orléans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</si>
  <si>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</si>
  <si>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</si>
  <si>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</si>
  <si>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</si>
  <si>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</si>
  <si>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</si>
  <si>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</si>
  <si>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</si>
  <si>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</si>
  <si>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</si>
  <si>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</si>
  <si>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</si>
  <si>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t>
  </si>
  <si>
    <t>La Côte-de-Beaupré</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</si>
  <si>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</si>
  <si>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</si>
  <si>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</si>
  <si>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</si>
  <si>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</si>
  <si>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</si>
  <si>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</si>
  <si>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</si>
  <si>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</si>
  <si>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</si>
  <si>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</si>
  <si>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</si>
  <si>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</si>
  <si>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</si>
  <si>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</si>
  <si>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</si>
  <si>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</si>
  <si>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</si>
  <si>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21902</t>
  </si>
  <si>
    <t>Sault-au-Cochon</t>
  </si>
  <si>
    <t>21904</t>
  </si>
  <si>
    <t>Lac-Jacques-Cartier</t>
  </si>
  <si>
    <t>22</t>
  </si>
  <si>
    <t>La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</si>
  <si>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</si>
  <si>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</si>
  <si>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</si>
  <si>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</si>
  <si>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</si>
  <si>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</si>
  <si>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</si>
  <si>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</si>
  <si>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</si>
  <si>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</si>
  <si>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</si>
  <si>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</si>
  <si>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</si>
  <si>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</si>
  <si>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</si>
  <si>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</si>
  <si>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</si>
  <si>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</si>
  <si>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22902</t>
  </si>
  <si>
    <t>Lac-Croche</t>
  </si>
  <si>
    <t>3-Ville admissibles hors-MRC</t>
  </si>
  <si>
    <t>23015</t>
  </si>
  <si>
    <t>23</t>
  </si>
  <si>
    <t>Québec</t>
  </si>
  <si>
    <t>Notre-Dame-des-Anges</t>
  </si>
  <si>
    <t>23057</t>
  </si>
  <si>
    <t>L'Ancienne-Lorette</t>
  </si>
  <si>
    <t>23072</t>
  </si>
  <si>
    <t>Saint-Augustin-de-Desmaures</t>
  </si>
  <si>
    <t>26</t>
  </si>
  <si>
    <t>La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</si>
  <si>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</si>
  <si>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</si>
  <si>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</si>
  <si>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</si>
  <si>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</si>
  <si>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</si>
  <si>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</si>
  <si>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</si>
  <si>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</si>
  <si>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</si>
  <si>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</si>
  <si>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</si>
  <si>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</si>
  <si>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</si>
  <si>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</si>
  <si>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</si>
  <si>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</si>
  <si>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</si>
  <si>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</si>
  <si>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</si>
  <si>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</si>
  <si>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27</t>
  </si>
  <si>
    <t>Beauce-Centre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</si>
  <si>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</si>
  <si>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</si>
  <si>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</si>
  <si>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</si>
  <si>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</si>
  <si>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</si>
  <si>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</si>
  <si>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</si>
  <si>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</si>
  <si>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</si>
  <si>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</si>
  <si>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</si>
  <si>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</si>
  <si>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</si>
  <si>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</si>
  <si>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</si>
  <si>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</si>
  <si>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</si>
  <si>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</si>
  <si>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Saint-Séverin</t>
  </si>
  <si>
    <t>28</t>
  </si>
  <si>
    <t>Les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</si>
  <si>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</si>
  <si>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</si>
  <si>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</si>
  <si>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</si>
  <si>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</si>
  <si>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</si>
  <si>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</si>
  <si>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</si>
  <si>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</si>
  <si>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</si>
  <si>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</si>
  <si>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</si>
  <si>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</si>
  <si>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</si>
  <si>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</si>
  <si>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</si>
  <si>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</si>
  <si>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</si>
  <si>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</si>
  <si>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</si>
  <si>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Sainte-Sabine</t>
  </si>
  <si>
    <t>28070</t>
  </si>
  <si>
    <t>Saint-Camille-de-Lellis</t>
  </si>
  <si>
    <t>28075</t>
  </si>
  <si>
    <t>Saint-Magloire</t>
  </si>
  <si>
    <t>29</t>
  </si>
  <si>
    <t>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</si>
  <si>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</si>
  <si>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</si>
  <si>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</si>
  <si>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</si>
  <si>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</si>
  <si>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</si>
  <si>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</si>
  <si>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</si>
  <si>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</si>
  <si>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</si>
  <si>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</si>
  <si>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</si>
  <si>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</si>
  <si>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</si>
  <si>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</si>
  <si>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</si>
  <si>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</si>
  <si>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</si>
  <si>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</si>
  <si>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</si>
  <si>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</si>
  <si>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</si>
  <si>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</si>
  <si>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</si>
  <si>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</si>
  <si>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</si>
  <si>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</si>
  <si>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</si>
  <si>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</si>
  <si>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</si>
  <si>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</si>
  <si>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</si>
  <si>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30</t>
  </si>
  <si>
    <t>Le Granit</t>
  </si>
  <si>
    <t>Estrie</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</si>
  <si>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</si>
  <si>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</si>
  <si>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</si>
  <si>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</si>
  <si>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</si>
  <si>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</si>
  <si>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</si>
  <si>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</si>
  <si>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</si>
  <si>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</si>
  <si>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</si>
  <si>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</si>
  <si>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</si>
  <si>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</si>
  <si>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</si>
  <si>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</si>
  <si>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</si>
  <si>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</si>
  <si>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</si>
  <si>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</si>
  <si>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</si>
  <si>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</si>
  <si>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</si>
  <si>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</si>
  <si>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</si>
  <si>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</si>
  <si>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</si>
  <si>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</si>
  <si>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</si>
  <si>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</si>
  <si>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</si>
  <si>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</si>
  <si>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</si>
  <si>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</si>
  <si>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</si>
  <si>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</si>
  <si>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</si>
  <si>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</si>
  <si>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</si>
  <si>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</si>
  <si>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31</t>
  </si>
  <si>
    <t>Les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</si>
  <si>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</si>
  <si>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</si>
  <si>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</si>
  <si>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</si>
  <si>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</si>
  <si>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</si>
  <si>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</si>
  <si>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</si>
  <si>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</si>
  <si>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</si>
  <si>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</si>
  <si>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</si>
  <si>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</si>
  <si>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</si>
  <si>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</si>
  <si>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</si>
  <si>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</si>
  <si>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</si>
  <si>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</si>
  <si>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</si>
  <si>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</si>
  <si>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</si>
  <si>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</si>
  <si>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</si>
  <si>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</si>
  <si>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</si>
  <si>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</si>
  <si>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</si>
  <si>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</si>
  <si>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</si>
  <si>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</si>
  <si>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</si>
  <si>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</si>
  <si>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</si>
  <si>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</si>
  <si>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</si>
  <si>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</si>
  <si>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32</t>
  </si>
  <si>
    <t>L'Érable</t>
  </si>
  <si>
    <t>Centre-du-Québec</t>
  </si>
  <si>
    <t>32013</t>
  </si>
  <si>
    <t>Saint-Ferdinand</t>
  </si>
  <si>
    <t>32023</t>
  </si>
  <si>
    <t>Sainte-Sophie-d'Halifax</t>
  </si>
  <si>
    <t>32033</t>
  </si>
  <si>
    <t>Princeville</t>
  </si>
  <si>
    <t>32040</t>
  </si>
  <si>
    <t>Plessisville</t>
  </si>
  <si>
    <t>32045</t>
  </si>
  <si>
    <t>32050</t>
  </si>
  <si>
    <t>Saint-Pierre-Baptiste</t>
  </si>
  <si>
    <t>32058</t>
  </si>
  <si>
    <t>Inverness</t>
  </si>
  <si>
    <t>32065</t>
  </si>
  <si>
    <t>Lyster</t>
  </si>
  <si>
    <t>32072</t>
  </si>
  <si>
    <t>Laurierville</t>
  </si>
  <si>
    <t>32080</t>
  </si>
  <si>
    <t>Notre-Dame-de-Lourdes</t>
  </si>
  <si>
    <t>32085</t>
  </si>
  <si>
    <t>Villeroy</t>
  </si>
  <si>
    <t>33</t>
  </si>
  <si>
    <t>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</si>
  <si>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</si>
  <si>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</si>
  <si>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</si>
  <si>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</si>
  <si>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</si>
  <si>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</si>
  <si>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</si>
  <si>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</si>
  <si>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</si>
  <si>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</si>
  <si>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</si>
  <si>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</si>
  <si>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</si>
  <si>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</si>
  <si>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</si>
  <si>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</si>
  <si>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</si>
  <si>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</si>
  <si>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</si>
  <si>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</si>
  <si>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</si>
  <si>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</si>
  <si>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</si>
  <si>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</si>
  <si>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</si>
  <si>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</si>
  <si>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</si>
  <si>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</si>
  <si>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</si>
  <si>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</si>
  <si>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</si>
  <si>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</si>
  <si>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</si>
  <si>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33123</t>
  </si>
  <si>
    <t>Leclercville</t>
  </si>
  <si>
    <t>34</t>
  </si>
  <si>
    <t>Portneuf</t>
  </si>
  <si>
    <t>34007</t>
  </si>
  <si>
    <t>Neuville</t>
  </si>
  <si>
    <t>34017</t>
  </si>
  <si>
    <t>Pont-Rouge</t>
  </si>
  <si>
    <t>34025</t>
  </si>
  <si>
    <t>Donnacona</t>
  </si>
  <si>
    <t>34030</t>
  </si>
  <si>
    <t>Cap-Santé</t>
  </si>
  <si>
    <t>34038</t>
  </si>
  <si>
    <t>Saint-Basile</t>
  </si>
  <si>
    <t>34048</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</si>
  <si>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</si>
  <si>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</si>
  <si>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</si>
  <si>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</si>
  <si>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</si>
  <si>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</si>
  <si>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</si>
  <si>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</si>
  <si>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</si>
  <si>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</si>
  <si>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</si>
  <si>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</si>
  <si>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</si>
  <si>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</si>
  <si>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</si>
  <si>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</si>
  <si>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</si>
  <si>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</si>
  <si>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</si>
  <si>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</si>
  <si>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</si>
  <si>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</si>
  <si>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</si>
  <si>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</si>
  <si>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34902</t>
  </si>
  <si>
    <t>Lac-Blanc</t>
  </si>
  <si>
    <t>34904</t>
  </si>
  <si>
    <t>Linton</t>
  </si>
  <si>
    <t>34906</t>
  </si>
  <si>
    <t>Lac-Lapeyrère</t>
  </si>
  <si>
    <t>35</t>
  </si>
  <si>
    <t>Mékinac</t>
  </si>
  <si>
    <t>Mauricie</t>
  </si>
  <si>
    <t>35005</t>
  </si>
  <si>
    <t>Notre-Dame-de-Montauban</t>
  </si>
  <si>
    <t>35010</t>
  </si>
  <si>
    <t>Lac-aux-Sables</t>
  </si>
  <si>
    <t>35015</t>
  </si>
  <si>
    <t>Saint-Adelphe</t>
  </si>
  <si>
    <t>35020</t>
  </si>
  <si>
    <t>35027</t>
  </si>
  <si>
    <t>Saint-Tite</t>
  </si>
  <si>
    <t>35035</t>
  </si>
  <si>
    <t>Hérouxville</t>
  </si>
  <si>
    <t>35040</t>
  </si>
  <si>
    <t>Grandes-Piles</t>
  </si>
  <si>
    <t>35045</t>
  </si>
  <si>
    <t>Saint-Roch-de-Mékinac</t>
  </si>
  <si>
    <t>35050</t>
  </si>
  <si>
    <t>Sainte-Thècle</t>
  </si>
  <si>
    <t>35055</t>
  </si>
  <si>
    <t>Trois-Rives</t>
  </si>
  <si>
    <t>35902</t>
  </si>
  <si>
    <t>Lac-Masketsi</t>
  </si>
  <si>
    <t>35904</t>
  </si>
  <si>
    <t>Lac-Normand</t>
  </si>
  <si>
    <t>35906</t>
  </si>
  <si>
    <t>Rivière-de-la-Savane</t>
  </si>
  <si>
    <t>35908</t>
  </si>
  <si>
    <t>Lac-Boulé</t>
  </si>
  <si>
    <t>36</t>
  </si>
  <si>
    <t>Shawinigan</t>
  </si>
  <si>
    <t>36033</t>
  </si>
  <si>
    <t>38</t>
  </si>
  <si>
    <t>Bécancour</t>
  </si>
  <si>
    <t>38005</t>
  </si>
  <si>
    <t>Saint-Sylvère</t>
  </si>
  <si>
    <t>38010</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</si>
  <si>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</si>
  <si>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</si>
  <si>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</si>
  <si>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</si>
  <si>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</si>
  <si>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</si>
  <si>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</si>
  <si>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</si>
  <si>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</si>
  <si>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</si>
  <si>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</si>
  <si>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</si>
  <si>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</si>
  <si>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</si>
  <si>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</si>
  <si>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</si>
  <si>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</si>
  <si>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</si>
  <si>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</si>
  <si>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39</t>
  </si>
  <si>
    <t>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</si>
  <si>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</si>
  <si>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</si>
  <si>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</si>
  <si>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</si>
  <si>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</si>
  <si>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</si>
  <si>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</si>
  <si>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</si>
  <si>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</si>
  <si>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</si>
  <si>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</si>
  <si>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</si>
  <si>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</si>
  <si>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</si>
  <si>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</si>
  <si>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</si>
  <si>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</si>
  <si>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</si>
  <si>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</si>
  <si>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</si>
  <si>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</si>
  <si>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</si>
  <si>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</si>
  <si>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</si>
  <si>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</si>
  <si>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</si>
  <si>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</si>
  <si>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</si>
  <si>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</si>
  <si>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</si>
  <si>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</si>
  <si>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</si>
  <si>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</si>
  <si>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</si>
  <si>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</si>
  <si>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</si>
  <si>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</si>
  <si>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</si>
  <si>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</si>
  <si>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</si>
  <si>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</si>
  <si>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 Falls</t>
  </si>
  <si>
    <t>39170</t>
  </si>
  <si>
    <t>Saint-Louis-de-Blandford</t>
  </si>
  <si>
    <t>40</t>
  </si>
  <si>
    <t>Les Sources</t>
  </si>
  <si>
    <t>40005</t>
  </si>
  <si>
    <t>Ham-Sud</t>
  </si>
  <si>
    <t>40010</t>
  </si>
  <si>
    <t>Saint-Adrien</t>
  </si>
  <si>
    <t>40017</t>
  </si>
  <si>
    <t>Wotton</t>
  </si>
  <si>
    <t>40025</t>
  </si>
  <si>
    <t>Saint-Camille</t>
  </si>
  <si>
    <t>40032</t>
  </si>
  <si>
    <t>Saint-Georges-de-Windsor</t>
  </si>
  <si>
    <t>40043</t>
  </si>
  <si>
    <t>Val-des-Sources</t>
  </si>
  <si>
    <t>40047</t>
  </si>
  <si>
    <t>Danville</t>
  </si>
  <si>
    <t>41</t>
  </si>
  <si>
    <t>Le Haut-Saint-François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</si>
  <si>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</si>
  <si>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</si>
  <si>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</si>
  <si>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</si>
  <si>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</si>
  <si>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</si>
  <si>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</si>
  <si>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</si>
  <si>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</si>
  <si>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</si>
  <si>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</si>
  <si>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</si>
  <si>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</si>
  <si>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</si>
  <si>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</si>
  <si>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</si>
  <si>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</si>
  <si>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</si>
  <si>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</si>
  <si>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</si>
  <si>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</si>
  <si>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</si>
  <si>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</si>
  <si>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</si>
  <si>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</si>
  <si>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</si>
  <si>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</si>
  <si>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</si>
  <si>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42</t>
  </si>
  <si>
    <t>Le Val-Saint-François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</si>
  <si>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</si>
  <si>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</si>
  <si>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</si>
  <si>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</si>
  <si>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</si>
  <si>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</si>
  <si>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</si>
  <si>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</si>
  <si>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</si>
  <si>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</si>
  <si>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</si>
  <si>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</si>
  <si>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</si>
  <si>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</si>
  <si>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</si>
  <si>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</si>
  <si>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</si>
  <si>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</si>
  <si>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</si>
  <si>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</si>
  <si>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</si>
  <si>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</si>
  <si>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</si>
  <si>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</si>
  <si>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</si>
  <si>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</si>
  <si>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</si>
  <si>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</si>
  <si>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</si>
  <si>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</si>
  <si>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</si>
  <si>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</si>
  <si>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</si>
  <si>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</si>
  <si>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</si>
  <si>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43</t>
  </si>
  <si>
    <t>Sherbrooke</t>
  </si>
  <si>
    <t>43027</t>
  </si>
  <si>
    <t>44</t>
  </si>
  <si>
    <t>Coaticook</t>
  </si>
  <si>
    <t>44003</t>
  </si>
  <si>
    <t>Saint-Malo</t>
  </si>
  <si>
    <t>44005</t>
  </si>
  <si>
    <t>Saint-Venant-de-Paquette</t>
  </si>
  <si>
    <t>44010</t>
  </si>
  <si>
    <t>East Hereford</t>
  </si>
  <si>
    <t>44015</t>
  </si>
  <si>
    <t>Saint-Herménégilde</t>
  </si>
  <si>
    <t>44023</t>
  </si>
  <si>
    <t>Dixville</t>
  </si>
  <si>
    <t>44037</t>
  </si>
  <si>
    <t>44045</t>
  </si>
  <si>
    <t>Barnston-Ouest</t>
  </si>
  <si>
    <t>44050</t>
  </si>
  <si>
    <t>Stanstead-Est</t>
  </si>
  <si>
    <t>44055</t>
  </si>
  <si>
    <t>Sainte-Edwidge-de-Clifton</t>
  </si>
  <si>
    <t>44060</t>
  </si>
  <si>
    <t>Martinville</t>
  </si>
  <si>
    <t>44071</t>
  </si>
  <si>
    <t>Compton</t>
  </si>
  <si>
    <t>44080</t>
  </si>
  <si>
    <t>Waterville</t>
  </si>
  <si>
    <t>45</t>
  </si>
  <si>
    <t>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</si>
  <si>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</si>
  <si>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</si>
  <si>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</si>
  <si>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</si>
  <si>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</si>
  <si>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</si>
  <si>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</si>
  <si>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</si>
  <si>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</si>
  <si>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</si>
  <si>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</si>
  <si>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</si>
  <si>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</si>
  <si>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</si>
  <si>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</si>
  <si>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</si>
  <si>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</si>
  <si>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</si>
  <si>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</si>
  <si>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</si>
  <si>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</si>
  <si>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</si>
  <si>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</si>
  <si>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</si>
  <si>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</si>
  <si>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</si>
  <si>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</si>
  <si>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</si>
  <si>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</si>
  <si>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</si>
  <si>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</si>
  <si>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</si>
  <si>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46</t>
  </si>
  <si>
    <t>Brome-Missisquoi</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</si>
  <si>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</si>
  <si>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</si>
  <si>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</si>
  <si>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</si>
  <si>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</si>
  <si>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</si>
  <si>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</si>
  <si>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</si>
  <si>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</si>
  <si>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</si>
  <si>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</si>
  <si>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</si>
  <si>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</si>
  <si>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</si>
  <si>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</si>
  <si>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</si>
  <si>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</si>
  <si>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</si>
  <si>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</si>
  <si>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</si>
  <si>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</si>
  <si>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</si>
  <si>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</si>
  <si>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</si>
  <si>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</si>
  <si>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46078</t>
  </si>
  <si>
    <t>Bromont</t>
  </si>
  <si>
    <t>46080</t>
  </si>
  <si>
    <t>Cowansville</t>
  </si>
  <si>
    <t>46085</t>
  </si>
  <si>
    <t>East Farnham</t>
  </si>
  <si>
    <t>46090</t>
  </si>
  <si>
    <t>Brigham</t>
  </si>
  <si>
    <t>46095</t>
  </si>
  <si>
    <t>Saint-Ignace-de-Stanbridge</t>
  </si>
  <si>
    <t>46100</t>
  </si>
  <si>
    <t>Notre-Dame-de-Stanbridge</t>
  </si>
  <si>
    <t>46105</t>
  </si>
  <si>
    <t>46112</t>
  </si>
  <si>
    <t>Farnham</t>
  </si>
  <si>
    <t>47</t>
  </si>
  <si>
    <t>La Haute-Yamaska</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</si>
  <si>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</si>
  <si>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</si>
  <si>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</si>
  <si>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</si>
  <si>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</si>
  <si>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</si>
  <si>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</si>
  <si>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</si>
  <si>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</si>
  <si>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</si>
  <si>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</si>
  <si>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</si>
  <si>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</si>
  <si>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</si>
  <si>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</si>
  <si>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</si>
  <si>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48</t>
  </si>
  <si>
    <t>Acton</t>
  </si>
  <si>
    <t>Montérégie</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</si>
  <si>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</si>
  <si>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</si>
  <si>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</si>
  <si>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</si>
  <si>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</si>
  <si>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</si>
  <si>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</si>
  <si>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</si>
  <si>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</si>
  <si>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</si>
  <si>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</si>
  <si>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</si>
  <si>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</si>
  <si>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</si>
  <si>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</si>
  <si>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</si>
  <si>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49</t>
  </si>
  <si>
    <t>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</si>
  <si>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</si>
  <si>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</si>
  <si>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</si>
  <si>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</si>
  <si>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</si>
  <si>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</si>
  <si>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</si>
  <si>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</si>
  <si>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</si>
  <si>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</si>
  <si>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</si>
  <si>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</si>
  <si>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</si>
  <si>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</si>
  <si>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</si>
  <si>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</si>
  <si>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</si>
  <si>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</si>
  <si>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</si>
  <si>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</si>
  <si>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</si>
  <si>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</si>
  <si>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</si>
  <si>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</si>
  <si>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</si>
  <si>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</si>
  <si>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</si>
  <si>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</si>
  <si>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</si>
  <si>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</si>
  <si>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</si>
  <si>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</si>
  <si>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</si>
  <si>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</si>
  <si>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</si>
  <si>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50</t>
  </si>
  <si>
    <t>Nicolet-Yamaska</t>
  </si>
  <si>
    <t>50005</t>
  </si>
  <si>
    <t>Sainte-Eulalie</t>
  </si>
  <si>
    <t>50013</t>
  </si>
  <si>
    <t>Aston-Jonction</t>
  </si>
  <si>
    <t>50023</t>
  </si>
  <si>
    <t>Saint-Wenceslas</t>
  </si>
  <si>
    <t>50030</t>
  </si>
  <si>
    <t>Saint-Célestin</t>
  </si>
  <si>
    <t>50035</t>
  </si>
  <si>
    <t>50042</t>
  </si>
  <si>
    <t>Saint-Léonard-d'Aston</t>
  </si>
  <si>
    <t>50050</t>
  </si>
  <si>
    <t>50057</t>
  </si>
  <si>
    <t>Sainte-Monique</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</si>
  <si>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</si>
  <si>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</si>
  <si>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</si>
  <si>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</si>
  <si>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</si>
  <si>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</si>
  <si>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</si>
  <si>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</si>
  <si>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</si>
  <si>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</si>
  <si>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</si>
  <si>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</si>
  <si>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</si>
  <si>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</si>
  <si>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</si>
  <si>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</si>
  <si>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51</t>
  </si>
  <si>
    <t>Maskinongé</t>
  </si>
  <si>
    <t>51008</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</si>
  <si>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</si>
  <si>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</si>
  <si>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</si>
  <si>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</si>
  <si>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</si>
  <si>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</si>
  <si>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</si>
  <si>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</si>
  <si>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</si>
  <si>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</si>
  <si>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</si>
  <si>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</si>
  <si>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</si>
  <si>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</si>
  <si>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</si>
  <si>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</si>
  <si>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</si>
  <si>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</si>
  <si>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</si>
  <si>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</si>
  <si>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</si>
  <si>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</si>
  <si>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</si>
  <si>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</si>
  <si>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</si>
  <si>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</si>
  <si>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</si>
  <si>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</si>
  <si>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</si>
  <si>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</si>
  <si>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</si>
  <si>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52</t>
  </si>
  <si>
    <t>D'Autray</t>
  </si>
  <si>
    <t>Lanaudière</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</si>
  <si>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</si>
  <si>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</si>
  <si>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</si>
  <si>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</si>
  <si>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</si>
  <si>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</si>
  <si>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</si>
  <si>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</si>
  <si>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</si>
  <si>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</si>
  <si>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</si>
  <si>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</si>
  <si>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</si>
  <si>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</si>
  <si>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</si>
  <si>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</si>
  <si>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</si>
  <si>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</si>
  <si>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</si>
  <si>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</si>
  <si>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</si>
  <si>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</si>
  <si>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</si>
  <si>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</si>
  <si>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</si>
  <si>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</si>
  <si>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</si>
  <si>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</si>
  <si>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</si>
  <si>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</si>
  <si>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53</t>
  </si>
  <si>
    <t>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</si>
  <si>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</si>
  <si>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</si>
  <si>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</si>
  <si>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</si>
  <si>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</si>
  <si>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</si>
  <si>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</si>
  <si>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</si>
  <si>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</si>
  <si>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</si>
  <si>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</si>
  <si>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</si>
  <si>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</si>
  <si>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</si>
  <si>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</si>
  <si>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</si>
  <si>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</si>
  <si>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</si>
  <si>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</si>
  <si>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</si>
  <si>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</si>
  <si>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</si>
  <si>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</si>
  <si>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</si>
  <si>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54</t>
  </si>
  <si>
    <t>Les Maskoutains</t>
  </si>
  <si>
    <t>54008</t>
  </si>
  <si>
    <t>Saint-Pie</t>
  </si>
  <si>
    <t>54017</t>
  </si>
  <si>
    <t>54025</t>
  </si>
  <si>
    <t>Sainte-Madeleine</t>
  </si>
  <si>
    <t>54030</t>
  </si>
  <si>
    <t>Sainte-Marie-Madeleine</t>
  </si>
  <si>
    <t>54035</t>
  </si>
  <si>
    <t>La Présentation</t>
  </si>
  <si>
    <t>54048</t>
  </si>
  <si>
    <t>Saint-Hyacinthe</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</si>
  <si>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</si>
  <si>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</si>
  <si>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</si>
  <si>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</si>
  <si>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</si>
  <si>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</si>
  <si>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</si>
  <si>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</si>
  <si>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</si>
  <si>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</si>
  <si>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</si>
  <si>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</si>
  <si>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</si>
  <si>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</si>
  <si>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</si>
  <si>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</si>
  <si>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</si>
  <si>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</si>
  <si>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</si>
  <si>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</si>
  <si>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</si>
  <si>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</si>
  <si>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55</t>
  </si>
  <si>
    <t>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</si>
  <si>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</si>
  <si>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</si>
  <si>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</si>
  <si>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</si>
  <si>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</si>
  <si>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</si>
  <si>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</si>
  <si>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</si>
  <si>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</si>
  <si>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</si>
  <si>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</si>
  <si>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</si>
  <si>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</si>
  <si>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</si>
  <si>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</si>
  <si>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</si>
  <si>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56</t>
  </si>
  <si>
    <t>Le Haut-Richelieu</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</si>
  <si>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</si>
  <si>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</si>
  <si>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</si>
  <si>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</si>
  <si>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</si>
  <si>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</si>
  <si>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</si>
  <si>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</si>
  <si>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</si>
  <si>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</si>
  <si>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</si>
  <si>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</si>
  <si>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</si>
  <si>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</si>
  <si>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</si>
  <si>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</si>
  <si>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</si>
  <si>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</si>
  <si>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</si>
  <si>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</si>
  <si>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</si>
  <si>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56083</t>
  </si>
  <si>
    <t>Saint-Jean-sur-Richelieu</t>
  </si>
  <si>
    <t>56097</t>
  </si>
  <si>
    <t>Mont-Saint-Grégoire</t>
  </si>
  <si>
    <t>56105</t>
  </si>
  <si>
    <t>Sainte-Brigide-d'Iberville</t>
  </si>
  <si>
    <t>57</t>
  </si>
  <si>
    <t>La Vallée-du-Richelieu</t>
  </si>
  <si>
    <t>57005</t>
  </si>
  <si>
    <t>Chambly</t>
  </si>
  <si>
    <t>57010</t>
  </si>
  <si>
    <t>Carignan</t>
  </si>
  <si>
    <t>57020</t>
  </si>
  <si>
    <t>Saint-Basile-le-Grand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</si>
  <si>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</si>
  <si>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</si>
  <si>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</si>
  <si>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</si>
  <si>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</si>
  <si>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</si>
  <si>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</si>
  <si>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</si>
  <si>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</si>
  <si>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</si>
  <si>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</si>
  <si>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</si>
  <si>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</si>
  <si>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</si>
  <si>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</si>
  <si>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</si>
  <si>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</si>
  <si>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</si>
  <si>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</si>
  <si>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</si>
  <si>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58</t>
  </si>
  <si>
    <t>Longueuil</t>
  </si>
  <si>
    <t>58007</t>
  </si>
  <si>
    <t>Brossard</t>
  </si>
  <si>
    <t>58012</t>
  </si>
  <si>
    <t>Saint-Lambert</t>
  </si>
  <si>
    <t>58033</t>
  </si>
  <si>
    <t>Boucherville</t>
  </si>
  <si>
    <t>58037</t>
  </si>
  <si>
    <t>Saint-Bruno-de-Montarville</t>
  </si>
  <si>
    <t>58227</t>
  </si>
  <si>
    <t>59</t>
  </si>
  <si>
    <t>Marguerite-D'Youville</t>
  </si>
  <si>
    <t>59010</t>
  </si>
  <si>
    <t>Sainte-Julie</t>
  </si>
  <si>
    <t>59015</t>
  </si>
  <si>
    <t>Saint-Amable</t>
  </si>
  <si>
    <t>59020</t>
  </si>
  <si>
    <t>Varennes</t>
  </si>
  <si>
    <t>59025</t>
  </si>
  <si>
    <t>Verchères</t>
  </si>
  <si>
    <t>59030</t>
  </si>
  <si>
    <t>Calixa-Lavallée</t>
  </si>
  <si>
    <t>59035</t>
  </si>
  <si>
    <t>Contrecoeur</t>
  </si>
  <si>
    <t>60</t>
  </si>
  <si>
    <t>L'Assomption</t>
  </si>
  <si>
    <t>60005</t>
  </si>
  <si>
    <t>Charlemagne</t>
  </si>
  <si>
    <t>60013</t>
  </si>
  <si>
    <t>Repentigny</t>
  </si>
  <si>
    <t>60020</t>
  </si>
  <si>
    <t>Saint-Sulpice</t>
  </si>
  <si>
    <t>60028</t>
  </si>
  <si>
    <t>60037</t>
  </si>
  <si>
    <t>L'Épiphanie</t>
  </si>
  <si>
    <t>61</t>
  </si>
  <si>
    <t>Joliette</t>
  </si>
  <si>
    <t>61005</t>
  </si>
  <si>
    <t>Saint-Paul</t>
  </si>
  <si>
    <t>61013</t>
  </si>
  <si>
    <t>Crabtree</t>
  </si>
  <si>
    <t>61020</t>
  </si>
  <si>
    <t>Saint-Pierre</t>
  </si>
  <si>
    <t>61025</t>
  </si>
  <si>
    <t>61027</t>
  </si>
  <si>
    <t>Saint-Thomas</t>
  </si>
  <si>
    <t>61030</t>
  </si>
  <si>
    <t>Notre-Dame-des-Prairies</t>
  </si>
  <si>
    <t>61035</t>
  </si>
  <si>
    <t>Saint-Charles-Borromée</t>
  </si>
  <si>
    <t>61040</t>
  </si>
  <si>
    <t>Saint-Ambroise-de-Kildare</t>
  </si>
  <si>
    <t>61045</t>
  </si>
  <si>
    <t>61050</t>
  </si>
  <si>
    <t>Sainte-Mélanie</t>
  </si>
  <si>
    <t>62</t>
  </si>
  <si>
    <t>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</si>
  <si>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</si>
  <si>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</si>
  <si>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</si>
  <si>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</si>
  <si>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</si>
  <si>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</si>
  <si>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</si>
  <si>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</si>
  <si>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</si>
  <si>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</si>
  <si>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</si>
  <si>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</si>
  <si>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</si>
  <si>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</si>
  <si>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</si>
  <si>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</si>
  <si>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</si>
  <si>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</si>
  <si>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</si>
  <si>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</si>
  <si>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</si>
  <si>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</si>
  <si>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</si>
  <si>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</si>
  <si>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</si>
  <si>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</si>
  <si>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</si>
  <si>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</si>
  <si>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</si>
  <si>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62902</t>
  </si>
  <si>
    <t>Lac-Minaki</t>
  </si>
  <si>
    <t>62904</t>
  </si>
  <si>
    <t>Lac-Devenyns</t>
  </si>
  <si>
    <t>62906</t>
  </si>
  <si>
    <t>Baie-de-la-Bouteille</t>
  </si>
  <si>
    <t>62908</t>
  </si>
  <si>
    <t>Lac-Matawin</t>
  </si>
  <si>
    <t>62910</t>
  </si>
  <si>
    <t>Lac-Legendre</t>
  </si>
  <si>
    <t>62912</t>
  </si>
  <si>
    <t>Saint-Guillaume-Nord</t>
  </si>
  <si>
    <t>62914</t>
  </si>
  <si>
    <t>Lac-des-Dix-Milles</t>
  </si>
  <si>
    <t>62916</t>
  </si>
  <si>
    <t>Lac-Santé</t>
  </si>
  <si>
    <t>62918</t>
  </si>
  <si>
    <t>Baie-Obaoca</t>
  </si>
  <si>
    <t>62919</t>
  </si>
  <si>
    <t>Lac-Cabasta</t>
  </si>
  <si>
    <t>62920</t>
  </si>
  <si>
    <t>Baie-Atibenne</t>
  </si>
  <si>
    <t>62922</t>
  </si>
  <si>
    <t>Lac-du-Taureau</t>
  </si>
  <si>
    <t>63</t>
  </si>
  <si>
    <t>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</si>
  <si>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</si>
  <si>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</si>
  <si>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</si>
  <si>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</si>
  <si>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</si>
  <si>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</si>
  <si>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</si>
  <si>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</si>
  <si>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</si>
  <si>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</si>
  <si>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</si>
  <si>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</si>
  <si>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</si>
  <si>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</si>
  <si>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</si>
  <si>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</si>
  <si>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</si>
  <si>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</si>
  <si>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</si>
  <si>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</si>
  <si>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64</t>
  </si>
  <si>
    <t>Les Moulins</t>
  </si>
  <si>
    <t>64008</t>
  </si>
  <si>
    <t>Terrebonne</t>
  </si>
  <si>
    <t>64015</t>
  </si>
  <si>
    <t>Mascouche</t>
  </si>
  <si>
    <t>65</t>
  </si>
  <si>
    <t>Laval</t>
  </si>
  <si>
    <t>65005</t>
  </si>
  <si>
    <t>66007</t>
  </si>
  <si>
    <t>Montréal-Est</t>
  </si>
  <si>
    <t>Montréal</t>
  </si>
  <si>
    <t>66</t>
  </si>
  <si>
    <t>66032</t>
  </si>
  <si>
    <t>Westmount</t>
  </si>
  <si>
    <t>66047</t>
  </si>
  <si>
    <t>Montréal-Ouest</t>
  </si>
  <si>
    <t>66058</t>
  </si>
  <si>
    <t>Côte-Saint-Luc</t>
  </si>
  <si>
    <t>66062</t>
  </si>
  <si>
    <t>Hampstead</t>
  </si>
  <si>
    <t>66072</t>
  </si>
  <si>
    <t>Mont-Royal</t>
  </si>
  <si>
    <t>66087</t>
  </si>
  <si>
    <t>Dorval</t>
  </si>
  <si>
    <t>66092</t>
  </si>
  <si>
    <t>L'Île-Dorval</t>
  </si>
  <si>
    <t>66097</t>
  </si>
  <si>
    <t>Pointe-Claire</t>
  </si>
  <si>
    <t>66102</t>
  </si>
  <si>
    <t>Kirkland</t>
  </si>
  <si>
    <t>66107</t>
  </si>
  <si>
    <t>Beaconsfield</t>
  </si>
  <si>
    <t>66112</t>
  </si>
  <si>
    <t>Baie-D'Urfé</t>
  </si>
  <si>
    <t>66117</t>
  </si>
  <si>
    <t>Sainte-Anne-de-Bellevue</t>
  </si>
  <si>
    <t>66127</t>
  </si>
  <si>
    <t>Senneville</t>
  </si>
  <si>
    <t>66142</t>
  </si>
  <si>
    <t>Dollard-des-Ormeaux</t>
  </si>
  <si>
    <t>67</t>
  </si>
  <si>
    <t>Roussillon</t>
  </si>
  <si>
    <t>67005</t>
  </si>
  <si>
    <t>Saint-Mathieu</t>
  </si>
  <si>
    <t>67010</t>
  </si>
  <si>
    <t>Saint-Philippe</t>
  </si>
  <si>
    <t>67015</t>
  </si>
  <si>
    <t>La Prairie</t>
  </si>
  <si>
    <t>67020</t>
  </si>
  <si>
    <t>Candiac</t>
  </si>
  <si>
    <t>67025</t>
  </si>
  <si>
    <t>Delson</t>
  </si>
  <si>
    <t>67030</t>
  </si>
  <si>
    <t>Sainte-Catherine</t>
  </si>
  <si>
    <t>67035</t>
  </si>
  <si>
    <t>Saint-Constant</t>
  </si>
  <si>
    <t>67040</t>
  </si>
  <si>
    <t>67045</t>
  </si>
  <si>
    <t>Mercier</t>
  </si>
  <si>
    <t>67050</t>
  </si>
  <si>
    <t>Châteauguay</t>
  </si>
  <si>
    <t>67055</t>
  </si>
  <si>
    <t>Léry</t>
  </si>
  <si>
    <t>68</t>
  </si>
  <si>
    <t>Les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</si>
  <si>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</si>
  <si>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</si>
  <si>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</si>
  <si>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</si>
  <si>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</si>
  <si>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</si>
  <si>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</si>
  <si>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</si>
  <si>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</si>
  <si>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</si>
  <si>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</si>
  <si>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</si>
  <si>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</si>
  <si>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</si>
  <si>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</si>
  <si>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</si>
  <si>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</si>
  <si>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</si>
  <si>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</si>
  <si>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</si>
  <si>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</si>
  <si>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69</t>
  </si>
  <si>
    <t>Le Haut-Saint-Laurent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</si>
  <si>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</si>
  <si>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</si>
  <si>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</si>
  <si>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</si>
  <si>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</si>
  <si>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</si>
  <si>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</si>
  <si>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</si>
  <si>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</si>
  <si>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</si>
  <si>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</si>
  <si>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</si>
  <si>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</si>
  <si>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</si>
  <si>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</si>
  <si>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</si>
  <si>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</si>
  <si>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</si>
  <si>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</si>
  <si>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</si>
  <si>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</si>
  <si>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</si>
  <si>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</si>
  <si>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</si>
  <si>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</si>
  <si>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</si>
  <si>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70</t>
  </si>
  <si>
    <t>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</si>
  <si>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</si>
  <si>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</si>
  <si>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</si>
  <si>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</si>
  <si>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</si>
  <si>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</si>
  <si>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</si>
  <si>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</si>
  <si>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</si>
  <si>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</si>
  <si>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</si>
  <si>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</si>
  <si>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</si>
  <si>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71</t>
  </si>
  <si>
    <t>Vaudreuil-Soulanges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</si>
  <si>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</si>
  <si>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</si>
  <si>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</si>
  <si>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</si>
  <si>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</si>
  <si>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</si>
  <si>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</si>
  <si>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</si>
  <si>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</si>
  <si>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</si>
  <si>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</si>
  <si>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</si>
  <si>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</si>
  <si>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</si>
  <si>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</si>
  <si>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</si>
  <si>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</si>
  <si>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</si>
  <si>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</si>
  <si>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</si>
  <si>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</si>
  <si>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</si>
  <si>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</si>
  <si>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</si>
  <si>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</si>
  <si>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</si>
  <si>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</si>
  <si>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</si>
  <si>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</si>
  <si>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</si>
  <si>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</si>
  <si>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</si>
  <si>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</si>
  <si>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</si>
  <si>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71105</t>
  </si>
  <si>
    <t>Saint-Lazare</t>
  </si>
  <si>
    <t>71110</t>
  </si>
  <si>
    <t>Sainte-Marthe</t>
  </si>
  <si>
    <t>71115</t>
  </si>
  <si>
    <t>Sainte-Justine-de-Newton</t>
  </si>
  <si>
    <t>71125</t>
  </si>
  <si>
    <t>Très-Saint-Rédempteur</t>
  </si>
  <si>
    <t>71133</t>
  </si>
  <si>
    <t>Rigaud</t>
  </si>
  <si>
    <t>71140</t>
  </si>
  <si>
    <t>Pointe-Fortune</t>
  </si>
  <si>
    <t>72</t>
  </si>
  <si>
    <t>Deux-Montagnes</t>
  </si>
  <si>
    <t>Laurentides</t>
  </si>
  <si>
    <t>72005</t>
  </si>
  <si>
    <t>Saint-Eustache</t>
  </si>
  <si>
    <t>72010</t>
  </si>
  <si>
    <t>72015</t>
  </si>
  <si>
    <t>Sainte-Marthe-sur-le-Lac</t>
  </si>
  <si>
    <t>72020</t>
  </si>
  <si>
    <t>Pointe-Calumet</t>
  </si>
  <si>
    <t>72025</t>
  </si>
  <si>
    <t>Saint-Joseph-du-Lac</t>
  </si>
  <si>
    <t>72032</t>
  </si>
  <si>
    <t>Oka</t>
  </si>
  <si>
    <t>72043</t>
  </si>
  <si>
    <t>Saint-Placide</t>
  </si>
  <si>
    <t>73</t>
  </si>
  <si>
    <t>Thérèse-De Blainville</t>
  </si>
  <si>
    <t>73005</t>
  </si>
  <si>
    <t>Boisbriand</t>
  </si>
  <si>
    <t>73010</t>
  </si>
  <si>
    <t>Sainte-Thérèse</t>
  </si>
  <si>
    <t>73015</t>
  </si>
  <si>
    <t>Blainville</t>
  </si>
  <si>
    <t>73020</t>
  </si>
  <si>
    <t>Rosemère</t>
  </si>
  <si>
    <t>73025</t>
  </si>
  <si>
    <t>Lorraine</t>
  </si>
  <si>
    <t>73030</t>
  </si>
  <si>
    <t>Bois-des-Filion</t>
  </si>
  <si>
    <t>73035</t>
  </si>
  <si>
    <t>Sainte-Anne-des-Plaines</t>
  </si>
  <si>
    <t>74</t>
  </si>
  <si>
    <t>Mirabel</t>
  </si>
  <si>
    <t>74005</t>
  </si>
  <si>
    <t>75</t>
  </si>
  <si>
    <t>La Rivière-du-Nord</t>
  </si>
  <si>
    <t>75005</t>
  </si>
  <si>
    <t>Saint-Colomban</t>
  </si>
  <si>
    <t>75017</t>
  </si>
  <si>
    <t>Saint-Jérôme</t>
  </si>
  <si>
    <t>75028</t>
  </si>
  <si>
    <t>Sainte-Sophie</t>
  </si>
  <si>
    <t>75040</t>
  </si>
  <si>
    <t>Prévost</t>
  </si>
  <si>
    <t>75045</t>
  </si>
  <si>
    <t>Saint-Hippolyte</t>
  </si>
  <si>
    <t>76</t>
  </si>
  <si>
    <t>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</si>
  <si>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</si>
  <si>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</si>
  <si>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</si>
  <si>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</si>
  <si>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</si>
  <si>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</si>
  <si>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</si>
  <si>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</si>
  <si>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</si>
  <si>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</si>
  <si>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</si>
  <si>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</si>
  <si>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</si>
  <si>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</si>
  <si>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</si>
  <si>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</si>
  <si>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</si>
  <si>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</si>
  <si>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77</t>
  </si>
  <si>
    <t>Les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</si>
  <si>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</si>
  <si>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</si>
  <si>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</si>
  <si>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</si>
  <si>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</si>
  <si>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</si>
  <si>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</si>
  <si>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</si>
  <si>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</si>
  <si>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</si>
  <si>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</si>
  <si>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</si>
  <si>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</si>
  <si>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</si>
  <si>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</si>
  <si>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</si>
  <si>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</si>
  <si>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</si>
  <si>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</si>
  <si>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</si>
  <si>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78</t>
  </si>
  <si>
    <t>Les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</si>
  <si>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</si>
  <si>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</si>
  <si>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</si>
  <si>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</si>
  <si>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</si>
  <si>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</si>
  <si>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</si>
  <si>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</si>
  <si>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</si>
  <si>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</si>
  <si>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</si>
  <si>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</si>
  <si>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</si>
  <si>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</si>
  <si>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</si>
  <si>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</si>
  <si>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</si>
  <si>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</si>
  <si>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</si>
  <si>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</si>
  <si>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</si>
  <si>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</si>
  <si>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</si>
  <si>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</si>
  <si>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</si>
  <si>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</si>
  <si>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</si>
  <si>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</si>
  <si>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</si>
  <si>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</si>
  <si>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</si>
  <si>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</si>
  <si>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</si>
  <si>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</si>
  <si>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</si>
  <si>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</si>
  <si>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</si>
  <si>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</si>
  <si>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</si>
  <si>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79</t>
  </si>
  <si>
    <t>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</si>
  <si>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</si>
  <si>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</si>
  <si>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</si>
  <si>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</si>
  <si>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</si>
  <si>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</si>
  <si>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</si>
  <si>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</si>
  <si>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</si>
  <si>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</si>
  <si>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</si>
  <si>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</si>
  <si>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</si>
  <si>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</si>
  <si>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</si>
  <si>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</si>
  <si>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</si>
  <si>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</si>
  <si>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</si>
  <si>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</si>
  <si>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</si>
  <si>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</si>
  <si>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</si>
  <si>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</si>
  <si>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</si>
  <si>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</si>
  <si>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</si>
  <si>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</si>
  <si>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</si>
  <si>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</si>
  <si>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</si>
  <si>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</si>
  <si>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</si>
  <si>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</si>
  <si>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79902</t>
  </si>
  <si>
    <t>Lac-de-la-Pomme</t>
  </si>
  <si>
    <t>79904</t>
  </si>
  <si>
    <t>Lac-Akonapwehikan</t>
  </si>
  <si>
    <t>79906</t>
  </si>
  <si>
    <t>Lac-Wagwabika</t>
  </si>
  <si>
    <t>79910</t>
  </si>
  <si>
    <t>Lac-Bazinet</t>
  </si>
  <si>
    <t>79912</t>
  </si>
  <si>
    <t>Lac-De La Bidière</t>
  </si>
  <si>
    <t>79914</t>
  </si>
  <si>
    <t>Lac-Oscar</t>
  </si>
  <si>
    <t>79916</t>
  </si>
  <si>
    <t>Lac-de-la-Maison-de-Pierre</t>
  </si>
  <si>
    <t>79920</t>
  </si>
  <si>
    <t>Baie-des-Chaloupes</t>
  </si>
  <si>
    <t>79922</t>
  </si>
  <si>
    <t>Lac-Douaire</t>
  </si>
  <si>
    <t>79924</t>
  </si>
  <si>
    <t>Lac-Ernest</t>
  </si>
  <si>
    <t>79926</t>
  </si>
  <si>
    <t>Lac-Marguerite</t>
  </si>
  <si>
    <t>80</t>
  </si>
  <si>
    <t>Papineau</t>
  </si>
  <si>
    <t>Outaouais</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</si>
  <si>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</si>
  <si>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</si>
  <si>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</si>
  <si>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</si>
  <si>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</si>
  <si>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</si>
  <si>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</si>
  <si>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</si>
  <si>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</si>
  <si>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</si>
  <si>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</si>
  <si>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</si>
  <si>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</si>
  <si>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</si>
  <si>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</si>
  <si>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</si>
  <si>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</si>
  <si>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</si>
  <si>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</si>
  <si>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</si>
  <si>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</si>
  <si>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</si>
  <si>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</si>
  <si>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</si>
  <si>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</si>
  <si>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</si>
  <si>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</si>
  <si>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</si>
  <si>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</si>
  <si>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</si>
  <si>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</si>
  <si>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</si>
  <si>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</si>
  <si>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</si>
  <si>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</si>
  <si>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</si>
  <si>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</si>
  <si>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</si>
  <si>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</si>
  <si>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</si>
  <si>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</si>
  <si>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</si>
  <si>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</si>
  <si>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</si>
  <si>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</si>
  <si>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</si>
  <si>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</si>
  <si>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</si>
  <si>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</si>
  <si>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</si>
  <si>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81</t>
  </si>
  <si>
    <t>Gatineau</t>
  </si>
  <si>
    <t>81017</t>
  </si>
  <si>
    <t>82</t>
  </si>
  <si>
    <t>Les Collines-de-l'Outaouais</t>
  </si>
  <si>
    <t>82005</t>
  </si>
  <si>
    <t>82015</t>
  </si>
  <si>
    <t>Val-des-Monts</t>
  </si>
  <si>
    <t>82020</t>
  </si>
  <si>
    <t>Cantley</t>
  </si>
  <si>
    <t>82025</t>
  </si>
  <si>
    <t>Chelsea</t>
  </si>
  <si>
    <t>82030</t>
  </si>
  <si>
    <t>Pontiac</t>
  </si>
  <si>
    <t>82035</t>
  </si>
  <si>
    <t>La Pêche</t>
  </si>
  <si>
    <t>83</t>
  </si>
  <si>
    <t>La Vallée-de-la-Gatineau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</si>
  <si>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</si>
  <si>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</si>
  <si>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</si>
  <si>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</si>
  <si>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</si>
  <si>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</si>
  <si>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</si>
  <si>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</si>
  <si>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</si>
  <si>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</si>
  <si>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</si>
  <si>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</si>
  <si>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</si>
  <si>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</si>
  <si>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</si>
  <si>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</si>
  <si>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</si>
  <si>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</si>
  <si>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</si>
  <si>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</si>
  <si>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</si>
  <si>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</si>
  <si>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</si>
  <si>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</si>
  <si>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</si>
  <si>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</si>
  <si>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</si>
  <si>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</si>
  <si>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</si>
  <si>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</si>
  <si>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</si>
  <si>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</si>
  <si>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</si>
  <si>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</si>
  <si>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83902</t>
  </si>
  <si>
    <t>Lac-Pythonga</t>
  </si>
  <si>
    <t>83904</t>
  </si>
  <si>
    <t>Cascades-Malignes</t>
  </si>
  <si>
    <t>83906</t>
  </si>
  <si>
    <t>Lac-Lenôtre</t>
  </si>
  <si>
    <t>83908</t>
  </si>
  <si>
    <t>Lac-Moselle</t>
  </si>
  <si>
    <t>83912</t>
  </si>
  <si>
    <t>Dépôt-Échouani</t>
  </si>
  <si>
    <t>84</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</si>
  <si>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</si>
  <si>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</si>
  <si>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</si>
  <si>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</si>
  <si>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</si>
  <si>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</si>
  <si>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</si>
  <si>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</si>
  <si>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</si>
  <si>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</si>
  <si>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</si>
  <si>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</si>
  <si>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</si>
  <si>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</si>
  <si>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</si>
  <si>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</si>
  <si>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</si>
  <si>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</si>
  <si>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</si>
  <si>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</si>
  <si>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</si>
  <si>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</si>
  <si>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</si>
  <si>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</si>
  <si>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</si>
  <si>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</si>
  <si>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</si>
  <si>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</si>
  <si>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</si>
  <si>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</si>
  <si>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</si>
  <si>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</si>
  <si>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</si>
  <si>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</si>
  <si>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</si>
  <si>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</si>
  <si>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</si>
  <si>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</si>
  <si>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85</t>
  </si>
  <si>
    <t>Témiscamingue</t>
  </si>
  <si>
    <t>Abitibi-Témiscamingue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</si>
  <si>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</si>
  <si>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</si>
  <si>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</si>
  <si>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</si>
  <si>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</si>
  <si>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</si>
  <si>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</si>
  <si>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</si>
  <si>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</si>
  <si>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</si>
  <si>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</si>
  <si>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</si>
  <si>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</si>
  <si>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</si>
  <si>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</si>
  <si>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</si>
  <si>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</si>
  <si>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</si>
  <si>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</si>
  <si>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</si>
  <si>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</si>
  <si>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</si>
  <si>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</si>
  <si>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</si>
  <si>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85070</t>
  </si>
  <si>
    <t>Laforce</t>
  </si>
  <si>
    <t>85075</t>
  </si>
  <si>
    <t>Moffet</t>
  </si>
  <si>
    <t>85085</t>
  </si>
  <si>
    <t>Saint-Eugène-de-Guigues</t>
  </si>
  <si>
    <t>85090</t>
  </si>
  <si>
    <t>Notre-Dame-du-Nord</t>
  </si>
  <si>
    <t>85095</t>
  </si>
  <si>
    <t>Guérin</t>
  </si>
  <si>
    <t>85100</t>
  </si>
  <si>
    <t>Nédélec</t>
  </si>
  <si>
    <t>85105</t>
  </si>
  <si>
    <t>Rémigny</t>
  </si>
  <si>
    <t>85905</t>
  </si>
  <si>
    <t>Laniel</t>
  </si>
  <si>
    <t>85907</t>
  </si>
  <si>
    <t>Les Lacs-du-Témiscamingue</t>
  </si>
  <si>
    <t>86</t>
  </si>
  <si>
    <t>Rouyn-Noranda</t>
  </si>
  <si>
    <t>86042</t>
  </si>
  <si>
    <t>87</t>
  </si>
  <si>
    <t>Abitibi-Ouest</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</si>
  <si>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</si>
  <si>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</si>
  <si>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</si>
  <si>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</si>
  <si>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</si>
  <si>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</si>
  <si>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</si>
  <si>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</si>
  <si>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</si>
  <si>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</si>
  <si>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</si>
  <si>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</si>
  <si>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</si>
  <si>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</si>
  <si>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</si>
  <si>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</si>
  <si>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</si>
  <si>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</si>
  <si>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</si>
  <si>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</si>
  <si>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</si>
  <si>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</si>
  <si>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</si>
  <si>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</si>
  <si>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</si>
  <si>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</si>
  <si>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</si>
  <si>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</si>
  <si>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</si>
  <si>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</si>
  <si>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</si>
  <si>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</si>
  <si>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</si>
  <si>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</si>
  <si>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</si>
  <si>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</si>
  <si>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</si>
  <si>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</si>
  <si>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</si>
  <si>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</si>
  <si>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87902</t>
  </si>
  <si>
    <t>Lac-Duparquet</t>
  </si>
  <si>
    <t>87904</t>
  </si>
  <si>
    <t>Rivière-Ojima</t>
  </si>
  <si>
    <t>88</t>
  </si>
  <si>
    <t>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</si>
  <si>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</si>
  <si>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</si>
  <si>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</si>
  <si>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</si>
  <si>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</si>
  <si>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</si>
  <si>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</si>
  <si>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</si>
  <si>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</si>
  <si>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</si>
  <si>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</si>
  <si>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</si>
  <si>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</si>
  <si>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</si>
  <si>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</si>
  <si>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</si>
  <si>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</si>
  <si>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</si>
  <si>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</si>
  <si>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</si>
  <si>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</si>
  <si>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</si>
  <si>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</si>
  <si>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</si>
  <si>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</si>
  <si>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</si>
  <si>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</si>
  <si>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</si>
  <si>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</si>
  <si>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</si>
  <si>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 xml:space="preserve">Mise en page </t>
  </si>
  <si>
    <t>88090</t>
  </si>
  <si>
    <t>Preissac</t>
  </si>
  <si>
    <t>88902</t>
  </si>
  <si>
    <t>Lac-Despinassy</t>
  </si>
  <si>
    <t>88904</t>
  </si>
  <si>
    <t>Lac-Chicobi</t>
  </si>
  <si>
    <t>89</t>
  </si>
  <si>
    <t>La Vallée-de-l'Or</t>
  </si>
  <si>
    <t>89008</t>
  </si>
  <si>
    <t>Val-d'Or</t>
  </si>
  <si>
    <t>89010</t>
  </si>
  <si>
    <t>Rivière-Héva</t>
  </si>
  <si>
    <t>89015</t>
  </si>
  <si>
    <t>Malartic</t>
  </si>
  <si>
    <t>89040</t>
  </si>
  <si>
    <t>Senneterre</t>
  </si>
  <si>
    <t>89045</t>
  </si>
  <si>
    <t>89050</t>
  </si>
  <si>
    <t>Belcourt</t>
  </si>
  <si>
    <t>89902</t>
  </si>
  <si>
    <t>Matchi-Manitou</t>
  </si>
  <si>
    <t>89908</t>
  </si>
  <si>
    <t>Lac-Metei</t>
  </si>
  <si>
    <t>89910</t>
  </si>
  <si>
    <t>Réservoir-Dozois</t>
  </si>
  <si>
    <t>89912</t>
  </si>
  <si>
    <t>Lac-Granet</t>
  </si>
  <si>
    <t>90</t>
  </si>
  <si>
    <t>La Tuque</t>
  </si>
  <si>
    <t>90012</t>
  </si>
  <si>
    <t>90017</t>
  </si>
  <si>
    <t>La Bostonnais</t>
  </si>
  <si>
    <t>90027</t>
  </si>
  <si>
    <t>Lac-Édouard</t>
  </si>
  <si>
    <t>91</t>
  </si>
  <si>
    <t>Le Domaine-du-Roy</t>
  </si>
  <si>
    <t>Saguenay–Lac-Saint-Jean</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</si>
  <si>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</si>
  <si>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</si>
  <si>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</si>
  <si>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</si>
  <si>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</si>
  <si>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</si>
  <si>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</si>
  <si>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</si>
  <si>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</si>
  <si>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</si>
  <si>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</si>
  <si>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</si>
  <si>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</si>
  <si>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</si>
  <si>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</si>
  <si>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</si>
  <si>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</si>
  <si>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</si>
  <si>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91902</t>
  </si>
  <si>
    <t>Lac-Ashuapmushuan</t>
  </si>
  <si>
    <t>92</t>
  </si>
  <si>
    <t>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</si>
  <si>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</si>
  <si>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</si>
  <si>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</si>
  <si>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</si>
  <si>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</si>
  <si>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</si>
  <si>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</si>
  <si>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</si>
  <si>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</si>
  <si>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</si>
  <si>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</si>
  <si>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</si>
  <si>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</si>
  <si>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</si>
  <si>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</si>
  <si>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</si>
  <si>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</si>
  <si>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</si>
  <si>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</si>
  <si>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</si>
  <si>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</si>
  <si>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</si>
  <si>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</si>
  <si>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</si>
  <si>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</si>
  <si>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92904</t>
  </si>
  <si>
    <t>Rivière-Mistassini</t>
  </si>
  <si>
    <t>93</t>
  </si>
  <si>
    <t>Lac-Saint-Jean-Est</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</si>
  <si>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</si>
  <si>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</si>
  <si>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</si>
  <si>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</si>
  <si>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</si>
  <si>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</si>
  <si>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</si>
  <si>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</si>
  <si>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</si>
  <si>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</si>
  <si>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</si>
  <si>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</si>
  <si>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</si>
  <si>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</si>
  <si>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</si>
  <si>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</si>
  <si>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</si>
  <si>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</si>
  <si>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</si>
  <si>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</si>
  <si>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</si>
  <si>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</si>
  <si>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</si>
  <si>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</si>
  <si>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</si>
  <si>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93080</t>
  </si>
  <si>
    <t>Saint-Ludger-de-Milot</t>
  </si>
  <si>
    <t>93902</t>
  </si>
  <si>
    <t>Mont-Apica</t>
  </si>
  <si>
    <t>93904</t>
  </si>
  <si>
    <t>Lac-Moncouche</t>
  </si>
  <si>
    <t>93906</t>
  </si>
  <si>
    <t>Lac-Achouakan</t>
  </si>
  <si>
    <t>93908</t>
  </si>
  <si>
    <t>Belle-Rivière</t>
  </si>
  <si>
    <t>95</t>
  </si>
  <si>
    <t>La Haute-Côte-Nord</t>
  </si>
  <si>
    <t>Côte-Nord</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</si>
  <si>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</si>
  <si>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</si>
  <si>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</si>
  <si>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</si>
  <si>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</si>
  <si>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</si>
  <si>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</si>
  <si>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</si>
  <si>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</si>
  <si>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</si>
  <si>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</si>
  <si>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</si>
  <si>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</si>
  <si>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</si>
  <si>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</si>
  <si>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</si>
  <si>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95902</t>
  </si>
  <si>
    <t>Lac-au-Brochet</t>
  </si>
  <si>
    <t>96</t>
  </si>
  <si>
    <t>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</si>
  <si>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</si>
  <si>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</si>
  <si>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</si>
  <si>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</si>
  <si>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</si>
  <si>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</si>
  <si>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</si>
  <si>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</si>
  <si>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</si>
  <si>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</si>
  <si>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</si>
  <si>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</si>
  <si>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</si>
  <si>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</si>
  <si>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</si>
  <si>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</si>
  <si>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</si>
  <si>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</si>
  <si>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251</t>
  </si>
  <si>
    <t>Lévis</t>
  </si>
  <si>
    <t>25213</t>
  </si>
  <si>
    <t>371</t>
  </si>
  <si>
    <t>Trois-Rivières</t>
  </si>
  <si>
    <t>37067</t>
  </si>
  <si>
    <t>372</t>
  </si>
  <si>
    <t>Les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</si>
  <si>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</si>
  <si>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</si>
  <si>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</si>
  <si>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</si>
  <si>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</si>
  <si>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</si>
  <si>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</si>
  <si>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</si>
  <si>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</si>
  <si>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</si>
  <si>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</si>
  <si>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</si>
  <si>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</si>
  <si>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</si>
  <si>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</si>
  <si>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</si>
  <si>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</si>
  <si>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</si>
  <si>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</si>
  <si>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941</t>
  </si>
  <si>
    <t>Saguenay</t>
  </si>
  <si>
    <t>94068</t>
  </si>
  <si>
    <t>942</t>
  </si>
  <si>
    <t>Le Fjord-du-Saguenay</t>
  </si>
  <si>
    <t>94205</t>
  </si>
  <si>
    <t>Petit-Saguenay</t>
  </si>
  <si>
    <t>94210</t>
  </si>
  <si>
    <t>L'Anse-Saint-Jean</t>
  </si>
  <si>
    <t>94215</t>
  </si>
  <si>
    <t>Rivière-Éternité</t>
  </si>
  <si>
    <t>94220</t>
  </si>
  <si>
    <t>Ferland-et-Boilleau</t>
  </si>
  <si>
    <t>94225</t>
  </si>
  <si>
    <t>Saint-Félix-d'Otis</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</si>
  <si>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</si>
  <si>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</si>
  <si>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</si>
  <si>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</si>
  <si>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</si>
  <si>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</si>
  <si>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</si>
  <si>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</si>
  <si>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</si>
  <si>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</si>
  <si>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</si>
  <si>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</si>
  <si>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</si>
  <si>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</si>
  <si>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</si>
  <si>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</si>
  <si>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94926</t>
  </si>
  <si>
    <t>Lalemant</t>
  </si>
  <si>
    <t>94928</t>
  </si>
  <si>
    <t>Lac-Ministuk</t>
  </si>
  <si>
    <t>94930</t>
  </si>
  <si>
    <t>Mont-Valin</t>
  </si>
  <si>
    <t>971</t>
  </si>
  <si>
    <t>Sept-Rivières</t>
  </si>
  <si>
    <t>97007</t>
  </si>
  <si>
    <t>Sept-Îles</t>
  </si>
  <si>
    <t>97022</t>
  </si>
  <si>
    <t>Port-Cartier</t>
  </si>
  <si>
    <t>97902</t>
  </si>
  <si>
    <t>Rivière-Nipissis</t>
  </si>
  <si>
    <t>97904</t>
  </si>
  <si>
    <t>Lac-Walker</t>
  </si>
  <si>
    <t>972</t>
  </si>
  <si>
    <t>Caniapiscau</t>
  </si>
  <si>
    <t>97035</t>
  </si>
  <si>
    <t>Fermont</t>
  </si>
  <si>
    <t>97040</t>
  </si>
  <si>
    <t>Schefferville</t>
  </si>
  <si>
    <t>97906</t>
  </si>
  <si>
    <t>Rivière-Mouchalagane</t>
  </si>
  <si>
    <t>97908</t>
  </si>
  <si>
    <t>97912</t>
  </si>
  <si>
    <t>Lac-Juillet</t>
  </si>
  <si>
    <t>97914</t>
  </si>
  <si>
    <t>Lac-Vacher</t>
  </si>
  <si>
    <t>981</t>
  </si>
  <si>
    <t>Minganie</t>
  </si>
  <si>
    <t>98020</t>
  </si>
  <si>
    <t>L'Île-d'Anticosti</t>
  </si>
  <si>
    <t>98025</t>
  </si>
  <si>
    <t>Natashquan</t>
  </si>
  <si>
    <t>98030</t>
  </si>
  <si>
    <t>Aguanish</t>
  </si>
  <si>
    <t>98035</t>
  </si>
  <si>
    <t>Baie-Johan-Beetz</t>
  </si>
  <si>
    <t>98040</t>
  </si>
  <si>
    <t>Havre-Saint-Pierre</t>
  </si>
  <si>
    <t>98045</t>
  </si>
  <si>
    <t>Longue-Pointe-de-Mingan</t>
  </si>
  <si>
    <t>98050</t>
  </si>
  <si>
    <t>98055</t>
  </si>
  <si>
    <t>Rivière-au-Tonnerre</t>
  </si>
  <si>
    <t>98904</t>
  </si>
  <si>
    <t>Lac-Jérôme</t>
  </si>
  <si>
    <t>982</t>
  </si>
  <si>
    <t>Le Golfe-du-Saint-Laurent</t>
  </si>
  <si>
    <t>98005</t>
  </si>
  <si>
    <t>Blanc-Sablon</t>
  </si>
  <si>
    <t>98010</t>
  </si>
  <si>
    <t>Bonne-Espérance</t>
  </si>
  <si>
    <t>98012</t>
  </si>
  <si>
    <t>98014</t>
  </si>
  <si>
    <t>Gros-Mécatina</t>
  </si>
  <si>
    <t>98015</t>
  </si>
  <si>
    <t>Côte-Nord-du-Golfe-du-Saint-Laurent</t>
  </si>
  <si>
    <t>98912</t>
  </si>
  <si>
    <t>Petit-Mécatina</t>
  </si>
  <si>
    <t>99005</t>
  </si>
  <si>
    <t>Lebel-sur-Quévillon</t>
  </si>
  <si>
    <t>Nord-du-Québec</t>
  </si>
  <si>
    <t>991</t>
  </si>
  <si>
    <t>Jamésie</t>
  </si>
  <si>
    <t>99015</t>
  </si>
  <si>
    <t>Matagami</t>
  </si>
  <si>
    <t>99020</t>
  </si>
  <si>
    <t>Chapais</t>
  </si>
  <si>
    <t>99025</t>
  </si>
  <si>
    <t>Chibougamau</t>
  </si>
  <si>
    <t>#</t>
  </si>
  <si>
    <t>RÉGIONS</t>
  </si>
  <si>
    <t>Régions administratives</t>
  </si>
  <si>
    <t>01 - Bas-Saint-Laurent</t>
  </si>
  <si>
    <t>02 - Saguenay-Lac-Saint-Jean</t>
  </si>
  <si>
    <t>03 - Capitale-Nationale</t>
  </si>
  <si>
    <t>04 - Mauricie</t>
  </si>
  <si>
    <t>05 - Estrie</t>
  </si>
  <si>
    <t>06 - Montréal</t>
  </si>
  <si>
    <t>07 - Outaouais</t>
  </si>
  <si>
    <t>08 - Abitibi-Témiscamingue</t>
  </si>
  <si>
    <t>09 - Côte-Nord</t>
  </si>
  <si>
    <t>10 - Nord-du-Québec</t>
  </si>
  <si>
    <t>11 - Gaspésie-Îles-de-la-Madeleine</t>
  </si>
  <si>
    <t>12 - Chaudière-Appalaches</t>
  </si>
  <si>
    <t>13 - Laval</t>
  </si>
  <si>
    <t>14 - Lanaudière</t>
  </si>
  <si>
    <t>15 - Laurentides</t>
  </si>
  <si>
    <t>16 - Montérégie</t>
  </si>
  <si>
    <t>17 - Centre-du-Québec</t>
  </si>
  <si>
    <t>Ville de Laval</t>
  </si>
  <si>
    <t>Ville de La Tuque</t>
  </si>
  <si>
    <t>Ville de Saguenay</t>
  </si>
  <si>
    <t>Ville de Shawinigan</t>
  </si>
  <si>
    <t>Ville de Gatineau</t>
  </si>
  <si>
    <t>Ville de Rouyn-Noranda</t>
  </si>
  <si>
    <t>Administration régionale Baie-James</t>
  </si>
  <si>
    <t>Ville de Trois-Rivières</t>
  </si>
  <si>
    <t>Ville de Val D'Or</t>
  </si>
  <si>
    <t>Gouvernement régional d'Eeyou Istchee Baie-James</t>
  </si>
  <si>
    <t>Ville de Mirabel</t>
  </si>
  <si>
    <t>Ville de Boischatel</t>
  </si>
  <si>
    <t>Ville de Sherbrooke</t>
  </si>
  <si>
    <t>Municipalité Paroisse Notre-Dame-des-Anges</t>
  </si>
  <si>
    <t>Ville de Lévis</t>
  </si>
  <si>
    <t>Ville de Longueuil</t>
  </si>
  <si>
    <t>Contrôle</t>
  </si>
  <si>
    <t>LISTE DES RÉGIONS</t>
  </si>
  <si>
    <t>Liste des noms</t>
  </si>
  <si>
    <t>BSL</t>
  </si>
  <si>
    <t>SLSJ</t>
  </si>
  <si>
    <t>CapitaleNationale</t>
  </si>
  <si>
    <t>Montreal</t>
  </si>
  <si>
    <t>AbitibiTemiscamingue</t>
  </si>
  <si>
    <t>CoteNord</t>
  </si>
  <si>
    <t>NordduQuebec</t>
  </si>
  <si>
    <t>GIM</t>
  </si>
  <si>
    <t>ChaudiereAppalaches</t>
  </si>
  <si>
    <t>Lanaudiere</t>
  </si>
  <si>
    <t>Monteregie</t>
  </si>
  <si>
    <t>CDQ</t>
  </si>
  <si>
    <t xml:space="preserve">Volet </t>
  </si>
  <si>
    <t>Oui</t>
  </si>
  <si>
    <t>Non</t>
  </si>
  <si>
    <t>Durée de l'entente</t>
  </si>
  <si>
    <t>Municipalités régionales de comté (MRC) admissibles : 87 municipalités régionales</t>
  </si>
  <si>
    <t xml:space="preserve">1 an </t>
  </si>
  <si>
    <t>de comté inscrites sur la liste disponible sur Partenariat données Québec ;</t>
  </si>
  <si>
    <t>2 ans</t>
  </si>
  <si>
    <t>2) Territoires équivalents à une MRC exerçant certaines compétences de MRC,</t>
  </si>
  <si>
    <t>3 ans</t>
  </si>
  <si>
    <t>admissibles : Gatineau, La Tuque, Laval, Les-Îles-de-la-Madeleine (communauté</t>
  </si>
  <si>
    <t>maritime), Lévis, Longueuil, Mirabel, Rouyn-Noranda, Saguenay, Shawinigan,</t>
  </si>
  <si>
    <t>Sherbrooke et Trois-Rivières ;</t>
  </si>
  <si>
    <t>3) Municipalités locales (villes) admissibles des agglomérations de Québec et de</t>
  </si>
  <si>
    <t>Montréal :</t>
  </si>
  <si>
    <t>a. Agglomération de Québec : L’Ancienne-Lorette, Saint-Augustin-de-</t>
  </si>
  <si>
    <t>Desmaures ;</t>
  </si>
  <si>
    <t>b. Agglomération de Montréal : Baie D’Urfé, Beaconsfield, Côte-Saint-Luc,</t>
  </si>
  <si>
    <t>Dollard-des-Ormeaux, Dorval, Hampstead, Kirkland, L’Ile-Dorval, Mont-</t>
  </si>
  <si>
    <t>Royal, Montréal-Est, Montréal Ouest, Pointe-Claire, Sainte-Anne-de-</t>
  </si>
  <si>
    <t>Bellevue, (Village de) Senneville, Westmount.</t>
  </si>
  <si>
    <t>4) Municipalités locales (villes) admissibles hors MRC ou agglomérations : Chapais,</t>
  </si>
  <si>
    <t>Chibougamau, Matagami, Lebel-sur-le-Quévillon ;</t>
  </si>
  <si>
    <t>5) Municipalités locales (villes) bénéficiant d’un transfert de responsabilité en vertu de</t>
  </si>
  <si>
    <t>l’article 165 de la Loi sur le patrimoine culturel. Val-d'Or et Boischâtel</t>
  </si>
  <si>
    <t>Statut de protection</t>
  </si>
  <si>
    <t>Bien immeuble classé</t>
  </si>
  <si>
    <t>Inventaire</t>
  </si>
  <si>
    <t>Bien immeuble cité</t>
  </si>
  <si>
    <t>Bien immeuble inventorié</t>
  </si>
  <si>
    <t>Non applicable</t>
  </si>
  <si>
    <t>Bien immeuble situé dans un  site patrimonial cité</t>
  </si>
  <si>
    <t>Bien immeuble situé dans un site patrimonial classé</t>
  </si>
  <si>
    <t>Bien immeuble situé dans un site patrimonial déclaré</t>
  </si>
  <si>
    <t>Bien meuble classé</t>
  </si>
  <si>
    <t>Bien meuble cité</t>
  </si>
  <si>
    <t>Bien meuble inventorié</t>
  </si>
  <si>
    <t>Statut d'emploi</t>
  </si>
  <si>
    <t>Permanent</t>
  </si>
  <si>
    <t>Temporaire</t>
  </si>
  <si>
    <t>Type de poste</t>
  </si>
  <si>
    <t>Domaine d'intervenvtion</t>
  </si>
  <si>
    <t>Catégorie d'emploi</t>
  </si>
  <si>
    <t>Typologie patrimoine</t>
  </si>
  <si>
    <t>Religieux</t>
  </si>
  <si>
    <t>Institutionnel</t>
  </si>
  <si>
    <t>Industriel</t>
  </si>
  <si>
    <t>Résidentiel</t>
  </si>
  <si>
    <t>Édifice à bureau</t>
  </si>
  <si>
    <t>Autre</t>
  </si>
  <si>
    <t>Mois de la formation</t>
  </si>
  <si>
    <t>Janvier 2026</t>
  </si>
  <si>
    <t>Février 2026</t>
  </si>
  <si>
    <t>Mars 2026</t>
  </si>
  <si>
    <t>Avril 2026</t>
  </si>
  <si>
    <t>Mai 2026</t>
  </si>
  <si>
    <t>Juin 2026</t>
  </si>
  <si>
    <t>Juillet 2026</t>
  </si>
  <si>
    <t>Août 2026</t>
  </si>
  <si>
    <t>Septembre 2026</t>
  </si>
  <si>
    <t>Octobre 2026</t>
  </si>
  <si>
    <t>Novembre 2026</t>
  </si>
  <si>
    <t>Décembre 2026</t>
  </si>
  <si>
    <t>Janvier 2027</t>
  </si>
  <si>
    <t>Février 2027</t>
  </si>
  <si>
    <t>Mars 2027</t>
  </si>
  <si>
    <t>Avril 2027</t>
  </si>
  <si>
    <t>Mai 2027</t>
  </si>
  <si>
    <t>Juin 2027</t>
  </si>
  <si>
    <t>Juillet 2027</t>
  </si>
  <si>
    <t>Août 2027</t>
  </si>
  <si>
    <t>Septembre 2027</t>
  </si>
  <si>
    <t>Octobre 2027</t>
  </si>
  <si>
    <t>Novembre 2027</t>
  </si>
  <si>
    <t>Décembre 2027</t>
  </si>
  <si>
    <t>Janvier 2028</t>
  </si>
  <si>
    <t>Février 2028</t>
  </si>
  <si>
    <t>Mars 2028</t>
  </si>
  <si>
    <t>Avril 2028</t>
  </si>
  <si>
    <t>Mai 2028</t>
  </si>
  <si>
    <t>Juin 2028</t>
  </si>
  <si>
    <t>Juillet 2028</t>
  </si>
  <si>
    <t>Août 2028</t>
  </si>
  <si>
    <t>Septembre 2028</t>
  </si>
  <si>
    <t>Octobre 2028</t>
  </si>
  <si>
    <t>Novembre 2028</t>
  </si>
  <si>
    <t>Décembre 2028</t>
  </si>
  <si>
    <t>Étiquettes de lignes</t>
  </si>
  <si>
    <t>Nombre de Municipalités</t>
  </si>
  <si>
    <t>(vide)</t>
  </si>
  <si>
    <t>Total général</t>
  </si>
  <si>
    <t>Inscrivez votre réponse ici</t>
  </si>
  <si>
    <t>Forme juridique</t>
  </si>
  <si>
    <t>Autorité publique</t>
  </si>
  <si>
    <t>Résolution à venir</t>
  </si>
  <si>
    <t>Individu</t>
  </si>
  <si>
    <t>Résolution déposée au MCC</t>
  </si>
  <si>
    <t>Organisme à but lucratif</t>
  </si>
  <si>
    <t>Organisme à but non lucratif</t>
  </si>
  <si>
    <t>Type</t>
  </si>
  <si>
    <t>Instance municipale</t>
  </si>
  <si>
    <t>Instance régionale</t>
  </si>
  <si>
    <t>Sous-type</t>
  </si>
  <si>
    <t>Municipalité</t>
  </si>
  <si>
    <t>Municipalité régionale de comté</t>
  </si>
  <si>
    <t>IVÉ</t>
  </si>
  <si>
    <t>Positif</t>
  </si>
  <si>
    <t>Négatif</t>
  </si>
  <si>
    <t>1 an</t>
  </si>
  <si>
    <t>Partage de ressource</t>
  </si>
  <si>
    <t>Région administrative</t>
  </si>
  <si>
    <t>Communauté visée</t>
  </si>
  <si>
    <t>Communautés multiples (2 ou plus des 4 grandes communautés (francophone, anglophone, allophone, autochtone)</t>
  </si>
  <si>
    <t>Communauté francophone</t>
  </si>
  <si>
    <t>Communauté anglophone</t>
  </si>
  <si>
    <t>Autochtone/multiples (2 communautés autochtone ou plus)</t>
  </si>
  <si>
    <t>Abénaquis</t>
  </si>
  <si>
    <t>Algonquins</t>
  </si>
  <si>
    <t>Attikameks</t>
  </si>
  <si>
    <t>Cris</t>
  </si>
  <si>
    <t>Hurons-Wndat</t>
  </si>
  <si>
    <t>Inuits</t>
  </si>
  <si>
    <t>Malécites</t>
  </si>
  <si>
    <t>Micmacs</t>
  </si>
  <si>
    <t>Mohawks</t>
  </si>
  <si>
    <t>Innus</t>
  </si>
  <si>
    <t>Naskapis</t>
  </si>
  <si>
    <t>Non affilié à une bande</t>
  </si>
  <si>
    <t>Communauté autochtone non identifiée</t>
  </si>
  <si>
    <t>Exercice financier</t>
  </si>
  <si>
    <t>2024-2025</t>
  </si>
  <si>
    <t>2025-2026</t>
  </si>
  <si>
    <t>2026-2027</t>
  </si>
  <si>
    <t>Contribution maximale par volet</t>
  </si>
  <si>
    <t>Connaissance</t>
  </si>
  <si>
    <t>Expertise</t>
  </si>
  <si>
    <t>Planification</t>
  </si>
  <si>
    <t>Indice de vitalité économique</t>
  </si>
  <si>
    <t>Thématique</t>
  </si>
  <si>
    <t>Date de début</t>
  </si>
  <si>
    <t>Date de fin</t>
  </si>
  <si>
    <t>Statut</t>
  </si>
  <si>
    <t>Non débuté</t>
  </si>
  <si>
    <t>En cours</t>
  </si>
  <si>
    <t>Terminé</t>
  </si>
  <si>
    <t>Intervention annulée</t>
  </si>
  <si>
    <t>Nouvelle action</t>
  </si>
  <si>
    <t>Heure par semaine</t>
  </si>
  <si>
    <t>Statut inventaire</t>
  </si>
  <si>
    <t>Mise à jour d'un inventaire existant</t>
  </si>
  <si>
    <t>Réalisation d'un nouvel inventaire</t>
  </si>
  <si>
    <t>Clientèle</t>
  </si>
  <si>
    <t>Mettre les discipline au lieu du type (ex : archéologues, urbaniste, technicien en architecture, architecte, historien, ingénieur, etc.)</t>
  </si>
  <si>
    <t>Discipline</t>
  </si>
  <si>
    <t>Aménagiste</t>
  </si>
  <si>
    <t>Archéologue</t>
  </si>
  <si>
    <t>Artchitecte</t>
  </si>
  <si>
    <t>Historien(ne)</t>
  </si>
  <si>
    <t>Ingénieur(e)</t>
  </si>
  <si>
    <t>Technicien(ne) en architecture</t>
  </si>
  <si>
    <t>Urbaniste</t>
  </si>
  <si>
    <t>Type d'actions</t>
  </si>
  <si>
    <t>La réalisation d’études ou d’outils permettant la planification d’actions visant la gestion d’un bien ou d’un secteur patrimonial</t>
  </si>
  <si>
    <t>La réalisation d’études ou d’outils visant à assurer la gestion du patrimoine archéologique, selon une approche d’archéologie préventive</t>
  </si>
  <si>
    <t>Les actions de planification liées à une demande de désignation d’un paysage culturel patrimonial</t>
  </si>
  <si>
    <t>La réalisation d’études d’opportunité ou de faisabilité visant la planification d’un projet de requalification d’un secteur, d’un site, d’un bâtiment ou d’un ensemble de bâtiments patrimoniaux</t>
  </si>
  <si>
    <t>L’identification d’opportunités et l’élaboration d’une stratégie, d’outils de planification, d’un programme ou d’un plan d’intervention structurants visant la préservation et/ou la restauration du cadre bâti patrimonial des centres-villes, noyaux villageois, cœur de quartier</t>
  </si>
  <si>
    <t>L’établissement de plans de gestion portant sur des problématiques spécifiques (par exemple : plan de gestion du patrimoine situé dans les zones de contraintes naturelles, cadres de gestion en archéologie)</t>
  </si>
  <si>
    <t>L’élaboration ou la mise à jour d’une politique de gestion du patrimoine culturel</t>
  </si>
  <si>
    <t>Autres</t>
  </si>
  <si>
    <t xml:space="preserve">Est-ce que l'action a été réalisée ? </t>
  </si>
  <si>
    <t>En planification</t>
  </si>
  <si>
    <t>En réalisation</t>
  </si>
  <si>
    <t>En service</t>
  </si>
  <si>
    <t>En clôture (reddition de comptes finale en cours)</t>
  </si>
  <si>
    <t>Action annulée</t>
  </si>
  <si>
    <t>Types de biens</t>
  </si>
  <si>
    <t>4,2 Intervention prévue</t>
  </si>
  <si>
    <t>Études préalables nécessaires à la réalisation des travaux en lien avec des travaux admissibles</t>
  </si>
  <si>
    <t>Travaux de restaurations visant le maintien ou le retour aux caractéristiques patrimoniales</t>
  </si>
  <si>
    <t>Fouilles archéologiques en lien avec les travaux admissibles</t>
  </si>
  <si>
    <t>Travaux d'entretien de l'enveloppe, des fondations et de la structure des immeubles faisant l'objet d'une entente d'occupation ou de locations à des fins d'occupation communautaires, culturels ou de logements sociaux</t>
  </si>
  <si>
    <t xml:space="preserve">Statut </t>
  </si>
  <si>
    <t>Situé dans un site patrimoinial déclaré</t>
  </si>
  <si>
    <t>Classé ou d'intérêt patrimoine situé dans un site patrimonial classé</t>
  </si>
  <si>
    <t>Cité</t>
  </si>
  <si>
    <t>Situé dans un site patrimonial cité</t>
  </si>
  <si>
    <t>Faisant partie d'un inventaire adopté après le 1er avril 2021</t>
  </si>
  <si>
    <t>Niveau de responsabilité</t>
  </si>
  <si>
    <t>Volet 4.1 - Études nécessaires</t>
  </si>
  <si>
    <t xml:space="preserve">Ajouter une liste déroulante : </t>
  </si>
  <si>
    <t>Travaux de restauration visant le maintien ou le retour aux caractéristiques patrimoniales</t>
  </si>
  <si>
    <t>Interventions archéologiques en lien avec les travaux admissibles</t>
  </si>
  <si>
    <t>Objectifs</t>
  </si>
  <si>
    <t>Répondre à une obligation légale</t>
  </si>
  <si>
    <t>Développer de nouvelles connaissances sur le patrimoine culturel</t>
  </si>
  <si>
    <t>Doter la MRC d’une expertise en patrimoine culturel</t>
  </si>
  <si>
    <t>Améliorer la gouvernement de la MRC dans la gestion du patrimoine culturel</t>
  </si>
  <si>
    <t>Intégrer le patrimoine aux outils d’urbanisme</t>
  </si>
  <si>
    <t>Desservir l’ensemble du territoire de la MRC</t>
  </si>
  <si>
    <t>Accompagner les citoyens dans la restauration et la préservation de leurs biens patrimoniaux</t>
  </si>
  <si>
    <t>Répondre à des enjeux de santé et de sécurité civile</t>
  </si>
  <si>
    <t>Répondre à une urgence liées à la sauvegarde d’un bien patrimonial (danger d’effondrement, danger pour la population, bien classé, situé dans un site classé ou déclaré menacé)</t>
  </si>
  <si>
    <t>Planifier la gestion du patrimoine culturel dans un contexte de changement climatique</t>
  </si>
  <si>
    <t>Structurer les interventions de la MRC sur le patrimoine culturel</t>
  </si>
  <si>
    <t>Diversifier les sources de financement</t>
  </si>
  <si>
    <t>Répondre aux besoins en logement sociaux sur le territoire, tout en sauvegardant le patrimoine</t>
  </si>
  <si>
    <r>
      <t xml:space="preserve">En 2025, quelle a été la </t>
    </r>
    <r>
      <rPr>
        <b/>
        <u/>
        <sz val="11"/>
        <rFont val="Calibri"/>
        <family val="2"/>
      </rPr>
      <t>masse salariale annuelle</t>
    </r>
    <r>
      <rPr>
        <b/>
        <sz val="11"/>
        <rFont val="Calibri"/>
        <family val="2"/>
      </rPr>
      <t xml:space="preserve"> associée aux employé[e]s ou aux contractuel[le]s consacrés à la gestion du patrimoine culturel dans l’organisation?
</t>
    </r>
    <r>
      <rPr>
        <i/>
        <sz val="11"/>
        <rFont val="Calibri"/>
        <family val="2"/>
      </rPr>
      <t>Excluant les postes financés par le Ministère et l’un de ses programmes.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</si>
</sst>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 #,##0_)\ &quot;$&quot;_ ;_ * \(#,##0\)\ &quot;$&quot;_ ;_ * &quot;-&quot;_)\ &quot;$&quot;_ ;_ @_ "/>
    <numFmt numFmtId="44" formatCode="_ * #,##0.00_)\ &quot;$&quot;_ ;_ * \(#,##0.00\)\ &quot;$&quot;_ ;_ * &quot;-&quot;??_)\ &quot;$&quot;_ ;_ @_ "/>
    <numFmt numFmtId="43" formatCode="_ * #,##0.00_)_ ;_ * \(#,##0.00\)_ ;_ * &quot;-&quot;??_)_ ;_ @_ "/>
    <numFmt numFmtId="164" formatCode="_ * #,##0_)\ [$$-C0C]_ ;_ * \(#,##0\)\ [$$-C0C]_ ;_ * &quot;-&quot;??_)\ [$$-C0C]_ ;_ @_ "/>
    <numFmt numFmtId="165" formatCode="yyyy/mm/dd;@"/>
    <numFmt numFmtId="166" formatCode="_ * #,##0_)\ &quot;$&quot;_ ;_ * \(#,##0\)\ &quot;$&quot;_ ;_ * &quot;-&quot;????_)\ &quot;$&quot;_ ;_ @_ "/>
    <numFmt numFmtId="167" formatCode="_ * #,##0_)\ _$_ ;_ * \(#,##0\)\ _$_ ;_ * &quot;-&quot;_)\ _$_ ;_ @_ "/>
    <numFmt numFmtId="168" formatCode="_ * #,##0_)\ &quot;$&quot;_ ;_ * \(#,##0\)\ &quot;$&quot;_ ;_ * &quot;-&quot;??_)\ &quot;$&quot;_ ;_ @_ "/>
    <numFmt numFmtId="169" formatCode="_ * #,##0_)_ ;_ * \(#,##0\)_ ;_ * &quot;-&quot;??_)_ ;_ @_ "/>
    <numFmt numFmtId="170" formatCode="[$-C0C]d\ mmmm\,\ yyyy;@"/>
  </numFmts>
  <fonts count="64" x14ac:knownFonts="1">
    <font>
      <sz val="11"/>
      <color theme="1"/>
      <name val="Calibri"/>
      <family val="2"/>
      <scheme val="minor"/>
    </font>
    <font>
      <sz val="11"/>
      <color rgb="FFFF0000"/>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11"/>
      <color theme="1"/>
      <name val="Calibri"/>
      <family val="2"/>
      <scheme val="minor"/>
    </font>
    <font>
      <sz val="8"/>
      <name val="Calibri"/>
      <family val="2"/>
      <scheme val="minor"/>
    </font>
    <font>
      <sz val="11"/>
      <color rgb="FFC00000"/>
      <name val="Calibri"/>
      <family val="2"/>
      <scheme val="minor"/>
    </font>
    <font>
      <b/>
      <sz val="8"/>
      <name val="Aptos Display"/>
      <family val="2"/>
    </font>
    <font>
      <b/>
      <sz val="8"/>
      <color theme="1"/>
      <name val="Aptos Display"/>
      <family val="2"/>
    </font>
    <font>
      <sz val="8"/>
      <name val="Aptos Display"/>
      <family val="2"/>
    </font>
    <font>
      <sz val="8"/>
      <color theme="1"/>
      <name val="Aptos Display"/>
      <family val="2"/>
    </font>
    <font>
      <b/>
      <sz val="11"/>
      <color rgb="FFC00000"/>
      <name val="Calibri"/>
      <family val="2"/>
      <scheme val="minor"/>
    </font>
    <font>
      <b/>
      <vertAlign val="superscript"/>
      <sz val="11"/>
      <name val="Calibri"/>
      <family val="2"/>
      <scheme val="minor"/>
    </font>
    <font>
      <b/>
      <sz val="12"/>
      <name val="Calibri"/>
      <family val="2"/>
      <scheme val="minor"/>
    </font>
    <font>
      <b/>
      <sz val="12"/>
      <color theme="1"/>
      <name val="Arial"/>
      <family val="2"/>
    </font>
    <font>
      <b/>
      <sz val="12"/>
      <name val="Arial"/>
      <family val="2"/>
    </font>
    <font>
      <sz val="12"/>
      <color theme="1"/>
      <name val="Arial"/>
      <family val="2"/>
    </font>
    <font>
      <b/>
      <sz val="14"/>
      <color theme="0"/>
      <name val="Calibri"/>
      <family val="2"/>
      <scheme val="minor"/>
    </font>
    <font>
      <b/>
      <sz val="14"/>
      <color rgb="FFFF0000"/>
      <name val="Calibri"/>
      <family val="2"/>
      <scheme val="minor"/>
    </font>
    <font>
      <b/>
      <sz val="16"/>
      <color rgb="FFFF0000"/>
      <name val="Calibri"/>
      <family val="2"/>
      <scheme val="minor"/>
    </font>
    <font>
      <sz val="14"/>
      <color rgb="FFFF0000"/>
      <name val="Calibri"/>
      <family val="2"/>
      <scheme val="minor"/>
    </font>
    <font>
      <sz val="18"/>
      <color rgb="FFC00000"/>
      <name val="Calibri"/>
      <family val="2"/>
      <scheme val="minor"/>
    </font>
    <font>
      <sz val="12"/>
      <name val="Calibri"/>
      <family val="2"/>
      <scheme val="minor"/>
    </font>
    <font>
      <b/>
      <sz val="8"/>
      <name val="Calibri"/>
      <family val="2"/>
      <scheme val="minor"/>
    </font>
    <font>
      <sz val="9"/>
      <color theme="1"/>
      <name val="Segoe UI"/>
      <family val="2"/>
    </font>
    <font>
      <b/>
      <sz val="16"/>
      <color theme="5" tint="-0.249977111117893"/>
      <name val="Calibri"/>
      <family val="2"/>
      <scheme val="minor"/>
    </font>
    <font>
      <i/>
      <sz val="11"/>
      <name val="Calibri"/>
      <family val="2"/>
      <scheme val="minor"/>
    </font>
    <font>
      <u/>
      <sz val="11"/>
      <name val="Calibri"/>
      <family val="2"/>
      <scheme val="minor"/>
    </font>
    <font>
      <u/>
      <sz val="11"/>
      <color rgb="FF000000"/>
      <name val="Calibri"/>
      <family val="2"/>
      <scheme val="minor"/>
    </font>
    <font>
      <b/>
      <sz val="10"/>
      <name val="Calibri"/>
      <family val="2"/>
      <scheme val="minor"/>
    </font>
    <font>
      <sz val="11"/>
      <name val="Calibri"/>
      <family val="2"/>
    </font>
    <font>
      <b/>
      <sz val="11"/>
      <color rgb="FF000000"/>
      <name val="Calibri"/>
      <family val="2"/>
    </font>
    <font>
      <i/>
      <sz val="11"/>
      <color rgb="FF000000"/>
      <name val="Calibri"/>
      <family val="2"/>
    </font>
    <font>
      <i/>
      <sz val="11"/>
      <color rgb="FF000000"/>
      <name val="Calibri"/>
      <family val="2"/>
      <scheme val="minor"/>
    </font>
    <font>
      <b/>
      <sz val="11"/>
      <name val="Calibri"/>
      <family val="2"/>
    </font>
    <font>
      <b/>
      <u/>
      <sz val="11"/>
      <name val="Calibri"/>
      <family val="2"/>
    </font>
    <font>
      <i/>
      <sz val="11"/>
      <name val="Calibri"/>
      <family val="2"/>
    </font>
    <font>
      <b/>
      <i/>
      <sz val="11"/>
      <color rgb="FF000000"/>
      <name val="Calibri"/>
      <family val="2"/>
    </font>
    <font>
      <i/>
      <sz val="12"/>
      <color theme="1"/>
      <name val="Arial"/>
      <family val="2"/>
    </font>
    <font>
      <i/>
      <sz val="11"/>
      <color theme="1"/>
      <name val="Calibri"/>
      <family val="2"/>
      <scheme val="minor"/>
    </font>
    <font>
      <b/>
      <i/>
      <sz val="11"/>
      <name val="Calibri"/>
      <family val="2"/>
      <scheme val="minor"/>
    </font>
    <font>
      <b/>
      <i/>
      <sz val="11"/>
      <color theme="1"/>
      <name val="Calibri"/>
      <family val="2"/>
      <scheme val="minor"/>
    </font>
    <font>
      <i/>
      <sz val="12"/>
      <name val="Arial"/>
      <family val="2"/>
    </font>
    <font>
      <u val="double"/>
      <sz val="11"/>
      <name val="Calibri"/>
      <family val="2"/>
      <scheme val="minor"/>
    </font>
    <font>
      <u/>
      <sz val="11"/>
      <name val="Calibri"/>
      <family val="2"/>
    </font>
    <font>
      <b/>
      <sz val="11"/>
      <color theme="0"/>
      <name val="Calibri"/>
      <family val="2"/>
    </font>
    <font>
      <b/>
      <sz val="11"/>
      <color rgb="FFCC00F0"/>
      <name val="Calibri"/>
      <family val="2"/>
      <scheme val="minor"/>
    </font>
    <font>
      <u/>
      <sz val="11"/>
      <color theme="10"/>
      <name val="Calibri"/>
      <family val="2"/>
      <scheme val="minor"/>
    </font>
    <font>
      <b/>
      <sz val="11"/>
      <color rgb="FFCC00F0"/>
      <name val="Calibri"/>
      <family val="2"/>
    </font>
    <font>
      <b/>
      <u/>
      <sz val="11"/>
      <color rgb="FF000000"/>
      <name val="Calibri"/>
      <family val="2"/>
    </font>
    <font>
      <b/>
      <sz val="11"/>
      <color rgb="FF000000"/>
      <name val="Calibri"/>
      <family val="2"/>
      <scheme val="minor"/>
    </font>
    <font>
      <b/>
      <sz val="11"/>
      <name val="Arial"/>
      <family val="2"/>
    </font>
    <font>
      <b/>
      <sz val="11"/>
      <color rgb="FF000000"/>
      <name val="Arial"/>
      <family val="2"/>
    </font>
    <font>
      <i/>
      <sz val="11"/>
      <color rgb="FF000000"/>
      <name val="Arial"/>
      <family val="2"/>
    </font>
    <font>
      <b/>
      <sz val="11"/>
      <color theme="1"/>
      <name val="Arial"/>
      <family val="2"/>
    </font>
    <font>
      <i/>
      <sz val="11"/>
      <color theme="1"/>
      <name val="Arial"/>
      <family val="2"/>
    </font>
    <font>
      <sz val="8"/>
      <name val="Calibri"/>
      <family val="2"/>
    </font>
    <font>
      <b/>
      <sz val="12"/>
      <color rgb="FF000000"/>
      <name val="Calibri"/>
      <family val="2"/>
      <scheme val="minor"/>
    </font>
    <font>
      <sz val="11"/>
      <color rgb="FF000000"/>
      <name val="Calibri"/>
      <scheme val="minor"/>
    </font>
    <font>
      <vertAlign val="superscript"/>
      <sz val="11"/>
      <color rgb="FF000000"/>
      <name val="Calibri"/>
      <scheme val="minor"/>
    </font>
  </fonts>
  <fills count="2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D9D9D9"/>
        <bgColor rgb="FF000000"/>
      </patternFill>
    </fill>
    <fill>
      <patternFill patternType="solid">
        <fgColor rgb="FFFFC000"/>
        <bgColor rgb="FF000000"/>
      </patternFill>
    </fill>
    <fill>
      <patternFill patternType="solid">
        <fgColor rgb="FF4472C4"/>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002060"/>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indexed="64"/>
      </right>
      <top style="thin">
        <color indexed="64"/>
      </top>
      <bottom style="medium">
        <color indexed="64"/>
      </bottom>
      <diagonal/>
    </border>
    <border>
      <left style="thin">
        <color rgb="FF000000"/>
      </left>
      <right/>
      <top style="thin">
        <color indexed="64"/>
      </top>
      <bottom/>
      <diagonal/>
    </border>
    <border>
      <left/>
      <right style="thin">
        <color indexed="64"/>
      </right>
      <top style="thin">
        <color rgb="FF000000"/>
      </top>
      <bottom style="thin">
        <color rgb="FF000000"/>
      </bottom>
      <diagonal/>
    </border>
  </borders>
  <cellStyleXfs count="5">
    <xf numFmtId="0" fontId="0" fillId="0" borderId="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51" fillId="0" borderId="0" applyNumberFormat="0" applyFill="0" applyBorder="0" applyAlignment="0" applyProtection="0"/>
  </cellStyleXfs>
  <cellXfs count="693">
    <xf numFmtId="0" fontId="0" fillId="0" borderId="0" xfId="0"/>
    <xf numFmtId="0" fontId="0" fillId="0" borderId="0" xfId="0" applyAlignment="1">
      <alignment vertical="center"/>
    </xf>
    <xf numFmtId="0" fontId="3" fillId="0" borderId="0" xfId="0" applyFont="1"/>
    <xf numFmtId="0" fontId="5" fillId="0" borderId="0" xfId="0" applyFont="1"/>
    <xf numFmtId="0" fontId="0" fillId="0" borderId="0" xfId="0" applyAlignment="1">
      <alignment horizontal="center"/>
    </xf>
    <xf numFmtId="0" fontId="11" fillId="6" borderId="0" xfId="0" applyFont="1" applyFill="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wrapText="1"/>
    </xf>
    <xf numFmtId="0" fontId="4" fillId="9" borderId="10" xfId="0" applyFont="1" applyFill="1" applyBorder="1" applyAlignment="1">
      <alignment horizontal="center" vertical="center" wrapText="1"/>
    </xf>
    <xf numFmtId="14" fontId="0" fillId="0" borderId="0" xfId="0" applyNumberFormat="1"/>
    <xf numFmtId="0" fontId="4" fillId="5" borderId="10" xfId="0" applyFont="1" applyFill="1" applyBorder="1" applyAlignment="1">
      <alignment horizontal="left" vertical="center"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4" fillId="12"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0" xfId="0" applyFont="1" applyAlignment="1">
      <alignment vertical="center"/>
    </xf>
    <xf numFmtId="0" fontId="0" fillId="0" borderId="1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0" fillId="0" borderId="0" xfId="0" applyFont="1" applyAlignment="1">
      <alignment horizontal="center" vertical="center" wrapText="1"/>
    </xf>
    <xf numFmtId="164" fontId="4" fillId="5" borderId="10" xfId="0" applyNumberFormat="1" applyFont="1" applyFill="1" applyBorder="1" applyAlignment="1">
      <alignment horizontal="center" vertical="center" wrapText="1"/>
    </xf>
    <xf numFmtId="164" fontId="4" fillId="5" borderId="13" xfId="0" applyNumberFormat="1" applyFont="1" applyFill="1" applyBorder="1" applyAlignment="1">
      <alignment horizontal="center" vertical="center" wrapText="1"/>
    </xf>
    <xf numFmtId="0" fontId="0" fillId="0" borderId="10" xfId="0" applyBorder="1" applyAlignment="1">
      <alignment horizontal="left" vertical="center" wrapText="1" indent="2"/>
    </xf>
    <xf numFmtId="0" fontId="4" fillId="5" borderId="10" xfId="0" applyFont="1" applyFill="1" applyBorder="1" applyAlignment="1">
      <alignment horizontal="left" vertical="center" wrapText="1" indent="1"/>
    </xf>
    <xf numFmtId="0" fontId="3" fillId="5" borderId="10" xfId="0" applyFont="1" applyFill="1" applyBorder="1" applyAlignment="1">
      <alignment horizontal="left" vertical="center" wrapText="1" indent="1"/>
    </xf>
    <xf numFmtId="0" fontId="4" fillId="5" borderId="10" xfId="0" applyFont="1" applyFill="1" applyBorder="1" applyAlignment="1">
      <alignment horizontal="center" vertical="center" wrapText="1"/>
    </xf>
    <xf numFmtId="0" fontId="0" fillId="8" borderId="0" xfId="0" applyFill="1"/>
    <xf numFmtId="0" fontId="4" fillId="5" borderId="15" xfId="0" applyFont="1" applyFill="1" applyBorder="1" applyAlignment="1">
      <alignment horizontal="center" vertical="center" wrapText="1"/>
    </xf>
    <xf numFmtId="164" fontId="4" fillId="5" borderId="15" xfId="0" applyNumberFormat="1" applyFont="1" applyFill="1"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0" xfId="0" applyAlignment="1">
      <alignment wrapText="1"/>
    </xf>
    <xf numFmtId="166" fontId="4" fillId="5" borderId="10" xfId="0" applyNumberFormat="1" applyFont="1" applyFill="1" applyBorder="1" applyAlignment="1">
      <alignment horizontal="center" vertical="center" wrapText="1"/>
    </xf>
    <xf numFmtId="0" fontId="4" fillId="5" borderId="10" xfId="0" applyFont="1" applyFill="1" applyBorder="1" applyAlignment="1">
      <alignment horizontal="left" vertical="center" wrapText="1" indent="3"/>
    </xf>
    <xf numFmtId="0" fontId="4" fillId="5" borderId="0" xfId="0" applyFont="1" applyFill="1" applyAlignment="1">
      <alignment horizontal="left" vertical="center" wrapText="1" indent="3"/>
    </xf>
    <xf numFmtId="0" fontId="3" fillId="0" borderId="0" xfId="0" applyFont="1" applyAlignment="1">
      <alignment horizontal="center" vertical="center" wrapText="1"/>
    </xf>
    <xf numFmtId="0" fontId="0" fillId="0" borderId="0" xfId="0" applyAlignment="1">
      <alignment horizontal="center" vertical="center"/>
    </xf>
    <xf numFmtId="0" fontId="0" fillId="12" borderId="0" xfId="0" applyFill="1"/>
    <xf numFmtId="0" fontId="0" fillId="17" borderId="0" xfId="0" applyFill="1" applyAlignment="1">
      <alignment vertical="center"/>
    </xf>
    <xf numFmtId="0" fontId="0" fillId="18" borderId="0" xfId="0" applyFill="1" applyAlignment="1">
      <alignment vertical="center"/>
    </xf>
    <xf numFmtId="0" fontId="0" fillId="17" borderId="0" xfId="0" applyFill="1"/>
    <xf numFmtId="0" fontId="0" fillId="9" borderId="0" xfId="0" applyFill="1" applyAlignment="1">
      <alignment vertical="center"/>
    </xf>
    <xf numFmtId="0" fontId="0" fillId="18" borderId="0" xfId="0" applyFill="1"/>
    <xf numFmtId="0" fontId="0" fillId="9" borderId="0" xfId="0" applyFill="1"/>
    <xf numFmtId="167" fontId="4" fillId="5" borderId="10" xfId="1" applyNumberFormat="1"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0" xfId="0" quotePrefix="1"/>
    <xf numFmtId="0" fontId="0" fillId="0" borderId="17" xfId="0" applyBorder="1" applyAlignment="1" applyProtection="1">
      <alignment horizontal="left" vertical="center" wrapText="1"/>
      <protection locked="0"/>
    </xf>
    <xf numFmtId="0" fontId="26" fillId="0" borderId="0" xfId="0" applyFont="1" applyAlignment="1">
      <alignment horizontal="left" vertical="center" wrapText="1" indent="2"/>
    </xf>
    <xf numFmtId="0" fontId="5" fillId="0" borderId="0" xfId="0" applyFont="1" applyAlignment="1">
      <alignment vertical="center" wrapText="1"/>
    </xf>
    <xf numFmtId="49" fontId="12" fillId="7" borderId="0" xfId="0" applyNumberFormat="1" applyFont="1" applyFill="1" applyAlignment="1">
      <alignment horizontal="center" vertical="center" wrapText="1"/>
    </xf>
    <xf numFmtId="0" fontId="14" fillId="0" borderId="16" xfId="0" applyFont="1" applyBorder="1" applyAlignment="1">
      <alignment wrapText="1"/>
    </xf>
    <xf numFmtId="0" fontId="14" fillId="0" borderId="18" xfId="0" applyFont="1" applyBorder="1" applyAlignment="1">
      <alignment wrapText="1"/>
    </xf>
    <xf numFmtId="0" fontId="14" fillId="0" borderId="19" xfId="0" applyFont="1" applyBorder="1" applyAlignment="1">
      <alignment wrapText="1"/>
    </xf>
    <xf numFmtId="49" fontId="11" fillId="10" borderId="10" xfId="0" applyNumberFormat="1"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28" fillId="0" borderId="0" xfId="0" quotePrefix="1" applyFont="1" applyAlignment="1">
      <alignment vertical="center"/>
    </xf>
    <xf numFmtId="0" fontId="4" fillId="0" borderId="0" xfId="0" applyFont="1" applyAlignment="1">
      <alignment horizontal="left" vertical="center" wrapText="1" indent="1"/>
    </xf>
    <xf numFmtId="0" fontId="28" fillId="0" borderId="0" xfId="0" applyFont="1" applyAlignment="1">
      <alignment vertical="center"/>
    </xf>
    <xf numFmtId="0" fontId="0" fillId="0" borderId="14" xfId="0" applyBorder="1" applyAlignment="1" applyProtection="1">
      <alignment horizontal="left" vertical="center" wrapText="1"/>
      <protection locked="0"/>
    </xf>
    <xf numFmtId="0" fontId="4" fillId="19" borderId="14"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9" borderId="25" xfId="0" applyFont="1" applyFill="1" applyBorder="1" applyAlignment="1">
      <alignment horizontal="center" vertical="center" wrapText="1"/>
    </xf>
    <xf numFmtId="166" fontId="4" fillId="5" borderId="0" xfId="0" applyNumberFormat="1" applyFont="1" applyFill="1" applyAlignment="1">
      <alignment horizontal="center" vertical="center" wrapText="1"/>
    </xf>
    <xf numFmtId="166" fontId="4" fillId="5" borderId="11" xfId="0" applyNumberFormat="1" applyFont="1" applyFill="1" applyBorder="1" applyAlignment="1">
      <alignment horizontal="center" vertical="center" wrapText="1"/>
    </xf>
    <xf numFmtId="164" fontId="3" fillId="19" borderId="29" xfId="0" applyNumberFormat="1" applyFont="1" applyFill="1" applyBorder="1" applyAlignment="1">
      <alignment horizontal="center" vertical="center" wrapText="1"/>
    </xf>
    <xf numFmtId="0" fontId="0" fillId="0" borderId="20" xfId="0" applyBorder="1" applyAlignment="1">
      <alignment horizontal="left" vertical="center" wrapText="1" indent="2"/>
    </xf>
    <xf numFmtId="0" fontId="3" fillId="19" borderId="33" xfId="0" applyFont="1" applyFill="1" applyBorder="1" applyAlignment="1">
      <alignment horizontal="center" vertical="center" wrapText="1"/>
    </xf>
    <xf numFmtId="0" fontId="3" fillId="19" borderId="3" xfId="0" applyFont="1" applyFill="1" applyBorder="1" applyAlignment="1">
      <alignment horizontal="center" vertical="center" wrapText="1"/>
    </xf>
    <xf numFmtId="164" fontId="3" fillId="15" borderId="29" xfId="0" applyNumberFormat="1"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9" borderId="21" xfId="0" applyFont="1" applyFill="1" applyBorder="1" applyAlignment="1">
      <alignment vertical="center" wrapText="1"/>
    </xf>
    <xf numFmtId="0" fontId="3" fillId="15" borderId="21" xfId="0" applyFont="1" applyFill="1" applyBorder="1" applyAlignment="1">
      <alignment vertical="center" wrapText="1"/>
    </xf>
    <xf numFmtId="164" fontId="8" fillId="0" borderId="10" xfId="2" applyNumberFormat="1" applyFont="1" applyBorder="1" applyAlignment="1" applyProtection="1">
      <alignment horizontal="center" vertical="center" wrapText="1"/>
      <protection locked="0"/>
    </xf>
    <xf numFmtId="0" fontId="4" fillId="5" borderId="14" xfId="0" applyFont="1" applyFill="1" applyBorder="1" applyAlignment="1">
      <alignment horizontal="left" vertical="center" wrapText="1" indent="3"/>
    </xf>
    <xf numFmtId="0" fontId="3" fillId="0" borderId="0" xfId="0" applyFont="1" applyAlignment="1">
      <alignment horizontal="left" vertical="center" wrapText="1" indent="1"/>
    </xf>
    <xf numFmtId="0" fontId="3" fillId="0" borderId="0" xfId="0" applyFont="1" applyAlignment="1">
      <alignment vertical="center" wrapText="1"/>
    </xf>
    <xf numFmtId="0" fontId="4" fillId="5" borderId="10" xfId="0" applyFont="1" applyFill="1" applyBorder="1" applyAlignment="1">
      <alignment horizontal="left" vertical="center" wrapText="1" indent="2"/>
    </xf>
    <xf numFmtId="0" fontId="4" fillId="5" borderId="14" xfId="0" applyFont="1" applyFill="1" applyBorder="1" applyAlignment="1">
      <alignment horizontal="left" vertical="center" wrapText="1"/>
    </xf>
    <xf numFmtId="0" fontId="0" fillId="0" borderId="0" xfId="0" applyAlignment="1">
      <alignment horizontal="left" vertical="center" wrapText="1" indent="1"/>
    </xf>
    <xf numFmtId="0" fontId="0" fillId="0" borderId="0" xfId="0" applyAlignment="1">
      <alignment horizontal="left" wrapText="1"/>
    </xf>
    <xf numFmtId="0" fontId="0" fillId="0" borderId="10" xfId="0" applyBorder="1" applyAlignment="1">
      <alignment wrapText="1"/>
    </xf>
    <xf numFmtId="0" fontId="1" fillId="0" borderId="0" xfId="0" applyFont="1" applyAlignment="1">
      <alignment wrapText="1"/>
    </xf>
    <xf numFmtId="0" fontId="4" fillId="0" borderId="0" xfId="0" applyFont="1" applyAlignment="1">
      <alignment horizontal="center" vertical="center" wrapText="1"/>
    </xf>
    <xf numFmtId="0" fontId="3" fillId="19" borderId="10" xfId="0" applyFont="1" applyFill="1" applyBorder="1" applyAlignment="1">
      <alignment horizontal="center" wrapText="1"/>
    </xf>
    <xf numFmtId="0" fontId="0" fillId="0" borderId="0" xfId="0" pivotButton="1"/>
    <xf numFmtId="0" fontId="0" fillId="0" borderId="0" xfId="0" applyAlignment="1">
      <alignment horizontal="left"/>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left" vertical="top" wrapText="1" indent="1"/>
    </xf>
    <xf numFmtId="0" fontId="4" fillId="0" borderId="0" xfId="0" applyFont="1" applyAlignment="1">
      <alignment vertical="center" wrapText="1"/>
    </xf>
    <xf numFmtId="0" fontId="3" fillId="0" borderId="0" xfId="0" applyFont="1" applyAlignment="1">
      <alignment horizontal="left" vertical="center" wrapText="1" indent="2"/>
    </xf>
    <xf numFmtId="0" fontId="0" fillId="0" borderId="0" xfId="0" applyAlignment="1">
      <alignment horizontal="left" wrapText="1" indent="1"/>
    </xf>
    <xf numFmtId="0" fontId="4" fillId="12" borderId="9" xfId="0" applyFont="1" applyFill="1" applyBorder="1" applyAlignment="1">
      <alignment horizontal="center" vertical="center" wrapText="1"/>
    </xf>
    <xf numFmtId="0" fontId="0" fillId="0" borderId="0" xfId="0" applyAlignment="1">
      <alignment horizontal="left" vertical="center" wrapText="1"/>
    </xf>
    <xf numFmtId="0" fontId="5" fillId="0" borderId="10" xfId="0" applyFont="1" applyBorder="1" applyAlignment="1">
      <alignment horizontal="center" vertical="center" wrapText="1"/>
    </xf>
    <xf numFmtId="0" fontId="3" fillId="19" borderId="10" xfId="0" applyFont="1" applyFill="1" applyBorder="1" applyAlignment="1">
      <alignment horizontal="center" vertical="center" wrapText="1"/>
    </xf>
    <xf numFmtId="0" fontId="35" fillId="5" borderId="10" xfId="0" applyFont="1" applyFill="1" applyBorder="1" applyAlignment="1">
      <alignment horizontal="left" vertical="center" wrapText="1" indent="1"/>
    </xf>
    <xf numFmtId="0" fontId="1" fillId="0" borderId="0" xfId="0" applyFont="1" applyAlignment="1">
      <alignment horizontal="left" vertical="top" wrapText="1" indent="2"/>
    </xf>
    <xf numFmtId="0" fontId="1" fillId="0" borderId="36" xfId="0" applyFont="1" applyBorder="1" applyAlignment="1">
      <alignment vertical="top" wrapText="1"/>
    </xf>
    <xf numFmtId="0" fontId="5" fillId="0" borderId="18" xfId="0" applyFont="1" applyBorder="1" applyAlignment="1">
      <alignment horizontal="left" vertical="top" wrapText="1" indent="1"/>
    </xf>
    <xf numFmtId="0" fontId="5" fillId="0" borderId="9" xfId="0" applyFont="1" applyBorder="1" applyAlignment="1">
      <alignment horizontal="left" vertical="top" wrapText="1" indent="1"/>
    </xf>
    <xf numFmtId="0" fontId="4" fillId="5" borderId="9" xfId="0" applyFont="1" applyFill="1" applyBorder="1" applyAlignment="1">
      <alignment horizontal="left" vertical="center" wrapText="1" indent="1"/>
    </xf>
    <xf numFmtId="0" fontId="4" fillId="5" borderId="9" xfId="0" applyFont="1" applyFill="1" applyBorder="1" applyAlignment="1">
      <alignment horizontal="left" vertical="center" wrapText="1" indent="2"/>
    </xf>
    <xf numFmtId="0" fontId="38" fillId="5" borderId="10" xfId="0" applyFont="1" applyFill="1" applyBorder="1" applyAlignment="1">
      <alignment horizontal="left" vertical="center" wrapText="1" indent="1"/>
    </xf>
    <xf numFmtId="0" fontId="38" fillId="5" borderId="9" xfId="0" applyFont="1" applyFill="1" applyBorder="1" applyAlignment="1">
      <alignment horizontal="left" vertical="center" wrapText="1" indent="1"/>
    </xf>
    <xf numFmtId="0" fontId="4" fillId="5" borderId="34" xfId="0" applyFont="1" applyFill="1" applyBorder="1" applyAlignment="1">
      <alignment horizontal="left" vertical="center" wrapText="1" indent="1"/>
    </xf>
    <xf numFmtId="0" fontId="0" fillId="0" borderId="10" xfId="0" applyBorder="1" applyAlignment="1" applyProtection="1">
      <alignment horizontal="left" vertical="center" wrapText="1" indent="1"/>
      <protection locked="0"/>
    </xf>
    <xf numFmtId="0" fontId="4" fillId="0" borderId="1" xfId="0" applyFont="1" applyBorder="1" applyAlignment="1">
      <alignment horizontal="left" vertical="center" wrapText="1" indent="2"/>
    </xf>
    <xf numFmtId="0" fontId="4" fillId="0" borderId="4" xfId="0" applyFont="1" applyBorder="1" applyAlignment="1">
      <alignment horizontal="left" vertical="center" wrapText="1" indent="2"/>
    </xf>
    <xf numFmtId="37" fontId="0" fillId="0" borderId="10" xfId="2" applyNumberFormat="1" applyFont="1" applyFill="1" applyBorder="1" applyAlignment="1" applyProtection="1">
      <alignment horizontal="left" vertical="center" wrapText="1" indent="1"/>
      <protection locked="0"/>
    </xf>
    <xf numFmtId="37" fontId="0" fillId="0" borderId="14" xfId="2" applyNumberFormat="1" applyFont="1" applyFill="1" applyBorder="1" applyAlignment="1" applyProtection="1">
      <alignment horizontal="left" vertical="center" wrapText="1" indent="1"/>
      <protection locked="0"/>
    </xf>
    <xf numFmtId="166" fontId="4" fillId="5" borderId="14" xfId="0" applyNumberFormat="1" applyFont="1" applyFill="1" applyBorder="1" applyAlignment="1">
      <alignment horizontal="center" vertical="center" wrapText="1"/>
    </xf>
    <xf numFmtId="169" fontId="4" fillId="5" borderId="10" xfId="2" applyNumberFormat="1" applyFont="1" applyFill="1" applyBorder="1" applyAlignment="1" applyProtection="1">
      <alignment horizontal="center" vertical="center" wrapText="1"/>
    </xf>
    <xf numFmtId="0" fontId="5" fillId="0" borderId="10"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3" fillId="0" borderId="10" xfId="0" applyFont="1" applyBorder="1" applyAlignment="1">
      <alignment horizontal="center" vertical="top" wrapText="1"/>
    </xf>
    <xf numFmtId="0" fontId="0" fillId="0" borderId="10" xfId="0" applyBorder="1" applyAlignment="1">
      <alignment horizontal="left" vertical="top" wrapText="1"/>
    </xf>
    <xf numFmtId="0" fontId="3" fillId="0" borderId="10" xfId="0" applyFont="1" applyBorder="1" applyAlignment="1">
      <alignment horizontal="left" vertical="top" wrapText="1"/>
    </xf>
    <xf numFmtId="0" fontId="10"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10" xfId="0" applyFont="1" applyBorder="1" applyAlignment="1">
      <alignment wrapText="1"/>
    </xf>
    <xf numFmtId="0" fontId="4" fillId="12" borderId="19" xfId="0" applyFont="1" applyFill="1" applyBorder="1" applyAlignment="1">
      <alignment horizontal="center" vertical="center" wrapText="1"/>
    </xf>
    <xf numFmtId="166" fontId="4" fillId="18" borderId="10" xfId="0" applyNumberFormat="1" applyFont="1" applyFill="1" applyBorder="1" applyAlignment="1">
      <alignment horizontal="center" vertical="center" wrapText="1"/>
    </xf>
    <xf numFmtId="0" fontId="3" fillId="15" borderId="10" xfId="0" applyFont="1" applyFill="1" applyBorder="1" applyAlignment="1">
      <alignment horizontal="center" vertical="center" wrapText="1"/>
    </xf>
    <xf numFmtId="168" fontId="4" fillId="5" borderId="10" xfId="1"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3" xfId="0" applyFont="1" applyFill="1" applyBorder="1" applyAlignment="1">
      <alignment horizontal="center" vertical="center" wrapText="1"/>
    </xf>
    <xf numFmtId="169" fontId="5" fillId="0" borderId="10" xfId="2" applyNumberFormat="1" applyFont="1" applyFill="1" applyBorder="1" applyAlignment="1" applyProtection="1">
      <alignment vertical="center" wrapText="1"/>
      <protection locked="0"/>
    </xf>
    <xf numFmtId="0" fontId="0" fillId="0" borderId="10" xfId="0" applyBorder="1" applyAlignment="1">
      <alignment horizontal="left" vertical="center" wrapText="1"/>
    </xf>
    <xf numFmtId="0" fontId="0" fillId="20" borderId="10" xfId="0" applyFill="1" applyBorder="1" applyAlignment="1">
      <alignment horizontal="left" vertical="center" wrapText="1"/>
    </xf>
    <xf numFmtId="0" fontId="0" fillId="0" borderId="10" xfId="0" applyBorder="1" applyAlignment="1">
      <alignment vertical="center" wrapText="1"/>
    </xf>
    <xf numFmtId="168" fontId="5" fillId="3" borderId="13" xfId="1" applyNumberFormat="1" applyFont="1" applyFill="1" applyBorder="1" applyAlignment="1" applyProtection="1">
      <alignment horizontal="center" vertical="center" wrapText="1"/>
      <protection locked="0"/>
    </xf>
    <xf numFmtId="0" fontId="35" fillId="5" borderId="14" xfId="0" applyFont="1" applyFill="1" applyBorder="1" applyAlignment="1">
      <alignment horizontal="left" vertical="center" wrapText="1" indent="1"/>
    </xf>
    <xf numFmtId="169" fontId="5" fillId="0" borderId="2" xfId="2" applyNumberFormat="1" applyFont="1" applyFill="1" applyBorder="1" applyAlignment="1">
      <alignment horizontal="left" vertical="center" wrapText="1" indent="1"/>
    </xf>
    <xf numFmtId="0" fontId="3" fillId="19" borderId="25" xfId="0" applyFont="1" applyFill="1" applyBorder="1" applyAlignment="1">
      <alignment horizontal="center" vertical="center" wrapText="1"/>
    </xf>
    <xf numFmtId="0" fontId="3" fillId="19" borderId="24" xfId="0" applyFont="1" applyFill="1" applyBorder="1" applyAlignment="1">
      <alignment horizontal="center" vertical="center" wrapText="1"/>
    </xf>
    <xf numFmtId="0" fontId="3" fillId="15" borderId="40" xfId="0" applyFont="1" applyFill="1" applyBorder="1" applyAlignment="1">
      <alignment horizontal="center" vertical="center" wrapText="1"/>
    </xf>
    <xf numFmtId="0" fontId="4" fillId="15" borderId="20" xfId="0" applyFont="1" applyFill="1" applyBorder="1" applyAlignment="1">
      <alignment horizontal="center" vertical="center" wrapText="1"/>
    </xf>
    <xf numFmtId="0" fontId="4" fillId="0" borderId="1" xfId="0" applyFont="1" applyBorder="1" applyAlignment="1">
      <alignment horizontal="left" vertical="center" wrapText="1" indent="3"/>
    </xf>
    <xf numFmtId="37" fontId="0" fillId="0" borderId="14" xfId="2" applyNumberFormat="1" applyFont="1" applyBorder="1" applyAlignment="1" applyProtection="1">
      <alignment horizontal="left" vertical="top" wrapText="1" indent="1"/>
      <protection locked="0"/>
    </xf>
    <xf numFmtId="0" fontId="0" fillId="0" borderId="0" xfId="0" applyAlignment="1">
      <alignment vertical="top" wrapText="1"/>
    </xf>
    <xf numFmtId="0" fontId="3" fillId="9" borderId="10" xfId="0" applyFont="1" applyFill="1" applyBorder="1" applyAlignment="1">
      <alignment horizontal="center" vertical="center" wrapText="1"/>
    </xf>
    <xf numFmtId="0" fontId="3" fillId="5" borderId="12" xfId="0" applyFont="1" applyFill="1" applyBorder="1" applyAlignment="1">
      <alignment horizontal="right" vertical="center" wrapText="1"/>
    </xf>
    <xf numFmtId="0" fontId="5" fillId="0" borderId="10" xfId="0" applyFont="1" applyBorder="1" applyAlignment="1" applyProtection="1">
      <alignment vertical="center" wrapText="1"/>
      <protection locked="0"/>
    </xf>
    <xf numFmtId="0" fontId="5" fillId="0" borderId="10" xfId="0" applyFont="1" applyBorder="1" applyAlignment="1" applyProtection="1">
      <alignment horizontal="center" vertical="center" wrapText="1"/>
      <protection locked="0"/>
    </xf>
    <xf numFmtId="164" fontId="5" fillId="5" borderId="10" xfId="0" applyNumberFormat="1" applyFont="1" applyFill="1" applyBorder="1" applyAlignment="1">
      <alignment vertical="center" wrapText="1"/>
    </xf>
    <xf numFmtId="42" fontId="5" fillId="5" borderId="10" xfId="0" applyNumberFormat="1" applyFont="1" applyFill="1" applyBorder="1" applyAlignment="1">
      <alignment vertical="center" wrapText="1"/>
    </xf>
    <xf numFmtId="0" fontId="5" fillId="0" borderId="10" xfId="0" applyFont="1" applyBorder="1" applyAlignment="1" applyProtection="1">
      <alignment horizontal="left" vertical="center" wrapText="1"/>
      <protection locked="0"/>
    </xf>
    <xf numFmtId="168" fontId="5" fillId="5" borderId="10" xfId="1" applyNumberFormat="1" applyFont="1" applyFill="1" applyBorder="1" applyAlignment="1">
      <alignment vertical="center" wrapText="1"/>
    </xf>
    <xf numFmtId="0" fontId="5" fillId="0" borderId="0" xfId="0" applyFont="1" applyAlignment="1">
      <alignment wrapText="1"/>
    </xf>
    <xf numFmtId="0" fontId="4" fillId="0" borderId="0" xfId="0" applyFont="1" applyAlignment="1">
      <alignment horizontal="left" vertical="top" wrapText="1"/>
    </xf>
    <xf numFmtId="0" fontId="7" fillId="0" borderId="8" xfId="0" applyFont="1" applyBorder="1" applyAlignment="1">
      <alignment horizontal="left" vertical="center" wrapText="1" indent="1"/>
    </xf>
    <xf numFmtId="0" fontId="21" fillId="4" borderId="0" xfId="0" applyFont="1" applyFill="1" applyAlignment="1">
      <alignment horizontal="left" vertical="center" wrapText="1" indent="2"/>
    </xf>
    <xf numFmtId="0" fontId="10" fillId="0" borderId="0" xfId="0" applyFont="1" applyAlignment="1">
      <alignment horizontal="left" vertical="top" wrapText="1"/>
    </xf>
    <xf numFmtId="0" fontId="4" fillId="0" borderId="5" xfId="0" applyFont="1" applyBorder="1" applyAlignment="1">
      <alignment horizontal="left" vertical="top" wrapText="1"/>
    </xf>
    <xf numFmtId="0" fontId="21" fillId="0" borderId="5" xfId="0" applyFont="1" applyBorder="1" applyAlignment="1">
      <alignment vertical="center" wrapText="1"/>
    </xf>
    <xf numFmtId="0" fontId="21" fillId="0" borderId="0" xfId="0" applyFont="1" applyAlignment="1">
      <alignment vertical="center" wrapText="1"/>
    </xf>
    <xf numFmtId="0" fontId="4" fillId="0" borderId="8" xfId="0" applyFont="1" applyBorder="1" applyAlignment="1">
      <alignment horizontal="left" vertical="center" wrapText="1" indent="1"/>
    </xf>
    <xf numFmtId="0" fontId="10" fillId="0" borderId="0" xfId="0" applyFont="1" applyAlignment="1">
      <alignment horizontal="left" vertical="center" wrapText="1"/>
    </xf>
    <xf numFmtId="0" fontId="4" fillId="0" borderId="5" xfId="0" applyFont="1" applyBorder="1" applyAlignment="1">
      <alignment horizontal="left" vertical="center" wrapText="1"/>
    </xf>
    <xf numFmtId="166" fontId="5" fillId="5" borderId="10" xfId="0" applyNumberFormat="1" applyFont="1" applyFill="1" applyBorder="1" applyAlignment="1">
      <alignment vertical="center" wrapText="1"/>
    </xf>
    <xf numFmtId="164" fontId="8" fillId="0" borderId="14" xfId="2" applyNumberFormat="1" applyFont="1" applyBorder="1" applyAlignment="1" applyProtection="1">
      <alignment horizontal="center" vertical="center" wrapText="1"/>
      <protection locked="0"/>
    </xf>
    <xf numFmtId="164" fontId="5" fillId="5" borderId="14" xfId="0" applyNumberFormat="1" applyFont="1" applyFill="1" applyBorder="1" applyAlignment="1">
      <alignment vertical="center" wrapText="1"/>
    </xf>
    <xf numFmtId="0" fontId="0" fillId="13" borderId="10" xfId="0" applyFill="1" applyBorder="1" applyAlignment="1">
      <alignment wrapText="1"/>
    </xf>
    <xf numFmtId="0" fontId="0" fillId="0" borderId="0" xfId="0" applyAlignment="1">
      <alignment vertical="center" wrapText="1"/>
    </xf>
    <xf numFmtId="0" fontId="29" fillId="0" borderId="0" xfId="0" applyFont="1" applyAlignment="1">
      <alignment wrapText="1"/>
    </xf>
    <xf numFmtId="0" fontId="22" fillId="0" borderId="0" xfId="0" applyFont="1" applyAlignment="1">
      <alignment wrapText="1"/>
    </xf>
    <xf numFmtId="0" fontId="0" fillId="0" borderId="0" xfId="0" applyAlignment="1">
      <alignment horizontal="center" wrapText="1"/>
    </xf>
    <xf numFmtId="0" fontId="5" fillId="0" borderId="0" xfId="0" applyFont="1" applyAlignment="1">
      <alignment horizontal="center" wrapText="1"/>
    </xf>
    <xf numFmtId="0" fontId="5" fillId="0" borderId="14" xfId="0" applyFont="1" applyBorder="1" applyAlignment="1" applyProtection="1">
      <alignment horizontal="left" vertical="center" wrapText="1"/>
      <protection locked="0"/>
    </xf>
    <xf numFmtId="0" fontId="21" fillId="0" borderId="0" xfId="0" applyFont="1" applyAlignment="1">
      <alignment horizontal="left" vertical="center" wrapText="1" indent="2"/>
    </xf>
    <xf numFmtId="0" fontId="21" fillId="0" borderId="0" xfId="0" applyFont="1" applyAlignment="1">
      <alignment horizontal="center" vertical="center" wrapText="1"/>
    </xf>
    <xf numFmtId="0" fontId="4" fillId="0" borderId="9" xfId="0" applyFont="1" applyBorder="1" applyAlignment="1">
      <alignment horizontal="left" vertical="center" wrapText="1" indent="1"/>
    </xf>
    <xf numFmtId="0" fontId="4" fillId="0" borderId="5" xfId="0" applyFont="1" applyBorder="1" applyAlignment="1">
      <alignment horizontal="left" vertical="center" wrapText="1" indent="1"/>
    </xf>
    <xf numFmtId="14" fontId="5" fillId="0" borderId="10" xfId="0" applyNumberFormat="1" applyFont="1" applyBorder="1" applyAlignment="1" applyProtection="1">
      <alignment horizontal="center" vertical="center" wrapText="1"/>
      <protection locked="0"/>
    </xf>
    <xf numFmtId="164" fontId="5" fillId="5" borderId="9" xfId="0" applyNumberFormat="1" applyFont="1" applyFill="1" applyBorder="1" applyAlignment="1">
      <alignment vertical="center" wrapText="1"/>
    </xf>
    <xf numFmtId="42" fontId="5" fillId="5" borderId="6" xfId="0" applyNumberFormat="1" applyFont="1" applyFill="1" applyBorder="1" applyAlignment="1">
      <alignment vertical="center" wrapText="1"/>
    </xf>
    <xf numFmtId="164" fontId="5" fillId="5" borderId="13" xfId="0" applyNumberFormat="1" applyFont="1" applyFill="1" applyBorder="1" applyAlignment="1">
      <alignment vertical="center" wrapText="1"/>
    </xf>
    <xf numFmtId="0" fontId="4" fillId="0" borderId="10" xfId="0" applyFont="1" applyBorder="1" applyAlignment="1" applyProtection="1">
      <alignment horizontal="left" vertical="top" wrapText="1"/>
      <protection locked="0"/>
    </xf>
    <xf numFmtId="14" fontId="5" fillId="0" borderId="10" xfId="0" applyNumberFormat="1" applyFont="1" applyBorder="1" applyAlignment="1" applyProtection="1">
      <alignment horizontal="center" wrapText="1"/>
      <protection locked="0"/>
    </xf>
    <xf numFmtId="0" fontId="0" fillId="0" borderId="0" xfId="0" applyAlignment="1">
      <alignment horizontal="left" vertical="top" wrapText="1"/>
    </xf>
    <xf numFmtId="0" fontId="7" fillId="0" borderId="0" xfId="0" applyFont="1" applyAlignment="1">
      <alignment horizontal="left" vertical="center" wrapText="1" indent="1"/>
    </xf>
    <xf numFmtId="0" fontId="0" fillId="0" borderId="2" xfId="0" applyBorder="1" applyAlignment="1">
      <alignment horizontal="left" vertical="center" wrapText="1" indent="1"/>
    </xf>
    <xf numFmtId="0" fontId="0" fillId="0" borderId="5" xfId="0" applyBorder="1" applyAlignment="1">
      <alignment horizontal="left" vertical="center" wrapText="1" indent="1"/>
    </xf>
    <xf numFmtId="37" fontId="0" fillId="0" borderId="2" xfId="2" applyNumberFormat="1" applyFont="1" applyFill="1" applyBorder="1" applyAlignment="1" applyProtection="1">
      <alignment horizontal="left" vertical="center" wrapText="1" indent="1"/>
    </xf>
    <xf numFmtId="0" fontId="34" fillId="0" borderId="13" xfId="0" applyFont="1" applyBorder="1" applyAlignment="1">
      <alignment horizontal="left" wrapText="1" indent="1"/>
    </xf>
    <xf numFmtId="0" fontId="34" fillId="0" borderId="0" xfId="0" applyFont="1" applyAlignment="1">
      <alignment wrapText="1"/>
    </xf>
    <xf numFmtId="0" fontId="34" fillId="0" borderId="0" xfId="0" applyFont="1" applyAlignment="1">
      <alignment horizontal="left" wrapText="1" indent="1"/>
    </xf>
    <xf numFmtId="0" fontId="50" fillId="0" borderId="0" xfId="0" applyFont="1" applyAlignment="1">
      <alignment vertical="top" wrapText="1"/>
    </xf>
    <xf numFmtId="168" fontId="0" fillId="0" borderId="10" xfId="1" applyNumberFormat="1" applyFont="1" applyBorder="1" applyAlignment="1" applyProtection="1">
      <alignment wrapText="1"/>
      <protection locked="0"/>
    </xf>
    <xf numFmtId="164" fontId="8" fillId="0" borderId="10" xfId="2" applyNumberFormat="1" applyFont="1" applyBorder="1" applyAlignment="1" applyProtection="1">
      <alignment horizontal="center" wrapText="1"/>
      <protection locked="0"/>
    </xf>
    <xf numFmtId="164" fontId="5" fillId="5" borderId="10" xfId="0" applyNumberFormat="1" applyFont="1" applyFill="1" applyBorder="1" applyAlignment="1">
      <alignment wrapText="1"/>
    </xf>
    <xf numFmtId="166" fontId="5" fillId="5" borderId="10" xfId="0" applyNumberFormat="1" applyFont="1" applyFill="1" applyBorder="1" applyAlignment="1">
      <alignment wrapText="1"/>
    </xf>
    <xf numFmtId="0" fontId="2" fillId="0" borderId="0" xfId="0" applyFont="1" applyAlignment="1">
      <alignment wrapText="1"/>
    </xf>
    <xf numFmtId="0" fontId="21" fillId="4" borderId="0" xfId="0" applyFont="1" applyFill="1" applyAlignment="1">
      <alignment vertical="center" wrapText="1"/>
    </xf>
    <xf numFmtId="0" fontId="23" fillId="0" borderId="0" xfId="0" applyFont="1" applyAlignment="1">
      <alignment wrapText="1"/>
    </xf>
    <xf numFmtId="0" fontId="24" fillId="0" borderId="0" xfId="0" applyFont="1" applyAlignment="1">
      <alignment wrapText="1"/>
    </xf>
    <xf numFmtId="168" fontId="5" fillId="5" borderId="10" xfId="1" applyNumberFormat="1" applyFont="1" applyFill="1" applyBorder="1" applyAlignment="1" applyProtection="1">
      <alignment vertical="center" wrapText="1"/>
    </xf>
    <xf numFmtId="0" fontId="0" fillId="14" borderId="0" xfId="0" applyFill="1" applyAlignment="1">
      <alignment wrapText="1"/>
    </xf>
    <xf numFmtId="0" fontId="0" fillId="0" borderId="0" xfId="0" applyAlignment="1">
      <alignment horizontal="center" vertical="center" wrapText="1"/>
    </xf>
    <xf numFmtId="0" fontId="0" fillId="16" borderId="0" xfId="0" applyFill="1" applyAlignment="1">
      <alignment wrapText="1"/>
    </xf>
    <xf numFmtId="44" fontId="0" fillId="0" borderId="0" xfId="1" applyFont="1" applyAlignment="1">
      <alignment wrapText="1"/>
    </xf>
    <xf numFmtId="0" fontId="7" fillId="0" borderId="0" xfId="0" applyFont="1" applyAlignment="1">
      <alignment vertical="center" wrapText="1"/>
    </xf>
    <xf numFmtId="0" fontId="0" fillId="0" borderId="10" xfId="0" applyBorder="1" applyAlignment="1">
      <alignment horizont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5" xfId="0" applyBorder="1" applyAlignment="1">
      <alignment wrapText="1"/>
    </xf>
    <xf numFmtId="164" fontId="3" fillId="19" borderId="25" xfId="0" applyNumberFormat="1" applyFont="1" applyFill="1" applyBorder="1" applyAlignment="1">
      <alignment horizontal="center" vertical="center" wrapText="1"/>
    </xf>
    <xf numFmtId="164" fontId="3" fillId="19" borderId="21" xfId="0" applyNumberFormat="1" applyFont="1" applyFill="1" applyBorder="1" applyAlignment="1">
      <alignment horizontal="center" vertical="center" wrapText="1"/>
    </xf>
    <xf numFmtId="0" fontId="0" fillId="0" borderId="26" xfId="0" applyBorder="1" applyAlignment="1">
      <alignment horizontal="left" vertical="center" wrapText="1" indent="2"/>
    </xf>
    <xf numFmtId="168" fontId="0" fillId="0" borderId="31" xfId="1" applyNumberFormat="1" applyFont="1" applyBorder="1" applyAlignment="1">
      <alignment wrapText="1"/>
    </xf>
    <xf numFmtId="168" fontId="0" fillId="0" borderId="27" xfId="1" applyNumberFormat="1" applyFont="1" applyBorder="1" applyAlignment="1">
      <alignment vertical="center" wrapText="1"/>
    </xf>
    <xf numFmtId="168" fontId="0" fillId="0" borderId="23" xfId="1" applyNumberFormat="1" applyFont="1" applyBorder="1" applyAlignment="1">
      <alignment vertical="center" wrapText="1"/>
    </xf>
    <xf numFmtId="164" fontId="0" fillId="0" borderId="30" xfId="0" applyNumberFormat="1" applyBorder="1" applyAlignment="1">
      <alignment vertical="center" wrapText="1"/>
    </xf>
    <xf numFmtId="9" fontId="0" fillId="0" borderId="32" xfId="3" applyFont="1" applyFill="1" applyBorder="1" applyAlignment="1">
      <alignment vertical="center" wrapText="1"/>
    </xf>
    <xf numFmtId="9" fontId="8" fillId="0" borderId="13" xfId="3" applyFont="1" applyBorder="1" applyAlignment="1">
      <alignment vertical="center" wrapText="1"/>
    </xf>
    <xf numFmtId="9" fontId="0" fillId="0" borderId="0" xfId="3" applyFont="1" applyFill="1" applyBorder="1" applyAlignment="1">
      <alignment vertical="center" wrapText="1"/>
    </xf>
    <xf numFmtId="168" fontId="0" fillId="0" borderId="28" xfId="1" applyNumberFormat="1" applyFont="1" applyBorder="1" applyAlignment="1">
      <alignment wrapText="1"/>
    </xf>
    <xf numFmtId="168" fontId="0" fillId="0" borderId="12" xfId="1" applyNumberFormat="1" applyFont="1" applyBorder="1" applyAlignment="1">
      <alignment wrapText="1"/>
    </xf>
    <xf numFmtId="168" fontId="0" fillId="0" borderId="12" xfId="1" applyNumberFormat="1" applyFont="1" applyFill="1" applyBorder="1" applyAlignment="1">
      <alignment vertical="center" wrapText="1"/>
    </xf>
    <xf numFmtId="164" fontId="0" fillId="0" borderId="28" xfId="0" applyNumberFormat="1" applyBorder="1" applyAlignment="1">
      <alignment vertical="center" wrapText="1"/>
    </xf>
    <xf numFmtId="9" fontId="0" fillId="0" borderId="12" xfId="3" applyFont="1" applyFill="1" applyBorder="1" applyAlignment="1">
      <alignment vertical="center" wrapText="1"/>
    </xf>
    <xf numFmtId="9" fontId="8" fillId="0" borderId="10" xfId="3" applyFont="1" applyBorder="1" applyAlignment="1">
      <alignment vertical="center" wrapText="1"/>
    </xf>
    <xf numFmtId="168" fontId="0" fillId="0" borderId="12" xfId="1" applyNumberFormat="1" applyFont="1" applyBorder="1" applyAlignment="1">
      <alignment vertical="center" wrapText="1"/>
    </xf>
    <xf numFmtId="0" fontId="3" fillId="5" borderId="20" xfId="0" applyFont="1" applyFill="1" applyBorder="1" applyAlignment="1">
      <alignment horizontal="left" vertical="center" wrapText="1"/>
    </xf>
    <xf numFmtId="0" fontId="0" fillId="5" borderId="12" xfId="0" applyFill="1" applyBorder="1" applyAlignment="1">
      <alignment wrapText="1"/>
    </xf>
    <xf numFmtId="0" fontId="0" fillId="5" borderId="20" xfId="0" applyFill="1" applyBorder="1" applyAlignment="1">
      <alignment wrapText="1"/>
    </xf>
    <xf numFmtId="164" fontId="3" fillId="5" borderId="28" xfId="0" applyNumberFormat="1" applyFont="1" applyFill="1" applyBorder="1" applyAlignment="1">
      <alignment vertical="center" wrapText="1"/>
    </xf>
    <xf numFmtId="164" fontId="3" fillId="5" borderId="12" xfId="0" applyNumberFormat="1" applyFont="1" applyFill="1" applyBorder="1" applyAlignment="1">
      <alignment vertical="center" wrapText="1"/>
    </xf>
    <xf numFmtId="164" fontId="3" fillId="5" borderId="10" xfId="0" applyNumberFormat="1" applyFont="1" applyFill="1" applyBorder="1" applyAlignment="1">
      <alignment vertical="center" wrapText="1"/>
    </xf>
    <xf numFmtId="164" fontId="3" fillId="5" borderId="20" xfId="0" applyNumberFormat="1" applyFont="1" applyFill="1" applyBorder="1" applyAlignment="1">
      <alignment vertical="center" wrapText="1"/>
    </xf>
    <xf numFmtId="9" fontId="3" fillId="5" borderId="12" xfId="3" applyFont="1" applyFill="1" applyBorder="1" applyAlignment="1">
      <alignment vertical="center" wrapText="1"/>
    </xf>
    <xf numFmtId="9" fontId="3" fillId="5" borderId="10" xfId="3" applyFont="1" applyFill="1" applyBorder="1" applyAlignment="1">
      <alignment vertical="center" wrapText="1"/>
    </xf>
    <xf numFmtId="168" fontId="0" fillId="0" borderId="28" xfId="1" applyNumberFormat="1" applyFont="1" applyBorder="1" applyAlignment="1">
      <alignment vertical="center" wrapText="1"/>
    </xf>
    <xf numFmtId="164" fontId="0" fillId="0" borderId="20" xfId="0" applyNumberFormat="1" applyBorder="1" applyAlignment="1">
      <alignment vertical="center" wrapText="1"/>
    </xf>
    <xf numFmtId="9" fontId="0" fillId="0" borderId="10" xfId="3" applyFont="1" applyBorder="1" applyAlignment="1">
      <alignment vertical="center" wrapText="1"/>
    </xf>
    <xf numFmtId="168" fontId="8" fillId="0" borderId="12" xfId="1" applyNumberFormat="1" applyFont="1" applyFill="1" applyBorder="1" applyAlignment="1">
      <alignment vertical="center" wrapText="1"/>
    </xf>
    <xf numFmtId="9" fontId="8" fillId="0" borderId="12" xfId="3" applyFont="1" applyFill="1" applyBorder="1" applyAlignment="1">
      <alignment vertical="center" wrapText="1"/>
    </xf>
    <xf numFmtId="9" fontId="8" fillId="0" borderId="10" xfId="3" applyFont="1" applyFill="1" applyBorder="1" applyAlignment="1">
      <alignment vertical="center" wrapText="1"/>
    </xf>
    <xf numFmtId="0" fontId="3" fillId="5" borderId="20" xfId="0" applyFont="1" applyFill="1" applyBorder="1" applyAlignment="1">
      <alignment horizontal="right" vertical="center" wrapText="1"/>
    </xf>
    <xf numFmtId="9" fontId="3" fillId="0" borderId="0" xfId="3" applyFont="1" applyFill="1" applyBorder="1" applyAlignment="1">
      <alignment vertical="center" wrapText="1"/>
    </xf>
    <xf numFmtId="164" fontId="0" fillId="0" borderId="12" xfId="0" applyNumberFormat="1" applyBorder="1" applyAlignment="1">
      <alignment vertical="center" wrapText="1"/>
    </xf>
    <xf numFmtId="164" fontId="3" fillId="0" borderId="12" xfId="0" applyNumberFormat="1" applyFont="1" applyBorder="1" applyAlignment="1">
      <alignment vertical="center" wrapText="1"/>
    </xf>
    <xf numFmtId="164" fontId="3" fillId="0" borderId="10" xfId="0" applyNumberFormat="1" applyFont="1" applyBorder="1" applyAlignment="1">
      <alignment vertical="center" wrapText="1"/>
    </xf>
    <xf numFmtId="164" fontId="3" fillId="0" borderId="20" xfId="0" applyNumberFormat="1" applyFont="1" applyBorder="1" applyAlignment="1">
      <alignment vertical="center" wrapText="1"/>
    </xf>
    <xf numFmtId="9" fontId="3" fillId="0" borderId="0" xfId="3" applyFont="1" applyFill="1" applyBorder="1" applyAlignment="1">
      <alignment horizontal="center" vertical="center" wrapText="1"/>
    </xf>
    <xf numFmtId="10" fontId="3" fillId="5" borderId="12" xfId="3" applyNumberFormat="1" applyFont="1" applyFill="1" applyBorder="1" applyAlignment="1">
      <alignment vertical="center" wrapText="1"/>
    </xf>
    <xf numFmtId="164" fontId="0" fillId="0" borderId="10" xfId="0" applyNumberFormat="1" applyBorder="1" applyAlignment="1">
      <alignment vertical="center" wrapText="1"/>
    </xf>
    <xf numFmtId="164" fontId="0" fillId="5" borderId="12" xfId="0" applyNumberFormat="1" applyFill="1" applyBorder="1" applyAlignment="1">
      <alignment vertical="center" wrapText="1"/>
    </xf>
    <xf numFmtId="164" fontId="0" fillId="5" borderId="20" xfId="0" applyNumberFormat="1" applyFill="1" applyBorder="1" applyAlignment="1">
      <alignment vertical="center" wrapText="1"/>
    </xf>
    <xf numFmtId="0" fontId="3" fillId="5" borderId="12" xfId="0" applyFont="1" applyFill="1" applyBorder="1" applyAlignment="1">
      <alignment vertical="center" wrapText="1"/>
    </xf>
    <xf numFmtId="0" fontId="3" fillId="5" borderId="20" xfId="0" applyFont="1" applyFill="1" applyBorder="1" applyAlignment="1">
      <alignment vertical="center" wrapText="1"/>
    </xf>
    <xf numFmtId="0" fontId="3" fillId="0" borderId="0" xfId="0" applyFont="1" applyAlignment="1">
      <alignment horizontal="right" vertical="center" wrapText="1"/>
    </xf>
    <xf numFmtId="164" fontId="3" fillId="0" borderId="0" xfId="0" applyNumberFormat="1" applyFont="1" applyAlignment="1">
      <alignment vertical="center" wrapText="1"/>
    </xf>
    <xf numFmtId="164" fontId="3" fillId="15" borderId="25" xfId="0" applyNumberFormat="1" applyFont="1" applyFill="1" applyBorder="1" applyAlignment="1">
      <alignment horizontal="center" vertical="center" wrapText="1"/>
    </xf>
    <xf numFmtId="164" fontId="3" fillId="15" borderId="21" xfId="0" applyNumberFormat="1" applyFont="1" applyFill="1" applyBorder="1" applyAlignment="1">
      <alignment horizontal="center" vertical="center" wrapText="1"/>
    </xf>
    <xf numFmtId="168" fontId="0" fillId="0" borderId="31" xfId="1" applyNumberFormat="1" applyFont="1" applyBorder="1" applyAlignment="1">
      <alignment vertical="center" wrapText="1"/>
    </xf>
    <xf numFmtId="168" fontId="0" fillId="0" borderId="40" xfId="1" applyNumberFormat="1" applyFont="1" applyBorder="1" applyAlignment="1">
      <alignment vertical="center" wrapText="1"/>
    </xf>
    <xf numFmtId="168" fontId="5" fillId="0" borderId="10" xfId="1" applyNumberFormat="1" applyFont="1" applyBorder="1" applyAlignment="1">
      <alignment vertical="center" wrapText="1"/>
    </xf>
    <xf numFmtId="164" fontId="3" fillId="5" borderId="40" xfId="0" applyNumberFormat="1" applyFont="1" applyFill="1" applyBorder="1" applyAlignment="1">
      <alignment vertical="center" wrapText="1"/>
    </xf>
    <xf numFmtId="0" fontId="3" fillId="0" borderId="0" xfId="0" applyFont="1" applyAlignment="1">
      <alignment horizontal="right" vertical="center" wrapText="1" indent="2"/>
    </xf>
    <xf numFmtId="9" fontId="0" fillId="0" borderId="0" xfId="3" applyFont="1" applyFill="1" applyBorder="1" applyAlignment="1">
      <alignment horizontal="center" vertical="center" wrapText="1"/>
    </xf>
    <xf numFmtId="0" fontId="0" fillId="0" borderId="23" xfId="0" applyBorder="1" applyAlignment="1">
      <alignment horizontal="left" vertical="center" wrapText="1" indent="2"/>
    </xf>
    <xf numFmtId="168" fontId="8" fillId="0" borderId="23" xfId="1" applyNumberFormat="1" applyFont="1" applyBorder="1" applyAlignment="1">
      <alignment horizontal="center" wrapText="1"/>
    </xf>
    <xf numFmtId="168" fontId="8" fillId="0" borderId="22" xfId="1" applyNumberFormat="1" applyFont="1" applyBorder="1" applyAlignment="1">
      <alignment horizontal="center" wrapText="1"/>
    </xf>
    <xf numFmtId="168" fontId="8" fillId="0" borderId="6" xfId="1" applyNumberFormat="1" applyFont="1" applyBorder="1" applyAlignment="1">
      <alignment horizontal="center" wrapText="1"/>
    </xf>
    <xf numFmtId="168" fontId="8" fillId="0" borderId="26" xfId="1" applyNumberFormat="1" applyFont="1" applyBorder="1" applyAlignment="1">
      <alignment horizontal="center" wrapText="1"/>
    </xf>
    <xf numFmtId="168" fontId="8" fillId="0" borderId="27" xfId="1" applyNumberFormat="1" applyFont="1" applyBorder="1" applyAlignment="1">
      <alignment horizontal="center" wrapText="1"/>
    </xf>
    <xf numFmtId="168" fontId="5" fillId="5" borderId="6" xfId="1" applyNumberFormat="1" applyFont="1" applyFill="1" applyBorder="1" applyAlignment="1">
      <alignment horizontal="center" wrapText="1"/>
    </xf>
    <xf numFmtId="0" fontId="0" fillId="0" borderId="13" xfId="0" applyBorder="1" applyAlignment="1">
      <alignment horizontal="left" vertical="center" wrapText="1" indent="2"/>
    </xf>
    <xf numFmtId="168" fontId="8" fillId="0" borderId="10" xfId="1" applyNumberFormat="1" applyFont="1" applyBorder="1" applyAlignment="1">
      <alignment horizontal="center" wrapText="1"/>
    </xf>
    <xf numFmtId="168" fontId="8" fillId="0" borderId="20" xfId="1" applyNumberFormat="1" applyFont="1" applyBorder="1" applyAlignment="1">
      <alignment horizontal="center" wrapText="1"/>
    </xf>
    <xf numFmtId="168" fontId="8" fillId="0" borderId="12" xfId="1" applyNumberFormat="1" applyFont="1" applyBorder="1" applyAlignment="1">
      <alignment horizontal="center" wrapText="1"/>
    </xf>
    <xf numFmtId="168" fontId="0" fillId="0" borderId="20" xfId="1" applyNumberFormat="1" applyFont="1" applyBorder="1" applyAlignment="1">
      <alignment wrapText="1"/>
    </xf>
    <xf numFmtId="0" fontId="3" fillId="5" borderId="9" xfId="0" applyFont="1" applyFill="1" applyBorder="1" applyAlignment="1">
      <alignment horizontal="left" vertical="center" wrapText="1"/>
    </xf>
    <xf numFmtId="168" fontId="0" fillId="5" borderId="10" xfId="1" applyNumberFormat="1" applyFont="1" applyFill="1" applyBorder="1" applyAlignment="1">
      <alignment wrapText="1"/>
    </xf>
    <xf numFmtId="168" fontId="0" fillId="5" borderId="20" xfId="1" applyNumberFormat="1" applyFont="1" applyFill="1" applyBorder="1" applyAlignment="1">
      <alignment wrapText="1"/>
    </xf>
    <xf numFmtId="168" fontId="0" fillId="5" borderId="12" xfId="1" applyNumberFormat="1" applyFont="1" applyFill="1" applyBorder="1" applyAlignment="1">
      <alignment wrapText="1"/>
    </xf>
    <xf numFmtId="168" fontId="8" fillId="0" borderId="40" xfId="1" applyNumberFormat="1" applyFont="1" applyBorder="1" applyAlignment="1">
      <alignment horizontal="center" wrapText="1"/>
    </xf>
    <xf numFmtId="168" fontId="0" fillId="5" borderId="9" xfId="1" applyNumberFormat="1" applyFont="1" applyFill="1" applyBorder="1" applyAlignment="1">
      <alignment wrapText="1"/>
    </xf>
    <xf numFmtId="0" fontId="3" fillId="5" borderId="10" xfId="0" applyFont="1" applyFill="1" applyBorder="1" applyAlignment="1">
      <alignment horizontal="left" vertical="center" wrapText="1"/>
    </xf>
    <xf numFmtId="164" fontId="0" fillId="0" borderId="0" xfId="0" applyNumberFormat="1" applyAlignment="1">
      <alignment wrapText="1"/>
    </xf>
    <xf numFmtId="0" fontId="3" fillId="0" borderId="0" xfId="0" applyFont="1" applyAlignment="1">
      <alignment horizontal="left" vertical="center" wrapText="1"/>
    </xf>
    <xf numFmtId="168" fontId="0" fillId="0" borderId="0" xfId="1" applyNumberFormat="1" applyFont="1" applyFill="1" applyBorder="1" applyAlignment="1">
      <alignment wrapText="1"/>
    </xf>
    <xf numFmtId="168" fontId="3" fillId="12" borderId="10" xfId="1" applyNumberFormat="1" applyFont="1" applyFill="1" applyBorder="1" applyAlignment="1">
      <alignment horizontal="center" vertical="center" wrapText="1"/>
    </xf>
    <xf numFmtId="169" fontId="0" fillId="20" borderId="10" xfId="2" applyNumberFormat="1" applyFont="1" applyFill="1" applyBorder="1" applyAlignment="1">
      <alignment vertical="center" wrapText="1"/>
    </xf>
    <xf numFmtId="169" fontId="0" fillId="20" borderId="10" xfId="0" applyNumberFormat="1" applyFill="1" applyBorder="1" applyAlignment="1">
      <alignment horizontal="center" vertical="center" wrapText="1"/>
    </xf>
    <xf numFmtId="168" fontId="0" fillId="0" borderId="0" xfId="1" applyNumberFormat="1" applyFont="1" applyFill="1" applyBorder="1" applyAlignment="1">
      <alignment vertical="center" wrapText="1"/>
    </xf>
    <xf numFmtId="164" fontId="0" fillId="0" borderId="0" xfId="0" applyNumberFormat="1" applyAlignment="1">
      <alignment vertical="center" wrapText="1"/>
    </xf>
    <xf numFmtId="169" fontId="0" fillId="0" borderId="10" xfId="2" applyNumberFormat="1" applyFont="1" applyFill="1" applyBorder="1" applyAlignment="1">
      <alignment vertical="center" wrapText="1"/>
    </xf>
    <xf numFmtId="169" fontId="0" fillId="0" borderId="10" xfId="2" applyNumberFormat="1" applyFont="1" applyBorder="1" applyAlignment="1">
      <alignment vertical="center" wrapText="1"/>
    </xf>
    <xf numFmtId="169" fontId="0" fillId="0" borderId="10" xfId="2" applyNumberFormat="1" applyFont="1" applyFill="1" applyBorder="1" applyAlignment="1">
      <alignment horizontal="center" vertical="center" wrapText="1"/>
    </xf>
    <xf numFmtId="168" fontId="0" fillId="20" borderId="10" xfId="1" applyNumberFormat="1" applyFont="1" applyFill="1" applyBorder="1" applyAlignment="1">
      <alignment vertical="center" wrapText="1"/>
    </xf>
    <xf numFmtId="168" fontId="8" fillId="20" borderId="10" xfId="1" applyNumberFormat="1" applyFont="1" applyFill="1" applyBorder="1" applyAlignment="1">
      <alignment vertical="center" wrapText="1"/>
    </xf>
    <xf numFmtId="169" fontId="0" fillId="0" borderId="10" xfId="2" applyNumberFormat="1" applyFont="1" applyFill="1" applyBorder="1" applyAlignment="1">
      <alignment wrapText="1"/>
    </xf>
    <xf numFmtId="0" fontId="3" fillId="0" borderId="14" xfId="0" applyFont="1" applyBorder="1" applyAlignment="1">
      <alignment vertical="center" wrapText="1"/>
    </xf>
    <xf numFmtId="168" fontId="0" fillId="0" borderId="10" xfId="1" applyNumberFormat="1" applyFont="1" applyBorder="1" applyAlignment="1">
      <alignment vertical="center" wrapText="1"/>
    </xf>
    <xf numFmtId="168" fontId="0" fillId="0" borderId="10" xfId="1" applyNumberFormat="1" applyFont="1" applyFill="1" applyBorder="1" applyAlignment="1">
      <alignment vertical="center" wrapText="1"/>
    </xf>
    <xf numFmtId="168" fontId="3" fillId="0" borderId="10" xfId="0" applyNumberFormat="1" applyFont="1" applyBorder="1" applyAlignment="1">
      <alignment vertical="center" wrapText="1"/>
    </xf>
    <xf numFmtId="168" fontId="3" fillId="0" borderId="0" xfId="0" applyNumberFormat="1" applyFont="1" applyAlignment="1">
      <alignment wrapText="1"/>
    </xf>
    <xf numFmtId="0" fontId="3" fillId="5" borderId="10" xfId="0" applyFont="1" applyFill="1" applyBorder="1" applyAlignment="1">
      <alignment vertical="center" wrapText="1"/>
    </xf>
    <xf numFmtId="37" fontId="0" fillId="0" borderId="10" xfId="0" applyNumberFormat="1" applyBorder="1" applyAlignment="1">
      <alignment horizontal="center" vertical="center" wrapText="1"/>
    </xf>
    <xf numFmtId="0" fontId="5" fillId="20" borderId="10" xfId="0" applyFont="1" applyFill="1" applyBorder="1" applyAlignment="1">
      <alignment vertical="center" wrapText="1"/>
    </xf>
    <xf numFmtId="37" fontId="0" fillId="20" borderId="10" xfId="0" applyNumberFormat="1" applyFill="1" applyBorder="1" applyAlignment="1">
      <alignment horizontal="center" vertical="center" wrapText="1"/>
    </xf>
    <xf numFmtId="0" fontId="0" fillId="20" borderId="10" xfId="0" applyFill="1" applyBorder="1" applyAlignment="1">
      <alignment horizontal="center" vertical="center" wrapText="1"/>
    </xf>
    <xf numFmtId="37" fontId="0" fillId="0" borderId="0" xfId="0" applyNumberFormat="1" applyAlignment="1">
      <alignment horizontal="center" vertical="center" wrapText="1"/>
    </xf>
    <xf numFmtId="0" fontId="3" fillId="5" borderId="10" xfId="0" applyFont="1" applyFill="1" applyBorder="1" applyAlignment="1">
      <alignment horizontal="center" wrapText="1"/>
    </xf>
    <xf numFmtId="0" fontId="4" fillId="0" borderId="10" xfId="0" applyFont="1" applyBorder="1" applyAlignment="1">
      <alignment wrapText="1"/>
    </xf>
    <xf numFmtId="0" fontId="3" fillId="0" borderId="10" xfId="0" applyFont="1" applyBorder="1" applyAlignment="1">
      <alignment horizontal="center" wrapText="1"/>
    </xf>
    <xf numFmtId="0" fontId="3" fillId="5" borderId="10" xfId="0" applyFont="1" applyFill="1" applyBorder="1" applyAlignment="1">
      <alignment wrapText="1"/>
    </xf>
    <xf numFmtId="0" fontId="3" fillId="7" borderId="10" xfId="0" applyFont="1" applyFill="1" applyBorder="1" applyAlignment="1">
      <alignment horizontal="center" wrapText="1"/>
    </xf>
    <xf numFmtId="0" fontId="3" fillId="9" borderId="10" xfId="0" applyFont="1" applyFill="1" applyBorder="1" applyAlignment="1">
      <alignment horizontal="center" wrapText="1"/>
    </xf>
    <xf numFmtId="0" fontId="3" fillId="0" borderId="10" xfId="0" applyFont="1" applyBorder="1" applyAlignment="1">
      <alignment wrapText="1"/>
    </xf>
    <xf numFmtId="0" fontId="3" fillId="0" borderId="14"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wrapText="1"/>
    </xf>
    <xf numFmtId="168" fontId="0" fillId="0" borderId="10" xfId="1" applyNumberFormat="1" applyFont="1" applyBorder="1" applyAlignment="1">
      <alignment wrapText="1"/>
    </xf>
    <xf numFmtId="168" fontId="0" fillId="0" borderId="10" xfId="1" applyNumberFormat="1" applyFont="1" applyFill="1" applyBorder="1" applyAlignment="1">
      <alignment wrapText="1"/>
    </xf>
    <xf numFmtId="168" fontId="0" fillId="0" borderId="10" xfId="0" applyNumberFormat="1" applyBorder="1" applyAlignment="1">
      <alignment wrapText="1"/>
    </xf>
    <xf numFmtId="168" fontId="0" fillId="0" borderId="0" xfId="0" applyNumberFormat="1" applyAlignment="1">
      <alignment wrapText="1"/>
    </xf>
    <xf numFmtId="0" fontId="3" fillId="0" borderId="0" xfId="0" applyFont="1" applyAlignment="1">
      <alignment horizontal="center" wrapText="1"/>
    </xf>
    <xf numFmtId="169" fontId="0" fillId="0" borderId="0" xfId="2" applyNumberFormat="1" applyFont="1" applyFill="1" applyBorder="1" applyAlignment="1">
      <alignment horizontal="center" wrapText="1"/>
    </xf>
    <xf numFmtId="169" fontId="3" fillId="0" borderId="10" xfId="2" applyNumberFormat="1" applyFont="1" applyBorder="1" applyAlignment="1">
      <alignment horizontal="center" vertical="center" wrapText="1"/>
    </xf>
    <xf numFmtId="169" fontId="3" fillId="0" borderId="0" xfId="2" applyNumberFormat="1" applyFont="1" applyFill="1" applyBorder="1" applyAlignment="1">
      <alignment horizontal="center" vertical="center" wrapText="1"/>
    </xf>
    <xf numFmtId="0" fontId="3" fillId="0" borderId="10" xfId="0" applyFont="1" applyBorder="1" applyAlignment="1">
      <alignment vertical="center" wrapText="1"/>
    </xf>
    <xf numFmtId="43" fontId="0" fillId="0" borderId="10" xfId="2" applyFont="1" applyFill="1" applyBorder="1" applyAlignment="1">
      <alignment wrapText="1"/>
    </xf>
    <xf numFmtId="43" fontId="0" fillId="0" borderId="10" xfId="2" applyFont="1" applyBorder="1" applyAlignment="1">
      <alignment wrapText="1"/>
    </xf>
    <xf numFmtId="0" fontId="13" fillId="0" borderId="0" xfId="0" applyFont="1" applyAlignment="1">
      <alignment wrapText="1"/>
    </xf>
    <xf numFmtId="49" fontId="13" fillId="0" borderId="0" xfId="0" applyNumberFormat="1" applyFont="1" applyAlignment="1">
      <alignment wrapText="1"/>
    </xf>
    <xf numFmtId="49" fontId="14" fillId="0" borderId="0" xfId="0" applyNumberFormat="1" applyFont="1" applyAlignment="1">
      <alignment wrapText="1"/>
    </xf>
    <xf numFmtId="49" fontId="14" fillId="0" borderId="19" xfId="0" applyNumberFormat="1" applyFont="1" applyBorder="1" applyAlignment="1">
      <alignment wrapText="1"/>
    </xf>
    <xf numFmtId="49" fontId="14" fillId="0" borderId="16" xfId="0" applyNumberFormat="1" applyFont="1" applyBorder="1" applyAlignment="1">
      <alignment wrapText="1"/>
    </xf>
    <xf numFmtId="0" fontId="14" fillId="16" borderId="0" xfId="0" applyFont="1" applyFill="1" applyAlignment="1">
      <alignment wrapText="1"/>
    </xf>
    <xf numFmtId="49" fontId="14" fillId="0" borderId="18" xfId="0" applyNumberFormat="1" applyFont="1" applyBorder="1" applyAlignment="1">
      <alignment wrapText="1"/>
    </xf>
    <xf numFmtId="0" fontId="55" fillId="5" borderId="10" xfId="0" applyFont="1" applyFill="1" applyBorder="1" applyAlignment="1">
      <alignment horizontal="center" vertical="center" wrapText="1"/>
    </xf>
    <xf numFmtId="0" fontId="56" fillId="5" borderId="10"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8" fillId="5" borderId="6" xfId="0" applyFont="1" applyFill="1" applyBorder="1" applyAlignment="1">
      <alignment horizontal="center" vertical="center" wrapText="1"/>
    </xf>
    <xf numFmtId="49" fontId="0" fillId="0" borderId="0" xfId="0" applyNumberFormat="1"/>
    <xf numFmtId="170" fontId="0" fillId="0" borderId="0" xfId="0" applyNumberFormat="1"/>
    <xf numFmtId="0" fontId="29" fillId="0" borderId="0" xfId="0" applyFont="1"/>
    <xf numFmtId="0" fontId="35" fillId="22" borderId="9" xfId="0" applyFont="1" applyFill="1" applyBorder="1" applyAlignment="1">
      <alignment horizontal="left" wrapText="1" indent="1"/>
    </xf>
    <xf numFmtId="0" fontId="60" fillId="23" borderId="10" xfId="0" applyFont="1" applyFill="1" applyBorder="1" applyAlignment="1">
      <alignment horizontal="center" wrapText="1"/>
    </xf>
    <xf numFmtId="168" fontId="5" fillId="0" borderId="10" xfId="1" applyNumberFormat="1" applyFont="1" applyFill="1" applyBorder="1" applyAlignment="1" applyProtection="1">
      <alignment vertical="center" wrapText="1"/>
      <protection locked="0"/>
    </xf>
    <xf numFmtId="168" fontId="3" fillId="5" borderId="10" xfId="0" applyNumberFormat="1" applyFont="1" applyFill="1" applyBorder="1" applyAlignment="1">
      <alignment horizontal="center" vertical="center" wrapText="1"/>
    </xf>
    <xf numFmtId="0" fontId="38" fillId="5" borderId="10" xfId="0" applyFont="1" applyFill="1" applyBorder="1" applyAlignment="1">
      <alignment horizontal="left" vertical="center" wrapText="1" indent="2"/>
    </xf>
    <xf numFmtId="0" fontId="55" fillId="5" borderId="12" xfId="0" applyFont="1" applyFill="1" applyBorder="1" applyAlignment="1">
      <alignment horizontal="center" vertical="center" wrapText="1"/>
    </xf>
    <xf numFmtId="14" fontId="0" fillId="0" borderId="0" xfId="0" applyNumberFormat="1" applyAlignment="1">
      <alignment horizontal="left" vertical="top" wrapText="1" indent="1"/>
    </xf>
    <xf numFmtId="43" fontId="5" fillId="0" borderId="8" xfId="2" applyFont="1" applyFill="1" applyBorder="1" applyAlignment="1" applyProtection="1">
      <alignment vertical="center" wrapText="1"/>
    </xf>
    <xf numFmtId="169" fontId="5" fillId="0" borderId="0" xfId="2" applyNumberFormat="1" applyFont="1" applyFill="1" applyBorder="1" applyAlignment="1" applyProtection="1">
      <alignment vertical="center" wrapText="1"/>
    </xf>
    <xf numFmtId="44" fontId="5" fillId="0" borderId="0" xfId="1" applyFont="1" applyFill="1" applyBorder="1" applyAlignment="1" applyProtection="1">
      <alignment vertical="center" wrapText="1"/>
    </xf>
    <xf numFmtId="169" fontId="5" fillId="0" borderId="37" xfId="2" applyNumberFormat="1" applyFont="1" applyFill="1" applyBorder="1" applyAlignment="1" applyProtection="1">
      <alignment horizontal="center" vertical="center" wrapText="1"/>
      <protection locked="0"/>
    </xf>
    <xf numFmtId="169" fontId="5" fillId="0" borderId="10" xfId="2" applyNumberFormat="1" applyFont="1" applyFill="1" applyBorder="1" applyAlignment="1" applyProtection="1">
      <alignment horizontal="center" vertical="center" wrapText="1"/>
      <protection locked="0"/>
    </xf>
    <xf numFmtId="169" fontId="5" fillId="0" borderId="10" xfId="2" applyNumberFormat="1" applyFont="1" applyFill="1" applyBorder="1" applyAlignment="1" applyProtection="1">
      <alignment horizontal="left" vertical="center" wrapText="1" indent="1"/>
      <protection locked="0"/>
    </xf>
    <xf numFmtId="0" fontId="2" fillId="0" borderId="0" xfId="0" applyFont="1" applyAlignment="1">
      <alignment vertical="top" wrapText="1"/>
    </xf>
    <xf numFmtId="0" fontId="17" fillId="0" borderId="0" xfId="0" applyFont="1" applyAlignment="1">
      <alignment vertical="center" wrapText="1"/>
    </xf>
    <xf numFmtId="0" fontId="15" fillId="0" borderId="0" xfId="0" applyFont="1" applyAlignment="1">
      <alignment wrapText="1"/>
    </xf>
    <xf numFmtId="0" fontId="4" fillId="0" borderId="0" xfId="4" applyFont="1" applyAlignment="1">
      <alignment vertical="center" wrapText="1"/>
    </xf>
    <xf numFmtId="0" fontId="25" fillId="0" borderId="0" xfId="0" applyFont="1" applyAlignment="1">
      <alignment wrapText="1"/>
    </xf>
    <xf numFmtId="168" fontId="5" fillId="5" borderId="13" xfId="1" applyNumberFormat="1" applyFont="1" applyFill="1" applyBorder="1" applyAlignment="1" applyProtection="1">
      <alignment horizontal="center" vertical="center" wrapText="1"/>
    </xf>
    <xf numFmtId="168" fontId="5" fillId="0" borderId="10" xfId="1" applyNumberFormat="1"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4" fillId="0" borderId="19" xfId="0" applyFont="1" applyBorder="1" applyAlignment="1" applyProtection="1">
      <alignment wrapText="1"/>
      <protection locked="0"/>
    </xf>
    <xf numFmtId="0" fontId="14" fillId="0" borderId="16" xfId="0" applyFont="1" applyBorder="1" applyAlignment="1" applyProtection="1">
      <alignment wrapText="1"/>
      <protection locked="0"/>
    </xf>
    <xf numFmtId="0" fontId="14" fillId="0" borderId="18" xfId="0" applyFont="1" applyBorder="1" applyAlignment="1" applyProtection="1">
      <alignment wrapText="1"/>
      <protection locked="0"/>
    </xf>
    <xf numFmtId="0" fontId="4" fillId="5" borderId="11" xfId="0" applyFont="1" applyFill="1" applyBorder="1" applyAlignment="1">
      <alignment horizontal="center" vertical="center" wrapText="1"/>
    </xf>
    <xf numFmtId="165" fontId="5" fillId="0" borderId="10" xfId="0" applyNumberFormat="1"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9" xfId="0" applyFont="1" applyBorder="1" applyAlignment="1" applyProtection="1">
      <alignment vertical="center" wrapText="1"/>
      <protection locked="0"/>
    </xf>
    <xf numFmtId="165" fontId="5" fillId="0" borderId="10" xfId="0" applyNumberFormat="1"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0" fillId="0" borderId="10" xfId="0" applyBorder="1" applyAlignment="1" applyProtection="1">
      <alignment horizontal="left" wrapText="1"/>
      <protection locked="0"/>
    </xf>
    <xf numFmtId="14" fontId="0" fillId="0" borderId="10" xfId="0" applyNumberFormat="1" applyBorder="1" applyAlignment="1" applyProtection="1">
      <alignment horizontal="left" wrapText="1"/>
      <protection locked="0"/>
    </xf>
    <xf numFmtId="164" fontId="8" fillId="0" borderId="10" xfId="2" applyNumberFormat="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169" fontId="8" fillId="0" borderId="10" xfId="2" applyNumberFormat="1" applyFont="1" applyBorder="1" applyAlignment="1" applyProtection="1">
      <alignment horizontal="left" vertical="center" wrapText="1"/>
      <protection locked="0"/>
    </xf>
    <xf numFmtId="14" fontId="5" fillId="0" borderId="10" xfId="0" applyNumberFormat="1" applyFont="1" applyBorder="1" applyAlignment="1" applyProtection="1">
      <alignment horizontal="left" vertical="center" wrapText="1"/>
      <protection locked="0"/>
    </xf>
    <xf numFmtId="14" fontId="8" fillId="0" borderId="10" xfId="2" applyNumberFormat="1" applyFont="1" applyFill="1" applyBorder="1" applyAlignment="1" applyProtection="1">
      <alignment horizontal="left" vertical="center" wrapText="1"/>
      <protection locked="0"/>
    </xf>
    <xf numFmtId="164" fontId="0" fillId="0" borderId="10" xfId="2" applyNumberFormat="1" applyFont="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165" fontId="5" fillId="3" borderId="13" xfId="0" applyNumberFormat="1" applyFont="1" applyFill="1" applyBorder="1" applyAlignment="1" applyProtection="1">
      <alignment horizontal="left" vertical="center" wrapText="1"/>
      <protection locked="0"/>
    </xf>
    <xf numFmtId="1" fontId="5" fillId="0" borderId="10" xfId="0" applyNumberFormat="1" applyFont="1" applyBorder="1" applyAlignment="1" applyProtection="1">
      <alignment horizontal="left" vertical="center" wrapText="1"/>
      <protection locked="0"/>
    </xf>
    <xf numFmtId="14" fontId="0" fillId="0" borderId="10" xfId="0" applyNumberFormat="1" applyBorder="1" applyAlignment="1" applyProtection="1">
      <alignment horizontal="left" vertical="center" wrapText="1"/>
      <protection locked="0"/>
    </xf>
    <xf numFmtId="0" fontId="4" fillId="12" borderId="13"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14" fillId="5" borderId="19" xfId="0" applyFont="1" applyFill="1" applyBorder="1" applyAlignment="1" applyProtection="1">
      <alignment wrapText="1"/>
      <protection locked="0"/>
    </xf>
    <xf numFmtId="0" fontId="14" fillId="5" borderId="16" xfId="0" applyFont="1" applyFill="1" applyBorder="1" applyAlignment="1" applyProtection="1">
      <alignment wrapText="1"/>
      <protection locked="0"/>
    </xf>
    <xf numFmtId="0" fontId="14" fillId="5" borderId="18" xfId="0" applyFont="1" applyFill="1" applyBorder="1" applyAlignment="1" applyProtection="1">
      <alignment wrapText="1"/>
      <protection locked="0"/>
    </xf>
    <xf numFmtId="0" fontId="4" fillId="12" borderId="2" xfId="0" applyFont="1" applyFill="1" applyBorder="1" applyAlignment="1">
      <alignment horizontal="center" vertical="center" wrapText="1"/>
    </xf>
    <xf numFmtId="49" fontId="14" fillId="0" borderId="10" xfId="0" applyNumberFormat="1" applyFont="1" applyBorder="1" applyAlignment="1">
      <alignment wrapText="1"/>
    </xf>
    <xf numFmtId="0" fontId="4" fillId="0" borderId="43" xfId="0" applyFont="1" applyBorder="1" applyAlignment="1">
      <alignment vertical="center" wrapText="1"/>
    </xf>
    <xf numFmtId="0" fontId="18" fillId="5" borderId="10" xfId="0" applyFont="1" applyFill="1" applyBorder="1" applyAlignment="1">
      <alignment horizontal="center" vertical="center" wrapText="1"/>
    </xf>
    <xf numFmtId="0" fontId="4" fillId="12" borderId="6" xfId="0" applyFont="1" applyFill="1" applyBorder="1" applyAlignment="1">
      <alignment vertical="center" wrapText="1"/>
    </xf>
    <xf numFmtId="0" fontId="4" fillId="19" borderId="57" xfId="0" applyFont="1" applyFill="1" applyBorder="1" applyAlignment="1">
      <alignment horizontal="center" vertical="center" wrapText="1"/>
    </xf>
    <xf numFmtId="168" fontId="8" fillId="0" borderId="22" xfId="1" applyNumberFormat="1" applyFont="1" applyFill="1" applyBorder="1" applyAlignment="1">
      <alignment horizontal="center" wrapText="1"/>
    </xf>
    <xf numFmtId="168" fontId="8" fillId="0" borderId="20" xfId="1" applyNumberFormat="1" applyFont="1" applyFill="1" applyBorder="1" applyAlignment="1">
      <alignment horizontal="center" wrapText="1"/>
    </xf>
    <xf numFmtId="0" fontId="3" fillId="5" borderId="14" xfId="0" applyFont="1" applyFill="1" applyBorder="1" applyAlignment="1">
      <alignment vertical="center" wrapText="1"/>
    </xf>
    <xf numFmtId="168" fontId="8" fillId="0" borderId="12" xfId="1" applyNumberFormat="1" applyFont="1" applyFill="1" applyBorder="1" applyAlignment="1">
      <alignment horizontal="center" wrapText="1"/>
    </xf>
    <xf numFmtId="169" fontId="0" fillId="0" borderId="10" xfId="0" applyNumberFormat="1" applyBorder="1" applyAlignment="1">
      <alignment horizontal="center" vertical="center" wrapText="1"/>
    </xf>
    <xf numFmtId="0" fontId="3" fillId="15" borderId="13" xfId="0" applyFont="1" applyFill="1" applyBorder="1" applyAlignment="1">
      <alignment vertical="center" wrapText="1"/>
    </xf>
    <xf numFmtId="169" fontId="0" fillId="0" borderId="10" xfId="2" applyNumberFormat="1" applyFont="1" applyBorder="1" applyAlignment="1">
      <alignment horizontal="center" vertical="center" wrapText="1"/>
    </xf>
    <xf numFmtId="0" fontId="3" fillId="19" borderId="9" xfId="0" applyFont="1" applyFill="1" applyBorder="1" applyAlignment="1">
      <alignment vertical="center" wrapText="1"/>
    </xf>
    <xf numFmtId="0" fontId="3" fillId="19" borderId="11" xfId="0" applyFont="1" applyFill="1" applyBorder="1" applyAlignment="1">
      <alignment vertical="center" wrapText="1"/>
    </xf>
    <xf numFmtId="0" fontId="3" fillId="0" borderId="10" xfId="0" applyFont="1" applyBorder="1" applyAlignment="1">
      <alignment horizontal="left" wrapText="1"/>
    </xf>
    <xf numFmtId="0" fontId="0" fillId="0" borderId="0" xfId="0" applyAlignment="1" applyProtection="1">
      <alignment wrapText="1"/>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wrapText="1"/>
      <protection locked="0"/>
    </xf>
    <xf numFmtId="0" fontId="54" fillId="0" borderId="10" xfId="0" applyFont="1" applyBorder="1" applyAlignment="1" applyProtection="1">
      <alignment horizontal="center" vertical="center" wrapText="1"/>
      <protection locked="0"/>
    </xf>
    <xf numFmtId="165" fontId="0" fillId="0" borderId="10" xfId="2" applyNumberFormat="1" applyFont="1" applyBorder="1" applyAlignment="1" applyProtection="1">
      <alignment horizontal="center" vertical="center" wrapText="1"/>
      <protection locked="0"/>
    </xf>
    <xf numFmtId="0" fontId="4" fillId="5" borderId="14"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7" fillId="24" borderId="0" xfId="0" applyFont="1" applyFill="1" applyAlignment="1">
      <alignment horizontal="left" vertical="center" wrapText="1" indent="1"/>
    </xf>
    <xf numFmtId="0" fontId="7" fillId="4" borderId="0" xfId="0" applyFont="1" applyFill="1" applyAlignment="1">
      <alignment horizontal="left" vertical="center" wrapText="1" indent="1"/>
    </xf>
    <xf numFmtId="0" fontId="61" fillId="5" borderId="9" xfId="0" applyFont="1" applyFill="1" applyBorder="1" applyAlignment="1">
      <alignment horizontal="left" vertical="center" wrapText="1" indent="1"/>
    </xf>
    <xf numFmtId="0" fontId="17" fillId="5" borderId="11" xfId="0" applyFont="1" applyFill="1" applyBorder="1" applyAlignment="1">
      <alignment horizontal="left" vertical="center" wrapText="1" indent="1"/>
    </xf>
    <xf numFmtId="0" fontId="17" fillId="5" borderId="12" xfId="0" applyFont="1" applyFill="1" applyBorder="1" applyAlignment="1">
      <alignment horizontal="left" vertical="center" wrapText="1" indent="1"/>
    </xf>
    <xf numFmtId="0" fontId="5" fillId="0" borderId="1" xfId="0" applyFont="1" applyBorder="1" applyAlignment="1" applyProtection="1">
      <alignment horizontal="left" vertical="top" wrapText="1" indent="1"/>
      <protection locked="0"/>
    </xf>
    <xf numFmtId="0" fontId="5" fillId="0" borderId="2" xfId="0" applyFont="1" applyBorder="1" applyAlignment="1" applyProtection="1">
      <alignment horizontal="left" vertical="top" wrapText="1" indent="1"/>
      <protection locked="0"/>
    </xf>
    <xf numFmtId="0" fontId="5" fillId="0" borderId="3"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5" fillId="0" borderId="0" xfId="0" applyFont="1" applyAlignment="1" applyProtection="1">
      <alignment horizontal="left" vertical="top" wrapText="1" indent="1"/>
      <protection locked="0"/>
    </xf>
    <xf numFmtId="0" fontId="5" fillId="0" borderId="7" xfId="0" applyFont="1" applyBorder="1" applyAlignment="1" applyProtection="1">
      <alignment horizontal="left" vertical="top" wrapText="1" indent="1"/>
      <protection locked="0"/>
    </xf>
    <xf numFmtId="0" fontId="5" fillId="0" borderId="4" xfId="0" applyFont="1" applyBorder="1" applyAlignment="1" applyProtection="1">
      <alignment horizontal="left" vertical="top" wrapText="1" indent="1"/>
      <protection locked="0"/>
    </xf>
    <xf numFmtId="0" fontId="5" fillId="0" borderId="5" xfId="0" applyFont="1" applyBorder="1" applyAlignment="1" applyProtection="1">
      <alignment horizontal="left" vertical="top" wrapText="1" indent="1"/>
      <protection locked="0"/>
    </xf>
    <xf numFmtId="0" fontId="5" fillId="0" borderId="6" xfId="0" applyFont="1" applyBorder="1" applyAlignment="1" applyProtection="1">
      <alignment horizontal="left" vertical="top" wrapText="1" indent="1"/>
      <protection locked="0"/>
    </xf>
    <xf numFmtId="0" fontId="3" fillId="5" borderId="10" xfId="0" applyFont="1" applyFill="1" applyBorder="1" applyAlignment="1">
      <alignment horizontal="left" vertical="center" wrapText="1" indent="1"/>
    </xf>
    <xf numFmtId="0" fontId="0" fillId="0" borderId="9" xfId="0"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14" fontId="0" fillId="0" borderId="9" xfId="0" applyNumberFormat="1" applyBorder="1" applyAlignment="1" applyProtection="1">
      <alignment horizontal="left" vertical="top" wrapText="1" indent="1"/>
      <protection locked="0"/>
    </xf>
    <xf numFmtId="14" fontId="0" fillId="0" borderId="12" xfId="0" applyNumberFormat="1" applyBorder="1" applyAlignment="1" applyProtection="1">
      <alignment horizontal="left" vertical="top" wrapText="1" indent="1"/>
      <protection locked="0"/>
    </xf>
    <xf numFmtId="0" fontId="4" fillId="13" borderId="1"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3" fillId="5" borderId="9" xfId="0" applyFont="1" applyFill="1" applyBorder="1" applyAlignment="1">
      <alignment horizontal="right" vertical="center" wrapText="1" indent="2"/>
    </xf>
    <xf numFmtId="0" fontId="3" fillId="5" borderId="11" xfId="0" applyFont="1" applyFill="1" applyBorder="1" applyAlignment="1">
      <alignment horizontal="right" vertical="center" wrapText="1" indent="2"/>
    </xf>
    <xf numFmtId="0" fontId="3" fillId="5" borderId="12" xfId="0" applyFont="1" applyFill="1" applyBorder="1" applyAlignment="1">
      <alignment horizontal="right" vertical="center" wrapText="1" indent="2"/>
    </xf>
    <xf numFmtId="0" fontId="4" fillId="12" borderId="1" xfId="0" applyFont="1" applyFill="1" applyBorder="1" applyAlignment="1">
      <alignment horizontal="center" vertical="center" wrapText="1"/>
    </xf>
    <xf numFmtId="0" fontId="4" fillId="12" borderId="56"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49"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0" xfId="0" applyFont="1" applyFill="1" applyAlignment="1">
      <alignment horizontal="center" vertical="center" wrapText="1"/>
    </xf>
    <xf numFmtId="0" fontId="3" fillId="5" borderId="10"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5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21" fillId="11" borderId="0" xfId="0" applyFont="1" applyFill="1" applyAlignment="1">
      <alignment horizontal="left" vertical="center" wrapText="1" indent="2"/>
    </xf>
    <xf numFmtId="0" fontId="21" fillId="4" borderId="0" xfId="0" applyFont="1" applyFill="1" applyAlignment="1">
      <alignment horizontal="left" vertical="center" wrapText="1" indent="2"/>
    </xf>
    <xf numFmtId="0" fontId="3" fillId="5" borderId="10" xfId="0" applyFont="1" applyFill="1" applyBorder="1" applyAlignment="1">
      <alignment horizontal="right" vertical="center" wrapText="1" indent="1"/>
    </xf>
    <xf numFmtId="0" fontId="21" fillId="11"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5" borderId="9"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54" fillId="5" borderId="14"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50" fillId="9" borderId="15" xfId="0" applyFont="1" applyFill="1" applyBorder="1" applyAlignment="1">
      <alignment horizontal="center" vertical="center" wrapText="1"/>
    </xf>
    <xf numFmtId="0" fontId="50" fillId="9" borderId="13"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0" borderId="0" xfId="0" applyFont="1" applyAlignment="1">
      <alignment horizontal="left" vertical="top" wrapText="1"/>
    </xf>
    <xf numFmtId="0" fontId="3" fillId="18" borderId="14" xfId="0" applyFont="1" applyFill="1" applyBorder="1" applyAlignment="1">
      <alignment horizontal="center" vertical="center" wrapText="1"/>
    </xf>
    <xf numFmtId="0" fontId="3" fillId="18" borderId="13"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4" fillId="12" borderId="58" xfId="0" applyFont="1" applyFill="1" applyBorder="1" applyAlignment="1">
      <alignment horizontal="center" vertical="center" wrapText="1"/>
    </xf>
    <xf numFmtId="0" fontId="50" fillId="0" borderId="0" xfId="0" applyFont="1" applyAlignment="1">
      <alignment horizontal="left" vertical="top" wrapText="1"/>
    </xf>
    <xf numFmtId="0" fontId="54"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 xfId="0" applyFont="1" applyFill="1" applyBorder="1" applyAlignment="1">
      <alignment horizontal="right" vertical="center" wrapText="1" indent="1"/>
    </xf>
    <xf numFmtId="0" fontId="3" fillId="5" borderId="11" xfId="0" applyFont="1" applyFill="1" applyBorder="1" applyAlignment="1">
      <alignment horizontal="right" vertical="center" wrapText="1" indent="1"/>
    </xf>
    <xf numFmtId="0" fontId="3" fillId="5" borderId="12" xfId="0" applyFont="1" applyFill="1" applyBorder="1" applyAlignment="1">
      <alignment horizontal="right" vertical="center" wrapText="1" indent="1"/>
    </xf>
    <xf numFmtId="0" fontId="4" fillId="14" borderId="1"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2" borderId="35" xfId="0" applyFont="1" applyFill="1" applyBorder="1" applyAlignment="1">
      <alignment horizontal="center" vertical="center" wrapText="1"/>
    </xf>
    <xf numFmtId="0" fontId="4" fillId="12" borderId="44" xfId="0" applyFont="1" applyFill="1" applyBorder="1" applyAlignment="1">
      <alignment horizontal="center" vertical="center" wrapText="1"/>
    </xf>
    <xf numFmtId="0" fontId="4" fillId="12" borderId="45" xfId="0" applyFont="1" applyFill="1" applyBorder="1" applyAlignment="1">
      <alignment horizontal="center" vertical="center" wrapText="1"/>
    </xf>
    <xf numFmtId="0" fontId="4" fillId="12" borderId="47" xfId="0" applyFont="1" applyFill="1" applyBorder="1" applyAlignment="1">
      <alignment horizontal="center" vertical="center" wrapText="1"/>
    </xf>
    <xf numFmtId="0" fontId="54" fillId="5" borderId="34"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21" fillId="4" borderId="0" xfId="0" applyFont="1" applyFill="1" applyAlignment="1">
      <alignment horizontal="center" vertical="center" wrapText="1"/>
    </xf>
    <xf numFmtId="0" fontId="55" fillId="5" borderId="9" xfId="0" applyFont="1" applyFill="1" applyBorder="1" applyAlignment="1">
      <alignment horizontal="right" vertical="center" wrapText="1" indent="1"/>
    </xf>
    <xf numFmtId="0" fontId="55" fillId="5" borderId="11" xfId="0" applyFont="1" applyFill="1" applyBorder="1" applyAlignment="1">
      <alignment horizontal="right" vertical="center" wrapText="1" indent="1"/>
    </xf>
    <xf numFmtId="0" fontId="0" fillId="14" borderId="7" xfId="0" applyFill="1" applyBorder="1" applyAlignment="1">
      <alignment horizontal="center" wrapText="1"/>
    </xf>
    <xf numFmtId="0" fontId="4" fillId="12" borderId="8" xfId="0" applyFont="1" applyFill="1" applyBorder="1" applyAlignment="1">
      <alignment horizontal="center" vertical="center" wrapText="1"/>
    </xf>
    <xf numFmtId="0" fontId="4" fillId="12" borderId="0" xfId="0" applyFont="1" applyFill="1" applyAlignment="1">
      <alignment horizontal="center" vertical="center" wrapText="1"/>
    </xf>
    <xf numFmtId="0" fontId="54" fillId="5" borderId="35"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46"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7" fillId="4" borderId="0" xfId="0" applyFont="1" applyFill="1" applyAlignment="1">
      <alignment horizontal="center" vertical="center" wrapText="1"/>
    </xf>
    <xf numFmtId="0" fontId="3" fillId="9" borderId="12" xfId="0" applyFont="1" applyFill="1" applyBorder="1" applyAlignment="1">
      <alignment horizontal="center" vertical="center" wrapText="1"/>
    </xf>
    <xf numFmtId="0" fontId="19" fillId="2" borderId="9" xfId="0" applyFont="1" applyFill="1" applyBorder="1" applyAlignment="1">
      <alignment horizontal="right" vertical="center" wrapText="1" indent="1"/>
    </xf>
    <xf numFmtId="0" fontId="19" fillId="2" borderId="11" xfId="0" applyFont="1" applyFill="1" applyBorder="1" applyAlignment="1">
      <alignment horizontal="right" vertical="center" wrapText="1" indent="1"/>
    </xf>
    <xf numFmtId="0" fontId="19" fillId="2" borderId="12" xfId="0" applyFont="1" applyFill="1" applyBorder="1" applyAlignment="1">
      <alignment horizontal="right" vertical="center" wrapText="1" indent="1"/>
    </xf>
    <xf numFmtId="0" fontId="54" fillId="5" borderId="16" xfId="0" applyFont="1" applyFill="1" applyBorder="1" applyAlignment="1">
      <alignment horizontal="center" vertical="center" wrapText="1"/>
    </xf>
    <xf numFmtId="0" fontId="0" fillId="5" borderId="16" xfId="0" applyFill="1" applyBorder="1" applyAlignment="1">
      <alignment horizontal="center" vertical="center" wrapText="1"/>
    </xf>
    <xf numFmtId="0" fontId="0" fillId="5" borderId="18" xfId="0" applyFill="1" applyBorder="1" applyAlignment="1">
      <alignment horizontal="center" vertical="center" wrapText="1"/>
    </xf>
    <xf numFmtId="0" fontId="4" fillId="12" borderId="4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4" fillId="9" borderId="45" xfId="0" applyFont="1" applyFill="1" applyBorder="1" applyAlignment="1">
      <alignment horizontal="center" vertical="center" wrapText="1"/>
    </xf>
    <xf numFmtId="0" fontId="4" fillId="9" borderId="47"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4" fillId="9" borderId="54"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4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14" borderId="15"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62"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31" fillId="0" borderId="10" xfId="4" applyFont="1" applyFill="1" applyBorder="1" applyAlignment="1">
      <alignment horizontal="left" vertical="center" wrapText="1" indent="2"/>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4" fillId="21" borderId="10" xfId="0" applyFont="1" applyFill="1" applyBorder="1" applyAlignment="1">
      <alignment horizontal="center" vertical="center" wrapText="1"/>
    </xf>
    <xf numFmtId="0" fontId="5" fillId="0" borderId="10" xfId="0" applyFont="1" applyBorder="1" applyAlignment="1">
      <alignment horizontal="left" wrapText="1" indent="1"/>
    </xf>
    <xf numFmtId="0" fontId="5" fillId="0" borderId="9"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9" xfId="0" applyFont="1" applyBorder="1" applyAlignment="1">
      <alignment horizontal="left" vertical="center" wrapText="1" indent="2"/>
    </xf>
    <xf numFmtId="0" fontId="5" fillId="0" borderId="11" xfId="0" applyFont="1" applyBorder="1" applyAlignment="1">
      <alignment horizontal="left" vertical="center" wrapText="1" indent="2"/>
    </xf>
    <xf numFmtId="0" fontId="5" fillId="0" borderId="12" xfId="0" applyFont="1" applyBorder="1" applyAlignment="1">
      <alignment horizontal="left" vertical="center" wrapText="1" indent="2"/>
    </xf>
    <xf numFmtId="0" fontId="31" fillId="0" borderId="9" xfId="4" applyFont="1" applyFill="1" applyBorder="1" applyAlignment="1">
      <alignment horizontal="left" vertical="center" wrapText="1" indent="1"/>
    </xf>
    <xf numFmtId="0" fontId="31" fillId="0" borderId="11" xfId="4" applyFont="1" applyFill="1" applyBorder="1" applyAlignment="1">
      <alignment horizontal="left" vertical="center" wrapText="1" indent="1"/>
    </xf>
    <xf numFmtId="0" fontId="31" fillId="0" borderId="12" xfId="4" applyFont="1" applyFill="1" applyBorder="1" applyAlignment="1">
      <alignment horizontal="left" vertical="center" wrapText="1" indent="1"/>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left" vertical="center" wrapText="1" indent="1"/>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11" borderId="5" xfId="0" applyFont="1" applyFill="1" applyBorder="1" applyAlignment="1">
      <alignment horizontal="left" vertical="center" wrapText="1" indent="1"/>
    </xf>
    <xf numFmtId="0" fontId="49" fillId="11" borderId="5" xfId="0" applyFont="1" applyFill="1" applyBorder="1" applyAlignment="1">
      <alignment horizontal="left" vertical="center" wrapText="1" indent="1"/>
    </xf>
    <xf numFmtId="0" fontId="6" fillId="0" borderId="9"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9" xfId="0" applyFont="1" applyBorder="1" applyAlignment="1">
      <alignment horizontal="left" vertical="top" wrapText="1" indent="1"/>
    </xf>
    <xf numFmtId="0" fontId="6" fillId="0" borderId="11" xfId="0" applyFont="1" applyBorder="1" applyAlignment="1">
      <alignment horizontal="left" vertical="top" wrapText="1" indent="1"/>
    </xf>
    <xf numFmtId="0" fontId="6" fillId="0" borderId="12" xfId="0" applyFont="1" applyBorder="1" applyAlignment="1">
      <alignment horizontal="left" vertical="top" wrapText="1" indent="1"/>
    </xf>
    <xf numFmtId="0" fontId="6" fillId="0" borderId="1" xfId="0" applyFont="1" applyBorder="1" applyAlignment="1">
      <alignment horizontal="left" vertical="center" wrapText="1" indent="3"/>
    </xf>
    <xf numFmtId="0" fontId="5" fillId="0" borderId="2" xfId="0" applyFont="1" applyBorder="1" applyAlignment="1">
      <alignment horizontal="left" vertical="center" wrapText="1" indent="3"/>
    </xf>
    <xf numFmtId="0" fontId="5" fillId="0" borderId="3" xfId="0" applyFont="1" applyBorder="1" applyAlignment="1">
      <alignment horizontal="left" vertical="center" wrapText="1" indent="3"/>
    </xf>
    <xf numFmtId="0" fontId="6" fillId="0" borderId="10" xfId="0" applyFont="1" applyBorder="1" applyAlignment="1">
      <alignment horizontal="left" vertical="center" wrapText="1" indent="3"/>
    </xf>
    <xf numFmtId="0" fontId="5" fillId="0" borderId="10" xfId="0" applyFont="1" applyBorder="1" applyAlignment="1">
      <alignment horizontal="left" vertical="center" wrapText="1" indent="3"/>
    </xf>
    <xf numFmtId="0" fontId="5" fillId="0" borderId="11" xfId="0" applyFont="1" applyBorder="1" applyAlignment="1">
      <alignment horizontal="left" vertical="top" wrapText="1" indent="1"/>
    </xf>
    <xf numFmtId="0" fontId="5" fillId="0" borderId="12" xfId="0" applyFont="1" applyBorder="1" applyAlignment="1">
      <alignment horizontal="left" vertical="top" wrapText="1" indent="1"/>
    </xf>
    <xf numFmtId="0" fontId="5" fillId="3" borderId="9" xfId="0" applyFont="1" applyFill="1" applyBorder="1" applyAlignment="1">
      <alignment horizontal="left" vertical="top" wrapText="1" indent="1"/>
    </xf>
    <xf numFmtId="0" fontId="5" fillId="3" borderId="11" xfId="0" applyFont="1" applyFill="1" applyBorder="1" applyAlignment="1">
      <alignment horizontal="left" vertical="top" wrapText="1" indent="1"/>
    </xf>
    <xf numFmtId="0" fontId="5" fillId="3" borderId="12" xfId="0" applyFont="1" applyFill="1" applyBorder="1" applyAlignment="1">
      <alignment horizontal="left" vertical="top" wrapText="1" indent="1"/>
    </xf>
    <xf numFmtId="0" fontId="6" fillId="0" borderId="9" xfId="0" applyFont="1" applyBorder="1" applyAlignment="1">
      <alignment horizontal="left" vertical="center" wrapText="1" indent="3"/>
    </xf>
    <xf numFmtId="0" fontId="5" fillId="0" borderId="11" xfId="0" applyFont="1" applyBorder="1" applyAlignment="1">
      <alignment horizontal="left" vertical="center" wrapText="1" indent="3"/>
    </xf>
    <xf numFmtId="0" fontId="5" fillId="0" borderId="12" xfId="0" applyFont="1" applyBorder="1" applyAlignment="1">
      <alignment horizontal="left" vertical="center" wrapText="1" indent="3"/>
    </xf>
    <xf numFmtId="0" fontId="5" fillId="0" borderId="34" xfId="0" applyFont="1" applyBorder="1" applyAlignment="1">
      <alignment horizontal="left" vertical="top" wrapText="1" indent="1"/>
    </xf>
    <xf numFmtId="0" fontId="5" fillId="0" borderId="41" xfId="0" applyFont="1" applyBorder="1" applyAlignment="1">
      <alignment horizontal="left" vertical="top" wrapText="1" indent="1"/>
    </xf>
    <xf numFmtId="0" fontId="5" fillId="0" borderId="59" xfId="0" applyFont="1" applyBorder="1" applyAlignment="1">
      <alignment horizontal="left" vertical="top" wrapText="1" indent="1"/>
    </xf>
    <xf numFmtId="0" fontId="5" fillId="0" borderId="9" xfId="0" applyFont="1" applyBorder="1" applyAlignment="1">
      <alignment horizontal="left" vertical="top" wrapText="1" indent="3"/>
    </xf>
    <xf numFmtId="0" fontId="5" fillId="0" borderId="11" xfId="0" applyFont="1" applyBorder="1" applyAlignment="1">
      <alignment horizontal="left" vertical="top" wrapText="1" indent="3"/>
    </xf>
    <xf numFmtId="0" fontId="5" fillId="0" borderId="12" xfId="0" applyFont="1" applyBorder="1" applyAlignment="1">
      <alignment horizontal="left" vertical="top" wrapText="1" indent="3"/>
    </xf>
    <xf numFmtId="0" fontId="5" fillId="0" borderId="18" xfId="0" applyFont="1" applyBorder="1" applyAlignment="1">
      <alignment horizontal="left" vertical="top" wrapText="1" indent="1"/>
    </xf>
    <xf numFmtId="0" fontId="5" fillId="0" borderId="10"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39" xfId="0" applyFont="1" applyBorder="1" applyAlignment="1">
      <alignment horizontal="left" vertical="top" wrapText="1" indent="1"/>
    </xf>
    <xf numFmtId="0" fontId="5" fillId="0" borderId="38" xfId="0" applyFont="1" applyBorder="1" applyAlignment="1">
      <alignment horizontal="left" vertical="top" wrapText="1" indent="1"/>
    </xf>
    <xf numFmtId="0" fontId="34" fillId="0" borderId="10" xfId="0" applyFont="1" applyBorder="1" applyAlignment="1">
      <alignment horizontal="left" vertical="top" wrapText="1" indent="1"/>
    </xf>
    <xf numFmtId="0" fontId="7" fillId="11" borderId="0" xfId="0" applyFont="1" applyFill="1" applyAlignment="1">
      <alignment horizontal="left" vertical="center" wrapText="1" indent="1"/>
    </xf>
    <xf numFmtId="0" fontId="5" fillId="3" borderId="10" xfId="0" applyFont="1" applyFill="1" applyBorder="1" applyAlignment="1">
      <alignment horizontal="left" vertical="center" wrapText="1" indent="1"/>
    </xf>
    <xf numFmtId="0" fontId="4" fillId="11" borderId="0" xfId="0" applyFont="1" applyFill="1" applyAlignment="1">
      <alignment horizontal="left" vertical="center" wrapText="1" indent="1"/>
    </xf>
    <xf numFmtId="0" fontId="5" fillId="0" borderId="10" xfId="0" applyFont="1" applyBorder="1" applyAlignment="1">
      <alignment horizontal="left" vertical="center" wrapText="1" indent="2"/>
    </xf>
    <xf numFmtId="0" fontId="34" fillId="0" borderId="11" xfId="0" applyFont="1" applyBorder="1" applyAlignment="1">
      <alignment horizontal="left" vertical="top" wrapText="1" indent="1"/>
    </xf>
    <xf numFmtId="0" fontId="34" fillId="0" borderId="12" xfId="0" applyFont="1" applyBorder="1" applyAlignment="1">
      <alignment horizontal="left" vertical="top" wrapText="1" indent="1"/>
    </xf>
    <xf numFmtId="0" fontId="34" fillId="0" borderId="9" xfId="0" applyFont="1" applyBorder="1" applyAlignment="1">
      <alignment horizontal="left" vertical="top" wrapText="1" indent="1"/>
    </xf>
    <xf numFmtId="0" fontId="34" fillId="0" borderId="9" xfId="0" applyFont="1" applyBorder="1" applyAlignment="1">
      <alignment horizontal="left" wrapText="1" indent="1"/>
    </xf>
    <xf numFmtId="0" fontId="34" fillId="0" borderId="11" xfId="0" applyFont="1" applyBorder="1" applyAlignment="1">
      <alignment horizontal="left" wrapText="1" indent="1"/>
    </xf>
    <xf numFmtId="0" fontId="34" fillId="0" borderId="12" xfId="0" applyFont="1" applyBorder="1" applyAlignment="1">
      <alignment horizontal="left" wrapText="1" indent="1"/>
    </xf>
    <xf numFmtId="0" fontId="4" fillId="5" borderId="9"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4" fillId="5" borderId="9" xfId="0" applyFont="1" applyFill="1" applyBorder="1" applyAlignment="1">
      <alignment horizontal="left" vertical="center" wrapText="1" indent="1"/>
    </xf>
    <xf numFmtId="0" fontId="4" fillId="5" borderId="11"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5" fillId="3" borderId="10" xfId="0" applyFont="1" applyFill="1" applyBorder="1" applyAlignment="1">
      <alignment horizontal="left" vertical="top" wrapText="1" indent="1"/>
    </xf>
    <xf numFmtId="0" fontId="4" fillId="19" borderId="14"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7" fillId="28" borderId="0" xfId="0" applyFont="1" applyFill="1" applyAlignment="1">
      <alignment horizontal="left" vertical="center" wrapText="1"/>
    </xf>
    <xf numFmtId="0" fontId="3" fillId="19" borderId="10" xfId="0"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164" fontId="3" fillId="9" borderId="11" xfId="0" applyNumberFormat="1" applyFont="1" applyFill="1" applyBorder="1" applyAlignment="1">
      <alignment horizontal="center" vertical="center" wrapText="1"/>
    </xf>
    <xf numFmtId="0" fontId="33" fillId="9" borderId="14" xfId="0" applyFont="1" applyFill="1" applyBorder="1" applyAlignment="1">
      <alignment horizontal="center" vertical="center" wrapText="1"/>
    </xf>
    <xf numFmtId="0" fontId="33" fillId="9" borderId="13" xfId="0" applyFont="1" applyFill="1" applyBorder="1" applyAlignment="1">
      <alignment horizontal="center" vertical="center" wrapText="1"/>
    </xf>
    <xf numFmtId="164" fontId="3" fillId="9" borderId="12" xfId="0" applyNumberFormat="1" applyFont="1" applyFill="1" applyBorder="1" applyAlignment="1">
      <alignment horizontal="center" vertical="center" wrapText="1"/>
    </xf>
    <xf numFmtId="164" fontId="0" fillId="0" borderId="20" xfId="0" applyNumberFormat="1" applyBorder="1" applyAlignment="1">
      <alignment horizontal="center" vertical="center" wrapText="1"/>
    </xf>
    <xf numFmtId="0" fontId="3" fillId="19" borderId="9"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27" borderId="0" xfId="0" applyFont="1" applyFill="1" applyAlignment="1">
      <alignment horizontal="left" vertical="center" wrapText="1"/>
    </xf>
    <xf numFmtId="0" fontId="3" fillId="11" borderId="0" xfId="0" applyFont="1" applyFill="1" applyAlignment="1">
      <alignment horizontal="left" vertical="center" wrapText="1"/>
    </xf>
    <xf numFmtId="0" fontId="3" fillId="15" borderId="0" xfId="0" applyFont="1" applyFill="1" applyAlignment="1">
      <alignment horizontal="left" vertical="center" wrapText="1"/>
    </xf>
    <xf numFmtId="0" fontId="3" fillId="19" borderId="0" xfId="0" applyFont="1" applyFill="1" applyAlignment="1">
      <alignment horizontal="left" vertical="center" wrapText="1"/>
    </xf>
    <xf numFmtId="0" fontId="3" fillId="26" borderId="0" xfId="0" applyFont="1" applyFill="1" applyAlignment="1">
      <alignment horizontal="left" vertical="center" wrapText="1"/>
    </xf>
    <xf numFmtId="164" fontId="0" fillId="0" borderId="12"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26" xfId="0" applyNumberFormat="1" applyBorder="1" applyAlignment="1">
      <alignment horizontal="center" vertical="center" wrapText="1"/>
    </xf>
    <xf numFmtId="0" fontId="3" fillId="15" borderId="10" xfId="0" applyFont="1" applyFill="1" applyBorder="1" applyAlignment="1">
      <alignment horizontal="center" vertical="center" wrapText="1"/>
    </xf>
    <xf numFmtId="0" fontId="12" fillId="25" borderId="10" xfId="0" applyFont="1" applyFill="1" applyBorder="1" applyAlignment="1">
      <alignment horizontal="center" vertical="center" wrapText="1"/>
    </xf>
    <xf numFmtId="0" fontId="11" fillId="10" borderId="10" xfId="0" applyFont="1" applyFill="1" applyBorder="1" applyAlignment="1">
      <alignment horizontal="center" vertical="center" wrapText="1"/>
    </xf>
    <xf numFmtId="49" fontId="11" fillId="10" borderId="10" xfId="0" applyNumberFormat="1"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9" fillId="10" borderId="10" xfId="0" applyFont="1" applyFill="1" applyBorder="1" applyAlignment="1">
      <alignment horizontal="center" vertical="center" wrapText="1"/>
    </xf>
    <xf numFmtId="43" fontId="5" fillId="0" borderId="10" xfId="2" applyFont="1" applyFill="1" applyBorder="1" applyAlignment="1" applyProtection="1">
      <alignment vertical="center" wrapText="1"/>
      <protection locked="0"/>
    </xf>
    <xf numFmtId="169" fontId="0" fillId="0" borderId="14" xfId="2" applyNumberFormat="1" applyFont="1" applyBorder="1" applyAlignment="1" applyProtection="1">
      <alignment horizontal="center" vertical="center" wrapText="1"/>
      <protection locked="0"/>
    </xf>
    <xf numFmtId="169" fontId="5" fillId="0" borderId="14" xfId="2" applyNumberFormat="1" applyFont="1" applyBorder="1" applyAlignment="1" applyProtection="1">
      <alignment horizontal="center" vertical="center" wrapText="1"/>
      <protection locked="0"/>
    </xf>
    <xf numFmtId="169" fontId="0" fillId="0" borderId="10" xfId="2" applyNumberFormat="1" applyFont="1" applyBorder="1" applyAlignment="1" applyProtection="1">
      <alignment horizontal="center" vertical="center" wrapText="1"/>
      <protection locked="0"/>
    </xf>
    <xf numFmtId="169" fontId="5" fillId="0" borderId="10" xfId="2" applyNumberFormat="1" applyFont="1" applyBorder="1" applyAlignment="1" applyProtection="1">
      <alignment horizontal="center" vertical="center" wrapText="1"/>
      <protection locked="0"/>
    </xf>
  </cellXfs>
  <cellStyles count="5">
    <cellStyle name="Lien hypertexte" xfId="4" builtinId="8"/>
    <cellStyle name="Milliers" xfId="2" builtinId="3"/>
    <cellStyle name="Monétaire" xfId="1" builtinId="4"/>
    <cellStyle name="Normal" xfId="0" builtinId="0"/>
    <cellStyle name="Pourcentage" xfId="3" builtinId="5"/>
  </cellStyles>
  <dxfs count="93">
    <dxf>
      <fill>
        <patternFill>
          <bgColor theme="3" tint="0.79998168889431442"/>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theme="7"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theme="9" tint="0.79998168889431442"/>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patternType="none">
          <fgColor indexed="64"/>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4472C4"/>
      <color rgb="FFCC00F0"/>
      <color rgb="FFCCECFF"/>
      <color rgb="FFCDACE6"/>
      <color rgb="FFFF5050"/>
      <color rgb="FFF9A5FB"/>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2219325</xdr:colOff>
      <xdr:row>0</xdr:row>
      <xdr:rowOff>0</xdr:rowOff>
    </xdr:from>
    <xdr:to>
      <xdr:col>3</xdr:col>
      <xdr:colOff>0</xdr:colOff>
      <xdr:row>4</xdr:row>
      <xdr:rowOff>56073</xdr:rowOff>
    </xdr:to>
    <xdr:grpSp>
      <xdr:nvGrpSpPr>
        <xdr:cNvPr id="7" name="Group 125">
          <a:extLst>
            <a:ext uri="{FF2B5EF4-FFF2-40B4-BE49-F238E27FC236}">
              <a16:creationId xmlns:a16="http://schemas.microsoft.com/office/drawing/2014/main" id="{6149B99C-602D-42E3-921C-85AD205F3A69}"/>
            </a:ext>
          </a:extLst>
        </xdr:cNvPr>
        <xdr:cNvGrpSpPr>
          <a:grpSpLocks/>
        </xdr:cNvGrpSpPr>
      </xdr:nvGrpSpPr>
      <xdr:grpSpPr bwMode="auto">
        <a:xfrm>
          <a:off x="2221230" y="0"/>
          <a:ext cx="8618220" cy="783783"/>
          <a:chOff x="3170" y="0"/>
          <a:chExt cx="9070" cy="1153"/>
        </a:xfrm>
        <a:solidFill>
          <a:schemeClr val="accent1"/>
        </a:solidFill>
      </xdr:grpSpPr>
      <xdr:sp macro="" textlink="">
        <xdr:nvSpPr>
          <xdr:cNvPr id="8" name="Freeform 126">
            <a:extLst>
              <a:ext uri="{FF2B5EF4-FFF2-40B4-BE49-F238E27FC236}">
                <a16:creationId xmlns:a16="http://schemas.microsoft.com/office/drawing/2014/main" id="{E57451D7-9B7C-9052-37D6-EBFCEAFE72AF}"/>
              </a:ext>
            </a:extLst>
          </xdr:cNvPr>
          <xdr:cNvSpPr>
            <a:spLocks/>
          </xdr:cNvSpPr>
        </xdr:nvSpPr>
        <xdr:spPr bwMode="auto">
          <a:xfrm>
            <a:off x="3170" y="0"/>
            <a:ext cx="9070" cy="1153"/>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grpSp>
    <xdr:clientData/>
  </xdr:twoCellAnchor>
  <xdr:twoCellAnchor>
    <xdr:from>
      <xdr:col>0</xdr:col>
      <xdr:colOff>2421173</xdr:colOff>
      <xdr:row>2</xdr:row>
      <xdr:rowOff>62865</xdr:rowOff>
    </xdr:from>
    <xdr:to>
      <xdr:col>2</xdr:col>
      <xdr:colOff>0</xdr:colOff>
      <xdr:row>5</xdr:row>
      <xdr:rowOff>37935</xdr:rowOff>
    </xdr:to>
    <xdr:sp macro="" textlink="">
      <xdr:nvSpPr>
        <xdr:cNvPr id="4" name="ZoneTexte 3">
          <a:extLst>
            <a:ext uri="{FF2B5EF4-FFF2-40B4-BE49-F238E27FC236}">
              <a16:creationId xmlns:a16="http://schemas.microsoft.com/office/drawing/2014/main" id="{ED9DED7B-460B-4F51-8038-C736045E7FC1}"/>
            </a:ext>
          </a:extLst>
        </xdr:cNvPr>
        <xdr:cNvSpPr txBox="1"/>
      </xdr:nvSpPr>
      <xdr:spPr>
        <a:xfrm>
          <a:off x="2421173" y="424815"/>
          <a:ext cx="5242642" cy="517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bg1"/>
              </a:solidFill>
            </a:rPr>
            <a:t>Formulaire de demande</a:t>
          </a:r>
          <a:r>
            <a:rPr lang="fr-CA" sz="1200" b="1" baseline="0">
              <a:solidFill>
                <a:schemeClr val="bg1"/>
              </a:solidFill>
            </a:rPr>
            <a:t> finale</a:t>
          </a:r>
          <a:endParaRPr lang="fr-CA" sz="1200" b="1">
            <a:solidFill>
              <a:schemeClr val="bg1"/>
            </a:solidFill>
          </a:endParaRPr>
        </a:p>
      </xdr:txBody>
    </xdr:sp>
    <xdr:clientData/>
  </xdr:twoCellAnchor>
  <xdr:twoCellAnchor>
    <xdr:from>
      <xdr:col>0</xdr:col>
      <xdr:colOff>2408086</xdr:colOff>
      <xdr:row>0</xdr:row>
      <xdr:rowOff>173272</xdr:rowOff>
    </xdr:from>
    <xdr:to>
      <xdr:col>2</xdr:col>
      <xdr:colOff>0</xdr:colOff>
      <xdr:row>4</xdr:row>
      <xdr:rowOff>36195</xdr:rowOff>
    </xdr:to>
    <xdr:sp macro="" textlink="">
      <xdr:nvSpPr>
        <xdr:cNvPr id="6" name="ZoneTexte 5">
          <a:extLst>
            <a:ext uri="{FF2B5EF4-FFF2-40B4-BE49-F238E27FC236}">
              <a16:creationId xmlns:a16="http://schemas.microsoft.com/office/drawing/2014/main" id="{42474276-6FD8-4675-8AE9-F9A6DDD15626}"/>
            </a:ext>
          </a:extLst>
        </xdr:cNvPr>
        <xdr:cNvSpPr txBox="1"/>
      </xdr:nvSpPr>
      <xdr:spPr>
        <a:xfrm>
          <a:off x="2408086" y="173272"/>
          <a:ext cx="5251919" cy="586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50" b="1">
              <a:solidFill>
                <a:schemeClr val="bg1"/>
              </a:solidFill>
            </a:rPr>
            <a:t>PROGRAMME D'ENTENTES EN PATRIMOINE </a:t>
          </a:r>
        </a:p>
      </xdr:txBody>
    </xdr:sp>
    <xdr:clientData/>
  </xdr:twoCellAnchor>
  <xdr:oneCellAnchor>
    <xdr:from>
      <xdr:col>0</xdr:col>
      <xdr:colOff>123825</xdr:colOff>
      <xdr:row>0</xdr:row>
      <xdr:rowOff>76200</xdr:rowOff>
    </xdr:from>
    <xdr:ext cx="1994535" cy="626331"/>
    <xdr:pic>
      <xdr:nvPicPr>
        <xdr:cNvPr id="9" name="Graphique 8">
          <a:extLst>
            <a:ext uri="{FF2B5EF4-FFF2-40B4-BE49-F238E27FC236}">
              <a16:creationId xmlns:a16="http://schemas.microsoft.com/office/drawing/2014/main" id="{99DF49FB-7A7D-4AFB-ADBD-B89885FC1A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3825" y="76200"/>
          <a:ext cx="1994535" cy="62633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2146853</xdr:colOff>
      <xdr:row>0</xdr:row>
      <xdr:rowOff>0</xdr:rowOff>
    </xdr:from>
    <xdr:to>
      <xdr:col>19</xdr:col>
      <xdr:colOff>557255</xdr:colOff>
      <xdr:row>4</xdr:row>
      <xdr:rowOff>57978</xdr:rowOff>
    </xdr:to>
    <xdr:grpSp>
      <xdr:nvGrpSpPr>
        <xdr:cNvPr id="6" name="Group 125">
          <a:extLst>
            <a:ext uri="{FF2B5EF4-FFF2-40B4-BE49-F238E27FC236}">
              <a16:creationId xmlns:a16="http://schemas.microsoft.com/office/drawing/2014/main" id="{6ED3E34D-ED9F-4E70-B456-5D4E4B4300E6}"/>
            </a:ext>
          </a:extLst>
        </xdr:cNvPr>
        <xdr:cNvGrpSpPr>
          <a:grpSpLocks/>
        </xdr:cNvGrpSpPr>
      </xdr:nvGrpSpPr>
      <xdr:grpSpPr bwMode="auto">
        <a:xfrm>
          <a:off x="2705598" y="0"/>
          <a:ext cx="13882977" cy="783038"/>
          <a:chOff x="3170" y="0"/>
          <a:chExt cx="9070" cy="1153"/>
        </a:xfrm>
        <a:solidFill>
          <a:schemeClr val="accent6"/>
        </a:solidFill>
      </xdr:grpSpPr>
      <xdr:sp macro="" textlink="">
        <xdr:nvSpPr>
          <xdr:cNvPr id="7" name="Freeform 126">
            <a:extLst>
              <a:ext uri="{FF2B5EF4-FFF2-40B4-BE49-F238E27FC236}">
                <a16:creationId xmlns:a16="http://schemas.microsoft.com/office/drawing/2014/main" id="{2E7B5A6B-7F28-BB06-EEC7-E69C49C6D8B9}"/>
              </a:ext>
            </a:extLst>
          </xdr:cNvPr>
          <xdr:cNvSpPr>
            <a:spLocks/>
          </xdr:cNvSpPr>
        </xdr:nvSpPr>
        <xdr:spPr bwMode="auto">
          <a:xfrm>
            <a:off x="3170" y="0"/>
            <a:ext cx="9070" cy="1153"/>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6">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grpSp>
    <xdr:clientData/>
  </xdr:twoCellAnchor>
  <xdr:oneCellAnchor>
    <xdr:from>
      <xdr:col>1</xdr:col>
      <xdr:colOff>0</xdr:colOff>
      <xdr:row>0</xdr:row>
      <xdr:rowOff>60629</xdr:rowOff>
    </xdr:from>
    <xdr:ext cx="1994535" cy="626331"/>
    <xdr:pic>
      <xdr:nvPicPr>
        <xdr:cNvPr id="8" name="Graphique 7">
          <a:extLst>
            <a:ext uri="{FF2B5EF4-FFF2-40B4-BE49-F238E27FC236}">
              <a16:creationId xmlns:a16="http://schemas.microsoft.com/office/drawing/2014/main" id="{ADDCBD09-CDDE-457A-89BE-BFB7C4F961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60629"/>
          <a:ext cx="1994535" cy="626331"/>
        </a:xfrm>
        <a:prstGeom prst="rect">
          <a:avLst/>
        </a:prstGeom>
      </xdr:spPr>
    </xdr:pic>
    <xdr:clientData/>
  </xdr:oneCellAnchor>
  <xdr:twoCellAnchor>
    <xdr:from>
      <xdr:col>1</xdr:col>
      <xdr:colOff>2399555</xdr:colOff>
      <xdr:row>0</xdr:row>
      <xdr:rowOff>173272</xdr:rowOff>
    </xdr:from>
    <xdr:to>
      <xdr:col>6</xdr:col>
      <xdr:colOff>475339</xdr:colOff>
      <xdr:row>4</xdr:row>
      <xdr:rowOff>17145</xdr:rowOff>
    </xdr:to>
    <xdr:sp macro="" textlink="">
      <xdr:nvSpPr>
        <xdr:cNvPr id="9" name="ZoneTexte 8">
          <a:extLst>
            <a:ext uri="{FF2B5EF4-FFF2-40B4-BE49-F238E27FC236}">
              <a16:creationId xmlns:a16="http://schemas.microsoft.com/office/drawing/2014/main" id="{D9634047-CB12-4ACF-B3EB-2B743FDE8286}"/>
            </a:ext>
          </a:extLst>
        </xdr:cNvPr>
        <xdr:cNvSpPr txBox="1"/>
      </xdr:nvSpPr>
      <xdr:spPr>
        <a:xfrm>
          <a:off x="2399555" y="173272"/>
          <a:ext cx="5248109" cy="567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50" b="1">
              <a:solidFill>
                <a:schemeClr val="bg1"/>
              </a:solidFill>
            </a:rPr>
            <a:t>PROGRAMME D'ENTENTES EN PATRIMOINE </a:t>
          </a:r>
        </a:p>
      </xdr:txBody>
    </xdr:sp>
    <xdr:clientData/>
  </xdr:twoCellAnchor>
  <xdr:twoCellAnchor>
    <xdr:from>
      <xdr:col>1</xdr:col>
      <xdr:colOff>2399555</xdr:colOff>
      <xdr:row>2</xdr:row>
      <xdr:rowOff>57151</xdr:rowOff>
    </xdr:from>
    <xdr:to>
      <xdr:col>6</xdr:col>
      <xdr:colOff>475587</xdr:colOff>
      <xdr:row>4</xdr:row>
      <xdr:rowOff>1</xdr:rowOff>
    </xdr:to>
    <xdr:sp macro="" textlink="">
      <xdr:nvSpPr>
        <xdr:cNvPr id="10" name="ZoneTexte 9">
          <a:extLst>
            <a:ext uri="{FF2B5EF4-FFF2-40B4-BE49-F238E27FC236}">
              <a16:creationId xmlns:a16="http://schemas.microsoft.com/office/drawing/2014/main" id="{031FA832-668B-4FC1-BA6B-17793E17B0DE}"/>
            </a:ext>
          </a:extLst>
        </xdr:cNvPr>
        <xdr:cNvSpPr txBox="1"/>
      </xdr:nvSpPr>
      <xdr:spPr>
        <a:xfrm>
          <a:off x="2399555" y="419101"/>
          <a:ext cx="5924632"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bg1"/>
              </a:solidFill>
            </a:rPr>
            <a:t>Formulaire de reddition de comptes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2187387</xdr:colOff>
      <xdr:row>0</xdr:row>
      <xdr:rowOff>0</xdr:rowOff>
    </xdr:from>
    <xdr:to>
      <xdr:col>23</xdr:col>
      <xdr:colOff>0</xdr:colOff>
      <xdr:row>4</xdr:row>
      <xdr:rowOff>103879</xdr:rowOff>
    </xdr:to>
    <xdr:sp macro="" textlink="">
      <xdr:nvSpPr>
        <xdr:cNvPr id="2" name="Freeform 126">
          <a:extLst>
            <a:ext uri="{FF2B5EF4-FFF2-40B4-BE49-F238E27FC236}">
              <a16:creationId xmlns:a16="http://schemas.microsoft.com/office/drawing/2014/main" id="{AAD30F3C-152D-423E-91FA-ABDFDD29AFFC}"/>
            </a:ext>
          </a:extLst>
        </xdr:cNvPr>
        <xdr:cNvSpPr>
          <a:spLocks/>
        </xdr:cNvSpPr>
      </xdr:nvSpPr>
      <xdr:spPr bwMode="auto">
        <a:xfrm>
          <a:off x="2187387" y="0"/>
          <a:ext cx="18034412" cy="821055"/>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1</xdr:col>
      <xdr:colOff>2257311</xdr:colOff>
      <xdr:row>2</xdr:row>
      <xdr:rowOff>146014</xdr:rowOff>
    </xdr:from>
    <xdr:to>
      <xdr:col>14</xdr:col>
      <xdr:colOff>1138630</xdr:colOff>
      <xdr:row>8</xdr:row>
      <xdr:rowOff>0</xdr:rowOff>
    </xdr:to>
    <xdr:sp macro="" textlink="">
      <xdr:nvSpPr>
        <xdr:cNvPr id="3" name="ZoneTexte 2">
          <a:extLst>
            <a:ext uri="{FF2B5EF4-FFF2-40B4-BE49-F238E27FC236}">
              <a16:creationId xmlns:a16="http://schemas.microsoft.com/office/drawing/2014/main" id="{646EEBBA-3574-4DC2-ABE9-5E62504FB4BE}"/>
            </a:ext>
          </a:extLst>
        </xdr:cNvPr>
        <xdr:cNvSpPr txBox="1"/>
      </xdr:nvSpPr>
      <xdr:spPr>
        <a:xfrm>
          <a:off x="2257311" y="504602"/>
          <a:ext cx="9616554" cy="426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MONTAGE FINANCIER DE</a:t>
          </a:r>
          <a:r>
            <a:rPr lang="fr-CA" sz="1400" b="1" baseline="0">
              <a:solidFill>
                <a:schemeClr val="bg1"/>
              </a:solidFill>
            </a:rPr>
            <a:t> L'ENTENTE | USAGE MCC</a:t>
          </a:r>
          <a:endParaRPr lang="fr-CA" sz="1400" b="1">
            <a:solidFill>
              <a:schemeClr val="bg1"/>
            </a:solidFill>
          </a:endParaRPr>
        </a:p>
      </xdr:txBody>
    </xdr:sp>
    <xdr:clientData/>
  </xdr:twoCellAnchor>
  <xdr:oneCellAnchor>
    <xdr:from>
      <xdr:col>1</xdr:col>
      <xdr:colOff>0</xdr:colOff>
      <xdr:row>0</xdr:row>
      <xdr:rowOff>132902</xdr:rowOff>
    </xdr:from>
    <xdr:ext cx="2003276" cy="623831"/>
    <xdr:pic>
      <xdr:nvPicPr>
        <xdr:cNvPr id="4" name="Graphique 3">
          <a:extLst>
            <a:ext uri="{FF2B5EF4-FFF2-40B4-BE49-F238E27FC236}">
              <a16:creationId xmlns:a16="http://schemas.microsoft.com/office/drawing/2014/main" id="{96008667-6664-4353-B277-05D8C65A4E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32902"/>
          <a:ext cx="2003276" cy="6238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2343149</xdr:colOff>
      <xdr:row>0</xdr:row>
      <xdr:rowOff>0</xdr:rowOff>
    </xdr:from>
    <xdr:to>
      <xdr:col>4</xdr:col>
      <xdr:colOff>3494331</xdr:colOff>
      <xdr:row>4</xdr:row>
      <xdr:rowOff>97155</xdr:rowOff>
    </xdr:to>
    <xdr:sp macro="" textlink="">
      <xdr:nvSpPr>
        <xdr:cNvPr id="2" name="Freeform 126">
          <a:extLst>
            <a:ext uri="{FF2B5EF4-FFF2-40B4-BE49-F238E27FC236}">
              <a16:creationId xmlns:a16="http://schemas.microsoft.com/office/drawing/2014/main" id="{00000000-0008-0000-0700-000002000000}"/>
            </a:ext>
          </a:extLst>
        </xdr:cNvPr>
        <xdr:cNvSpPr>
          <a:spLocks/>
        </xdr:cNvSpPr>
      </xdr:nvSpPr>
      <xdr:spPr bwMode="auto">
        <a:xfrm>
          <a:off x="2343149" y="0"/>
          <a:ext cx="14227646" cy="859155"/>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0</xdr:col>
      <xdr:colOff>2465028</xdr:colOff>
      <xdr:row>2</xdr:row>
      <xdr:rowOff>73379</xdr:rowOff>
    </xdr:from>
    <xdr:to>
      <xdr:col>2</xdr:col>
      <xdr:colOff>1785057</xdr:colOff>
      <xdr:row>4</xdr:row>
      <xdr:rowOff>103909</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880664" y="419743"/>
          <a:ext cx="10507575" cy="3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1  CONNAISSANCE : INVENTAIRES</a:t>
          </a:r>
        </a:p>
      </xdr:txBody>
    </xdr:sp>
    <xdr:clientData/>
  </xdr:twoCellAnchor>
  <xdr:oneCellAnchor>
    <xdr:from>
      <xdr:col>0</xdr:col>
      <xdr:colOff>114572</xdr:colOff>
      <xdr:row>0</xdr:row>
      <xdr:rowOff>93344</xdr:rowOff>
    </xdr:from>
    <xdr:ext cx="2003276" cy="623831"/>
    <xdr:pic>
      <xdr:nvPicPr>
        <xdr:cNvPr id="13" name="Graphique 12">
          <a:extLst>
            <a:ext uri="{FF2B5EF4-FFF2-40B4-BE49-F238E27FC236}">
              <a16:creationId xmlns:a16="http://schemas.microsoft.com/office/drawing/2014/main" id="{E31E55E4-1847-4909-9DA1-6196F9E58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572" y="93344"/>
          <a:ext cx="2003276" cy="6238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2336073</xdr:colOff>
      <xdr:row>0</xdr:row>
      <xdr:rowOff>0</xdr:rowOff>
    </xdr:from>
    <xdr:to>
      <xdr:col>4</xdr:col>
      <xdr:colOff>3526971</xdr:colOff>
      <xdr:row>4</xdr:row>
      <xdr:rowOff>93345</xdr:rowOff>
    </xdr:to>
    <xdr:sp macro="" textlink="">
      <xdr:nvSpPr>
        <xdr:cNvPr id="2" name="Freeform 126">
          <a:extLst>
            <a:ext uri="{FF2B5EF4-FFF2-40B4-BE49-F238E27FC236}">
              <a16:creationId xmlns:a16="http://schemas.microsoft.com/office/drawing/2014/main" id="{00000000-0008-0000-0800-000002000000}"/>
            </a:ext>
          </a:extLst>
        </xdr:cNvPr>
        <xdr:cNvSpPr>
          <a:spLocks/>
        </xdr:cNvSpPr>
      </xdr:nvSpPr>
      <xdr:spPr bwMode="auto">
        <a:xfrm>
          <a:off x="2336073" y="0"/>
          <a:ext cx="17944012" cy="833574"/>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0</xdr:col>
      <xdr:colOff>2411168</xdr:colOff>
      <xdr:row>2</xdr:row>
      <xdr:rowOff>144557</xdr:rowOff>
    </xdr:from>
    <xdr:to>
      <xdr:col>2</xdr:col>
      <xdr:colOff>1736912</xdr:colOff>
      <xdr:row>5</xdr:row>
      <xdr:rowOff>0</xdr:rowOff>
    </xdr:to>
    <xdr:sp macro="" textlink="">
      <xdr:nvSpPr>
        <xdr:cNvPr id="3" name="ZoneTexte 2">
          <a:extLst>
            <a:ext uri="{FF2B5EF4-FFF2-40B4-BE49-F238E27FC236}">
              <a16:creationId xmlns:a16="http://schemas.microsoft.com/office/drawing/2014/main" id="{00000000-0008-0000-0800-000003000000}"/>
            </a:ext>
          </a:extLst>
        </xdr:cNvPr>
        <xdr:cNvSpPr txBox="1"/>
      </xdr:nvSpPr>
      <xdr:spPr>
        <a:xfrm>
          <a:off x="2775023" y="504602"/>
          <a:ext cx="9626079" cy="426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1  CONNAISSANCE : DÉVELOPPEMENT DES</a:t>
          </a:r>
          <a:r>
            <a:rPr lang="fr-CA" sz="1400" b="1" baseline="0">
              <a:solidFill>
                <a:schemeClr val="bg1"/>
              </a:solidFill>
            </a:rPr>
            <a:t> CONNAISSANCES</a:t>
          </a:r>
          <a:endParaRPr lang="fr-CA" sz="1400" b="1">
            <a:solidFill>
              <a:schemeClr val="bg1"/>
            </a:solidFill>
          </a:endParaRPr>
        </a:p>
      </xdr:txBody>
    </xdr:sp>
    <xdr:clientData/>
  </xdr:twoCellAnchor>
  <xdr:oneCellAnchor>
    <xdr:from>
      <xdr:col>0</xdr:col>
      <xdr:colOff>122464</xdr:colOff>
      <xdr:row>0</xdr:row>
      <xdr:rowOff>95250</xdr:rowOff>
    </xdr:from>
    <xdr:ext cx="2003276" cy="623831"/>
    <xdr:pic>
      <xdr:nvPicPr>
        <xdr:cNvPr id="9" name="Graphique 8">
          <a:extLst>
            <a:ext uri="{FF2B5EF4-FFF2-40B4-BE49-F238E27FC236}">
              <a16:creationId xmlns:a16="http://schemas.microsoft.com/office/drawing/2014/main" id="{C4D53398-24A3-4FB9-B1F3-BC79C1FBB5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2464" y="95250"/>
          <a:ext cx="2003276" cy="62383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2346959</xdr:colOff>
      <xdr:row>0</xdr:row>
      <xdr:rowOff>0</xdr:rowOff>
    </xdr:from>
    <xdr:to>
      <xdr:col>5</xdr:col>
      <xdr:colOff>0</xdr:colOff>
      <xdr:row>4</xdr:row>
      <xdr:rowOff>100965</xdr:rowOff>
    </xdr:to>
    <xdr:sp macro="" textlink="">
      <xdr:nvSpPr>
        <xdr:cNvPr id="2" name="Freeform 126">
          <a:extLst>
            <a:ext uri="{FF2B5EF4-FFF2-40B4-BE49-F238E27FC236}">
              <a16:creationId xmlns:a16="http://schemas.microsoft.com/office/drawing/2014/main" id="{00000000-0008-0000-0900-000002000000}"/>
            </a:ext>
          </a:extLst>
        </xdr:cNvPr>
        <xdr:cNvSpPr>
          <a:spLocks/>
        </xdr:cNvSpPr>
      </xdr:nvSpPr>
      <xdr:spPr bwMode="auto">
        <a:xfrm>
          <a:off x="2705099" y="0"/>
          <a:ext cx="18053462" cy="821055"/>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0</xdr:col>
      <xdr:colOff>2411168</xdr:colOff>
      <xdr:row>2</xdr:row>
      <xdr:rowOff>144557</xdr:rowOff>
    </xdr:from>
    <xdr:to>
      <xdr:col>2</xdr:col>
      <xdr:colOff>1736912</xdr:colOff>
      <xdr:row>5</xdr:row>
      <xdr:rowOff>0</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2775023" y="504602"/>
          <a:ext cx="9626079" cy="426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1 </a:t>
          </a:r>
          <a:r>
            <a:rPr lang="fr-CA" sz="1400" b="1" baseline="0">
              <a:solidFill>
                <a:schemeClr val="bg1"/>
              </a:solidFill>
            </a:rPr>
            <a:t> </a:t>
          </a:r>
          <a:r>
            <a:rPr lang="fr-CA" sz="1400" b="1">
              <a:solidFill>
                <a:schemeClr val="bg1"/>
              </a:solidFill>
            </a:rPr>
            <a:t>CONNAISSANCE : COLLECTE</a:t>
          </a:r>
          <a:r>
            <a:rPr lang="fr-CA" sz="1400" b="1" baseline="0">
              <a:solidFill>
                <a:schemeClr val="bg1"/>
              </a:solidFill>
            </a:rPr>
            <a:t> ET ACCESSIBILITÉ DES CONNAISSANCES</a:t>
          </a:r>
          <a:endParaRPr lang="fr-CA" sz="1400" b="1">
            <a:solidFill>
              <a:schemeClr val="bg1"/>
            </a:solidFill>
          </a:endParaRPr>
        </a:p>
      </xdr:txBody>
    </xdr:sp>
    <xdr:clientData/>
  </xdr:twoCellAnchor>
  <xdr:oneCellAnchor>
    <xdr:from>
      <xdr:col>0</xdr:col>
      <xdr:colOff>122464</xdr:colOff>
      <xdr:row>0</xdr:row>
      <xdr:rowOff>122464</xdr:rowOff>
    </xdr:from>
    <xdr:ext cx="2003276" cy="623831"/>
    <xdr:pic>
      <xdr:nvPicPr>
        <xdr:cNvPr id="6" name="Graphique 5">
          <a:extLst>
            <a:ext uri="{FF2B5EF4-FFF2-40B4-BE49-F238E27FC236}">
              <a16:creationId xmlns:a16="http://schemas.microsoft.com/office/drawing/2014/main" id="{8F01C123-5C8D-4B5E-A028-95133989DF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2464" y="122464"/>
          <a:ext cx="2003276" cy="62383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25038</xdr:colOff>
      <xdr:row>0</xdr:row>
      <xdr:rowOff>0</xdr:rowOff>
    </xdr:from>
    <xdr:to>
      <xdr:col>7</xdr:col>
      <xdr:colOff>864326</xdr:colOff>
      <xdr:row>4</xdr:row>
      <xdr:rowOff>97155</xdr:rowOff>
    </xdr:to>
    <xdr:sp macro="" textlink="">
      <xdr:nvSpPr>
        <xdr:cNvPr id="2" name="Freeform 126">
          <a:extLst>
            <a:ext uri="{FF2B5EF4-FFF2-40B4-BE49-F238E27FC236}">
              <a16:creationId xmlns:a16="http://schemas.microsoft.com/office/drawing/2014/main" id="{4B985931-951C-4B51-9524-35B912442B8A}"/>
            </a:ext>
          </a:extLst>
        </xdr:cNvPr>
        <xdr:cNvSpPr>
          <a:spLocks/>
        </xdr:cNvSpPr>
      </xdr:nvSpPr>
      <xdr:spPr bwMode="auto">
        <a:xfrm>
          <a:off x="2487931" y="0"/>
          <a:ext cx="11793038" cy="981619"/>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1</xdr:col>
      <xdr:colOff>17417</xdr:colOff>
      <xdr:row>2</xdr:row>
      <xdr:rowOff>131446</xdr:rowOff>
    </xdr:from>
    <xdr:to>
      <xdr:col>1</xdr:col>
      <xdr:colOff>1848970</xdr:colOff>
      <xdr:row>5</xdr:row>
      <xdr:rowOff>0</xdr:rowOff>
    </xdr:to>
    <xdr:sp macro="" textlink="">
      <xdr:nvSpPr>
        <xdr:cNvPr id="3" name="ZoneTexte 2">
          <a:extLst>
            <a:ext uri="{FF2B5EF4-FFF2-40B4-BE49-F238E27FC236}">
              <a16:creationId xmlns:a16="http://schemas.microsoft.com/office/drawing/2014/main" id="{1D7FADA0-4D23-4986-A39E-BDB5B59622E5}"/>
            </a:ext>
          </a:extLst>
        </xdr:cNvPr>
        <xdr:cNvSpPr txBox="1"/>
      </xdr:nvSpPr>
      <xdr:spPr>
        <a:xfrm>
          <a:off x="3670535" y="512446"/>
          <a:ext cx="1831553" cy="6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2 :  EXPERTISE :</a:t>
          </a:r>
          <a:r>
            <a:rPr lang="fr-CA" sz="1400" b="1" baseline="0">
              <a:solidFill>
                <a:schemeClr val="bg1"/>
              </a:solidFill>
            </a:rPr>
            <a:t> EMBAUCHE</a:t>
          </a:r>
          <a:endParaRPr lang="fr-CA" sz="1400" b="1">
            <a:solidFill>
              <a:schemeClr val="bg1"/>
            </a:solidFill>
          </a:endParaRPr>
        </a:p>
      </xdr:txBody>
    </xdr:sp>
    <xdr:clientData/>
  </xdr:twoCellAnchor>
  <xdr:twoCellAnchor editAs="oneCell">
    <xdr:from>
      <xdr:col>0</xdr:col>
      <xdr:colOff>100853</xdr:colOff>
      <xdr:row>0</xdr:row>
      <xdr:rowOff>112059</xdr:rowOff>
    </xdr:from>
    <xdr:to>
      <xdr:col>0</xdr:col>
      <xdr:colOff>2097837</xdr:colOff>
      <xdr:row>3</xdr:row>
      <xdr:rowOff>187250</xdr:rowOff>
    </xdr:to>
    <xdr:pic>
      <xdr:nvPicPr>
        <xdr:cNvPr id="5" name="Graphique 4">
          <a:extLst>
            <a:ext uri="{FF2B5EF4-FFF2-40B4-BE49-F238E27FC236}">
              <a16:creationId xmlns:a16="http://schemas.microsoft.com/office/drawing/2014/main" id="{F5EB8F90-DFAE-41D0-AC4C-EE05CE0C7E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853" y="112059"/>
          <a:ext cx="1996984" cy="6219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1632</xdr:colOff>
      <xdr:row>0</xdr:row>
      <xdr:rowOff>1</xdr:rowOff>
    </xdr:from>
    <xdr:to>
      <xdr:col>6</xdr:col>
      <xdr:colOff>392702</xdr:colOff>
      <xdr:row>5</xdr:row>
      <xdr:rowOff>1</xdr:rowOff>
    </xdr:to>
    <xdr:sp macro="" textlink="">
      <xdr:nvSpPr>
        <xdr:cNvPr id="7" name="Freeform 126">
          <a:extLst>
            <a:ext uri="{FF2B5EF4-FFF2-40B4-BE49-F238E27FC236}">
              <a16:creationId xmlns:a16="http://schemas.microsoft.com/office/drawing/2014/main" id="{FBD0922E-7836-48F1-9428-DF3806A6B7F7}"/>
            </a:ext>
          </a:extLst>
        </xdr:cNvPr>
        <xdr:cNvSpPr>
          <a:spLocks/>
        </xdr:cNvSpPr>
      </xdr:nvSpPr>
      <xdr:spPr bwMode="auto">
        <a:xfrm>
          <a:off x="2396489" y="1"/>
          <a:ext cx="9426213" cy="952500"/>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1</xdr:col>
      <xdr:colOff>83276</xdr:colOff>
      <xdr:row>1</xdr:row>
      <xdr:rowOff>165192</xdr:rowOff>
    </xdr:from>
    <xdr:to>
      <xdr:col>3</xdr:col>
      <xdr:colOff>299357</xdr:colOff>
      <xdr:row>5</xdr:row>
      <xdr:rowOff>16329</xdr:rowOff>
    </xdr:to>
    <xdr:sp macro="" textlink="">
      <xdr:nvSpPr>
        <xdr:cNvPr id="8" name="ZoneTexte 2">
          <a:extLst>
            <a:ext uri="{FF2B5EF4-FFF2-40B4-BE49-F238E27FC236}">
              <a16:creationId xmlns:a16="http://schemas.microsoft.com/office/drawing/2014/main" id="{B2D61ECD-F533-4B46-808E-886B1AB53FED}"/>
            </a:ext>
          </a:extLst>
        </xdr:cNvPr>
        <xdr:cNvSpPr txBox="1"/>
      </xdr:nvSpPr>
      <xdr:spPr>
        <a:xfrm>
          <a:off x="2478133" y="355692"/>
          <a:ext cx="7196545" cy="61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2 : EXPERTISE : FORMATIONS AUX ÉLU[E]S ET AUX</a:t>
          </a:r>
          <a:r>
            <a:rPr lang="fr-CA" sz="1400" b="1" baseline="0">
              <a:solidFill>
                <a:schemeClr val="bg1"/>
              </a:solidFill>
            </a:rPr>
            <a:t> CITOYEN[NE]S IMPLIQUÉ[E]S DANS LA GESTION DU PATRIMOINE</a:t>
          </a:r>
          <a:endParaRPr lang="fr-CA" sz="1400" b="1">
            <a:solidFill>
              <a:schemeClr val="bg1"/>
            </a:solidFill>
          </a:endParaRPr>
        </a:p>
      </xdr:txBody>
    </xdr:sp>
    <xdr:clientData/>
  </xdr:twoCellAnchor>
  <xdr:twoCellAnchor editAs="oneCell">
    <xdr:from>
      <xdr:col>0</xdr:col>
      <xdr:colOff>0</xdr:colOff>
      <xdr:row>0</xdr:row>
      <xdr:rowOff>76200</xdr:rowOff>
    </xdr:from>
    <xdr:to>
      <xdr:col>0</xdr:col>
      <xdr:colOff>2015490</xdr:colOff>
      <xdr:row>4</xdr:row>
      <xdr:rowOff>273</xdr:rowOff>
    </xdr:to>
    <xdr:pic>
      <xdr:nvPicPr>
        <xdr:cNvPr id="4" name="Graphique 3">
          <a:extLst>
            <a:ext uri="{FF2B5EF4-FFF2-40B4-BE49-F238E27FC236}">
              <a16:creationId xmlns:a16="http://schemas.microsoft.com/office/drawing/2014/main" id="{9DA20CB7-3BCB-493F-9142-236E9A838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4325" y="76200"/>
          <a:ext cx="2002155" cy="6343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3811</xdr:colOff>
      <xdr:row>0</xdr:row>
      <xdr:rowOff>0</xdr:rowOff>
    </xdr:from>
    <xdr:to>
      <xdr:col>5</xdr:col>
      <xdr:colOff>3027493</xdr:colOff>
      <xdr:row>4</xdr:row>
      <xdr:rowOff>93345</xdr:rowOff>
    </xdr:to>
    <xdr:sp macro="" textlink="">
      <xdr:nvSpPr>
        <xdr:cNvPr id="2" name="Freeform 126">
          <a:extLst>
            <a:ext uri="{FF2B5EF4-FFF2-40B4-BE49-F238E27FC236}">
              <a16:creationId xmlns:a16="http://schemas.microsoft.com/office/drawing/2014/main" id="{DD5CF73E-AA6E-4036-AE2C-68629B600465}"/>
            </a:ext>
          </a:extLst>
        </xdr:cNvPr>
        <xdr:cNvSpPr>
          <a:spLocks/>
        </xdr:cNvSpPr>
      </xdr:nvSpPr>
      <xdr:spPr bwMode="auto">
        <a:xfrm>
          <a:off x="3533664" y="0"/>
          <a:ext cx="18947241" cy="855345"/>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xdr:from>
      <xdr:col>1</xdr:col>
      <xdr:colOff>230842</xdr:colOff>
      <xdr:row>2</xdr:row>
      <xdr:rowOff>122369</xdr:rowOff>
    </xdr:from>
    <xdr:to>
      <xdr:col>3</xdr:col>
      <xdr:colOff>1450934</xdr:colOff>
      <xdr:row>4</xdr:row>
      <xdr:rowOff>158788</xdr:rowOff>
    </xdr:to>
    <xdr:sp macro="" textlink="">
      <xdr:nvSpPr>
        <xdr:cNvPr id="3" name="ZoneTexte 2">
          <a:extLst>
            <a:ext uri="{FF2B5EF4-FFF2-40B4-BE49-F238E27FC236}">
              <a16:creationId xmlns:a16="http://schemas.microsoft.com/office/drawing/2014/main" id="{3433BA6B-B539-4D6C-AAAA-6FAF0CE133D7}"/>
            </a:ext>
          </a:extLst>
        </xdr:cNvPr>
        <xdr:cNvSpPr txBox="1"/>
      </xdr:nvSpPr>
      <xdr:spPr>
        <a:xfrm>
          <a:off x="3755092" y="476155"/>
          <a:ext cx="3791842" cy="390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3 : PLANIFICATION</a:t>
          </a:r>
          <a:r>
            <a:rPr lang="fr-CA" sz="1400" b="1" baseline="0">
              <a:solidFill>
                <a:schemeClr val="bg1"/>
              </a:solidFill>
            </a:rPr>
            <a:t> TERRITORIALE</a:t>
          </a:r>
          <a:endParaRPr lang="fr-CA" sz="1400" b="1">
            <a:solidFill>
              <a:schemeClr val="bg1"/>
            </a:solidFill>
          </a:endParaRPr>
        </a:p>
      </xdr:txBody>
    </xdr:sp>
    <xdr:clientData/>
  </xdr:twoCellAnchor>
  <xdr:twoCellAnchor editAs="oneCell">
    <xdr:from>
      <xdr:col>0</xdr:col>
      <xdr:colOff>0</xdr:colOff>
      <xdr:row>0</xdr:row>
      <xdr:rowOff>114300</xdr:rowOff>
    </xdr:from>
    <xdr:to>
      <xdr:col>0</xdr:col>
      <xdr:colOff>2017171</xdr:colOff>
      <xdr:row>3</xdr:row>
      <xdr:rowOff>186690</xdr:rowOff>
    </xdr:to>
    <xdr:pic>
      <xdr:nvPicPr>
        <xdr:cNvPr id="4" name="Graphique 3">
          <a:extLst>
            <a:ext uri="{FF2B5EF4-FFF2-40B4-BE49-F238E27FC236}">
              <a16:creationId xmlns:a16="http://schemas.microsoft.com/office/drawing/2014/main" id="{DFDC7616-A243-4DBA-AF53-4975B37DF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9075" y="114300"/>
          <a:ext cx="2021093"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1308190</xdr:colOff>
      <xdr:row>5</xdr:row>
      <xdr:rowOff>130629</xdr:rowOff>
    </xdr:to>
    <xdr:sp macro="" textlink="">
      <xdr:nvSpPr>
        <xdr:cNvPr id="2" name="Freeform 126">
          <a:extLst>
            <a:ext uri="{FF2B5EF4-FFF2-40B4-BE49-F238E27FC236}">
              <a16:creationId xmlns:a16="http://schemas.microsoft.com/office/drawing/2014/main" id="{13ADEBE1-FC45-4AD8-8718-B00742281869}"/>
            </a:ext>
          </a:extLst>
        </xdr:cNvPr>
        <xdr:cNvSpPr>
          <a:spLocks/>
        </xdr:cNvSpPr>
      </xdr:nvSpPr>
      <xdr:spPr bwMode="auto">
        <a:xfrm>
          <a:off x="3081618" y="0"/>
          <a:ext cx="7180072" cy="959864"/>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editAs="oneCell">
    <xdr:from>
      <xdr:col>0</xdr:col>
      <xdr:colOff>0</xdr:colOff>
      <xdr:row>0</xdr:row>
      <xdr:rowOff>95249</xdr:rowOff>
    </xdr:from>
    <xdr:to>
      <xdr:col>0</xdr:col>
      <xdr:colOff>2015490</xdr:colOff>
      <xdr:row>3</xdr:row>
      <xdr:rowOff>54947</xdr:rowOff>
    </xdr:to>
    <xdr:pic>
      <xdr:nvPicPr>
        <xdr:cNvPr id="3" name="Graphique 2">
          <a:extLst>
            <a:ext uri="{FF2B5EF4-FFF2-40B4-BE49-F238E27FC236}">
              <a16:creationId xmlns:a16="http://schemas.microsoft.com/office/drawing/2014/main" id="{A0672B7D-D4C1-4AD0-B606-6650237A1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99059"/>
          <a:ext cx="2002155" cy="646884"/>
        </a:xfrm>
        <a:prstGeom prst="rect">
          <a:avLst/>
        </a:prstGeom>
      </xdr:spPr>
    </xdr:pic>
    <xdr:clientData/>
  </xdr:twoCellAnchor>
  <xdr:twoCellAnchor>
    <xdr:from>
      <xdr:col>0</xdr:col>
      <xdr:colOff>3070411</xdr:colOff>
      <xdr:row>1</xdr:row>
      <xdr:rowOff>162980</xdr:rowOff>
    </xdr:from>
    <xdr:to>
      <xdr:col>3</xdr:col>
      <xdr:colOff>1994646</xdr:colOff>
      <xdr:row>6</xdr:row>
      <xdr:rowOff>56893</xdr:rowOff>
    </xdr:to>
    <xdr:sp macro="" textlink="">
      <xdr:nvSpPr>
        <xdr:cNvPr id="4" name="ZoneTexte 3">
          <a:extLst>
            <a:ext uri="{FF2B5EF4-FFF2-40B4-BE49-F238E27FC236}">
              <a16:creationId xmlns:a16="http://schemas.microsoft.com/office/drawing/2014/main" id="{45EAFE32-BD9C-40C8-B0D5-681CB62655F9}"/>
            </a:ext>
          </a:extLst>
        </xdr:cNvPr>
        <xdr:cNvSpPr txBox="1"/>
      </xdr:nvSpPr>
      <xdr:spPr>
        <a:xfrm>
          <a:off x="3070411" y="342274"/>
          <a:ext cx="4807323" cy="90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4 - PRÉSERVATION ET RESTAURATION</a:t>
          </a:r>
          <a:br>
            <a:rPr lang="fr-CA" sz="1400" b="1">
              <a:solidFill>
                <a:schemeClr val="bg1"/>
              </a:solidFill>
            </a:rPr>
          </a:br>
          <a:r>
            <a:rPr lang="fr-CA" sz="1200" b="1">
              <a:solidFill>
                <a:schemeClr val="bg1"/>
              </a:solidFill>
            </a:rPr>
            <a:t>SOUS-VOLET</a:t>
          </a:r>
          <a:r>
            <a:rPr lang="fr-CA" sz="1200" b="1" baseline="0">
              <a:solidFill>
                <a:schemeClr val="bg1"/>
              </a:solidFill>
            </a:rPr>
            <a:t> 4.1 : PATRIMOINE MOBILIER ET IMMOBILIER  DE PROPRIÉTÉ PRIVÉE</a:t>
          </a:r>
          <a:endParaRPr lang="fr-CA" sz="14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11206</xdr:rowOff>
    </xdr:from>
    <xdr:to>
      <xdr:col>3</xdr:col>
      <xdr:colOff>2719505</xdr:colOff>
      <xdr:row>6</xdr:row>
      <xdr:rowOff>52028</xdr:rowOff>
    </xdr:to>
    <xdr:sp macro="" textlink="">
      <xdr:nvSpPr>
        <xdr:cNvPr id="3" name="Freeform 126">
          <a:extLst>
            <a:ext uri="{FF2B5EF4-FFF2-40B4-BE49-F238E27FC236}">
              <a16:creationId xmlns:a16="http://schemas.microsoft.com/office/drawing/2014/main" id="{47700C08-0411-49A3-90DC-991E7A4F5DB3}"/>
            </a:ext>
          </a:extLst>
        </xdr:cNvPr>
        <xdr:cNvSpPr>
          <a:spLocks/>
        </xdr:cNvSpPr>
      </xdr:nvSpPr>
      <xdr:spPr bwMode="auto">
        <a:xfrm>
          <a:off x="3137647" y="11206"/>
          <a:ext cx="8994799" cy="1116587"/>
        </a:xfrm>
        <a:custGeom>
          <a:avLst/>
          <a:gdLst>
            <a:gd name="T0" fmla="+- 0 3170 3170"/>
            <a:gd name="T1" fmla="*/ T0 w 9070"/>
            <a:gd name="T2" fmla="*/ 1153 h 1153"/>
            <a:gd name="T3" fmla="+- 0 12240 3170"/>
            <a:gd name="T4" fmla="*/ T3 w 9070"/>
            <a:gd name="T5" fmla="*/ 1153 h 1153"/>
            <a:gd name="T6" fmla="+- 0 12240 3170"/>
            <a:gd name="T7" fmla="*/ T6 w 9070"/>
            <a:gd name="T8" fmla="*/ 0 h 1153"/>
            <a:gd name="T9" fmla="+- 0 3170 3170"/>
            <a:gd name="T10" fmla="*/ T9 w 9070"/>
            <a:gd name="T11" fmla="*/ 0 h 1153"/>
            <a:gd name="T12" fmla="+- 0 3170 3170"/>
            <a:gd name="T13" fmla="*/ T12 w 9070"/>
            <a:gd name="T14" fmla="*/ 1153 h 1153"/>
          </a:gdLst>
          <a:ahLst/>
          <a:cxnLst>
            <a:cxn ang="0">
              <a:pos x="T1" y="T2"/>
            </a:cxn>
            <a:cxn ang="0">
              <a:pos x="T4" y="T5"/>
            </a:cxn>
            <a:cxn ang="0">
              <a:pos x="T7" y="T8"/>
            </a:cxn>
            <a:cxn ang="0">
              <a:pos x="T10" y="T11"/>
            </a:cxn>
            <a:cxn ang="0">
              <a:pos x="T13" y="T14"/>
            </a:cxn>
          </a:cxnLst>
          <a:rect l="0" t="0" r="r" b="b"/>
          <a:pathLst>
            <a:path w="9070" h="1153">
              <a:moveTo>
                <a:pt x="0" y="1153"/>
              </a:moveTo>
              <a:lnTo>
                <a:pt x="9070" y="1153"/>
              </a:lnTo>
              <a:lnTo>
                <a:pt x="9070" y="0"/>
              </a:lnTo>
              <a:lnTo>
                <a:pt x="0" y="0"/>
              </a:lnTo>
              <a:lnTo>
                <a:pt x="0" y="1153"/>
              </a:ln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CA"/>
        </a:p>
      </xdr:txBody>
    </xdr:sp>
    <xdr:clientData/>
  </xdr:twoCellAnchor>
  <xdr:twoCellAnchor editAs="oneCell">
    <xdr:from>
      <xdr:col>0</xdr:col>
      <xdr:colOff>0</xdr:colOff>
      <xdr:row>0</xdr:row>
      <xdr:rowOff>95249</xdr:rowOff>
    </xdr:from>
    <xdr:to>
      <xdr:col>0</xdr:col>
      <xdr:colOff>2015490</xdr:colOff>
      <xdr:row>4</xdr:row>
      <xdr:rowOff>18233</xdr:rowOff>
    </xdr:to>
    <xdr:pic>
      <xdr:nvPicPr>
        <xdr:cNvPr id="5" name="Graphique 4">
          <a:extLst>
            <a:ext uri="{FF2B5EF4-FFF2-40B4-BE49-F238E27FC236}">
              <a16:creationId xmlns:a16="http://schemas.microsoft.com/office/drawing/2014/main" id="{00AE967F-02E1-4FDE-8098-18B384979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95249"/>
          <a:ext cx="2015490" cy="626745"/>
        </a:xfrm>
        <a:prstGeom prst="rect">
          <a:avLst/>
        </a:prstGeom>
      </xdr:spPr>
    </xdr:pic>
    <xdr:clientData/>
  </xdr:twoCellAnchor>
  <xdr:twoCellAnchor>
    <xdr:from>
      <xdr:col>1</xdr:col>
      <xdr:colOff>0</xdr:colOff>
      <xdr:row>1</xdr:row>
      <xdr:rowOff>26717</xdr:rowOff>
    </xdr:from>
    <xdr:to>
      <xdr:col>3</xdr:col>
      <xdr:colOff>2395050</xdr:colOff>
      <xdr:row>6</xdr:row>
      <xdr:rowOff>90399</xdr:rowOff>
    </xdr:to>
    <xdr:sp macro="" textlink="">
      <xdr:nvSpPr>
        <xdr:cNvPr id="2" name="ZoneTexte 5">
          <a:extLst>
            <a:ext uri="{FF2B5EF4-FFF2-40B4-BE49-F238E27FC236}">
              <a16:creationId xmlns:a16="http://schemas.microsoft.com/office/drawing/2014/main" id="{B4919DE5-D8D1-4878-B70F-4DEC4C788139}"/>
            </a:ext>
          </a:extLst>
        </xdr:cNvPr>
        <xdr:cNvSpPr txBox="1"/>
      </xdr:nvSpPr>
      <xdr:spPr>
        <a:xfrm>
          <a:off x="3137647" y="206011"/>
          <a:ext cx="8670344" cy="96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bg1"/>
              </a:solidFill>
            </a:rPr>
            <a:t>VOLET 4 - PRÉSERVATION ET RESTAURATION</a:t>
          </a:r>
          <a:br>
            <a:rPr lang="fr-CA" sz="1400" b="1">
              <a:solidFill>
                <a:schemeClr val="bg1"/>
              </a:solidFill>
            </a:rPr>
          </a:br>
          <a:r>
            <a:rPr lang="fr-CA" sz="1200" b="1">
              <a:solidFill>
                <a:schemeClr val="bg1"/>
              </a:solidFill>
            </a:rPr>
            <a:t>SOUS-VOLET</a:t>
          </a:r>
          <a:r>
            <a:rPr lang="fr-CA" sz="1200" b="1" baseline="0">
              <a:solidFill>
                <a:schemeClr val="bg1"/>
              </a:solidFill>
            </a:rPr>
            <a:t> 4.2 : PATRIMOINE MOBILIER ET IMMOBILIER  DE PROPRIÉTÉ MUNICIPALE</a:t>
          </a:r>
          <a:endParaRPr lang="fr-CA" sz="1400" b="1">
            <a:solidFill>
              <a:schemeClr val="bg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k Danvoye" refreshedDate="45798.408729282404" createdVersion="8" refreshedVersion="8" minRefreshableVersion="3" recordCount="1199" xr:uid="{78E0F737-5B9B-4B2B-8BE5-6300605C7A9A}">
  <cacheSource type="worksheet">
    <worksheetSource ref="G1:I1048576" sheet=" USAGE DR"/>
  </cacheSource>
  <cacheFields count="3">
    <cacheField name="MRC" numFmtId="0">
      <sharedItems containsBlank="1" count="103">
        <s v="Communauté maritime des Îles-de-la-Madeleine"/>
        <s v="Le Rocher-Percé"/>
        <s v="La Côte-de-Gaspé"/>
        <s v="La Haute-Gaspésie"/>
        <s v="Bonaventure"/>
        <s v="Avignon"/>
        <s v="La Matapédia"/>
        <s v="La Matanie"/>
        <s v="La Mitis"/>
        <s v="Rimouski-Neigette"/>
        <s v="Les Basques"/>
        <s v="Rivière-du-Loup"/>
        <s v="Témiscouata"/>
        <s v="Kamouraska"/>
        <s v="Charlevoix-Est"/>
        <s v="Charlevoix"/>
        <s v="L'Islet"/>
        <s v="Montmagny"/>
        <s v="Bellechasse"/>
        <s v="L'Île-d'Orléans"/>
        <s v="La Côte-de-Beaupré"/>
        <s v="La Jacques-Cartier"/>
        <s v="Québec"/>
        <s v="La Nouvelle-Beauce"/>
        <s v="Beauce-Centre"/>
        <s v="Les Etchemins"/>
        <s v="Beauce-Sartigan"/>
        <s v="Le Granit"/>
        <s v="Les Appalaches"/>
        <s v="L'Érable"/>
        <s v="Lotbinière"/>
        <s v="Portneuf"/>
        <s v="Mékinac"/>
        <s v="Shawinigan"/>
        <s v="Bécancour"/>
        <s v="Arthabaska"/>
        <s v="Les Sources"/>
        <s v="Le Haut-Saint-François"/>
        <s v="Le Val-Saint-François"/>
        <s v="Sherbrooke"/>
        <s v="Coaticook"/>
        <s v="Memphrémagog"/>
        <s v="Brome-Missisquoi"/>
        <s v="La Haute-Yamaska"/>
        <s v="Acton"/>
        <s v="Drummond"/>
        <s v="Nicolet-Yamaska"/>
        <s v="Maskinongé"/>
        <s v="D'Autray"/>
        <s v="Pierre-De Saurel"/>
        <s v="Les Maskoutains"/>
        <s v="Rouville"/>
        <s v="Le Haut-Richelieu"/>
        <s v="La Vallée-du-Richelieu"/>
        <s v="Longueuil"/>
        <s v="Marguerite-D'Youville"/>
        <s v="L'Assomption"/>
        <s v="Joliette"/>
        <s v="Matawinie"/>
        <s v="Montcalm"/>
        <s v="Les Moulins"/>
        <s v="Laval"/>
        <s v="Montréal"/>
        <s v="Roussillon"/>
        <s v="Les Jardins-de-Napierville"/>
        <s v="Le Haut-Saint-Laurent"/>
        <s v="Beauharnois-Salaberry"/>
        <s v="Vaudreuil-Soulanges"/>
        <s v="Deux-Montagnes"/>
        <s v="Thérèse-De Blainville"/>
        <s v="Mirabel"/>
        <s v="La Rivière-du-Nord"/>
        <s v="Argenteuil"/>
        <s v="Les Pays-d'en-Haut"/>
        <s v="Les Laurentides"/>
        <s v="Antoine-Labelle"/>
        <s v="Papineau"/>
        <s v="Gatineau"/>
        <s v="Les Collines-de-l'Outaouais"/>
        <s v="La Vallée-de-la-Gatineau"/>
        <s v="Pontiac"/>
        <s v="Témiscamingue"/>
        <s v="Rouyn-Noranda"/>
        <s v="Abitibi-Ouest"/>
        <s v="Abitibi"/>
        <s v="La Vallée-de-l'Or"/>
        <s v="La Tuque"/>
        <s v="Le Domaine-du-Roy"/>
        <s v="Maria-Chapdelaine"/>
        <s v="Lac-Saint-Jean-Est"/>
        <s v="La Haute-Côte-Nord"/>
        <s v="Manicouagan"/>
        <s v="Lévis"/>
        <s v="Trois-Rivières"/>
        <s v="Les Chenaux"/>
        <s v="Saguenay"/>
        <s v="Le Fjord-du-Saguenay"/>
        <s v="Sept-Rivières"/>
        <s v="Caniapiscau"/>
        <s v="Minganie"/>
        <s v="Le Golfe-du-Saint-Laurent"/>
        <s v="Jamésie"/>
        <m/>
      </sharedItems>
    </cacheField>
    <cacheField name="MUS_CO_GEO" numFmtId="49">
      <sharedItems containsBlank="1" count="1199">
        <s v="01023"/>
        <s v="01042"/>
        <s v="02005"/>
        <s v="02010"/>
        <s v="02015"/>
        <s v="02028"/>
        <s v="02047"/>
        <s v="02902"/>
        <s v="03005"/>
        <s v="03010"/>
        <s v="03015"/>
        <s v="03020"/>
        <s v="03025"/>
        <s v="03902"/>
        <s v="03904"/>
        <s v="04005"/>
        <s v="04010"/>
        <s v="04015"/>
        <s v="04020"/>
        <s v="04025"/>
        <s v="04030"/>
        <s v="04037"/>
        <s v="04047"/>
        <s v="04902"/>
        <s v="04904"/>
        <s v="05010"/>
        <s v="05015"/>
        <s v="05020"/>
        <s v="05025"/>
        <s v="05032"/>
        <s v="05040"/>
        <s v="05045"/>
        <s v="05050"/>
        <s v="05055"/>
        <s v="05060"/>
        <s v="05065"/>
        <s v="05070"/>
        <s v="05077"/>
        <s v="05902"/>
        <s v="06005"/>
        <s v="06013"/>
        <s v="06020"/>
        <s v="06025"/>
        <s v="06030"/>
        <s v="06035"/>
        <s v="06040"/>
        <s v="06045"/>
        <s v="06050"/>
        <s v="06055"/>
        <s v="06060"/>
        <s v="06902"/>
        <s v="06904"/>
        <s v="07005"/>
        <s v="07010"/>
        <s v="07018"/>
        <s v="07025"/>
        <s v="07030"/>
        <s v="07035"/>
        <s v="07040"/>
        <s v="07047"/>
        <s v="07057"/>
        <s v="07065"/>
        <s v="07070"/>
        <s v="07075"/>
        <s v="07080"/>
        <s v="07085"/>
        <s v="07090"/>
        <s v="07095"/>
        <s v="07100"/>
        <s v="07105"/>
        <s v="07902"/>
        <s v="07904"/>
        <s v="07906"/>
        <s v="07908"/>
        <s v="07910"/>
        <s v="07912"/>
        <s v="07914"/>
        <s v="08005"/>
        <s v="08010"/>
        <s v="08015"/>
        <s v="08023"/>
        <s v="08030"/>
        <s v="08035"/>
        <s v="08040"/>
        <s v="08053"/>
        <s v="08065"/>
        <s v="08073"/>
        <s v="08080"/>
        <s v="08902"/>
        <s v="09005"/>
        <s v="09010"/>
        <s v="09015"/>
        <s v="09020"/>
        <s v="09025"/>
        <s v="09030"/>
        <s v="09035"/>
        <s v="09040"/>
        <s v="09048"/>
        <s v="09055"/>
        <s v="09060"/>
        <s v="09065"/>
        <s v="09070"/>
        <s v="09077"/>
        <s v="09085"/>
        <s v="09092"/>
        <s v="09902"/>
        <s v="09904"/>
        <s v="10005"/>
        <s v="10010"/>
        <s v="10015"/>
        <s v="10025"/>
        <s v="10030"/>
        <s v="10043"/>
        <s v="10060"/>
        <s v="10070"/>
        <s v="10075"/>
        <s v="10902"/>
        <s v="11005"/>
        <s v="11010"/>
        <s v="11015"/>
        <s v="11020"/>
        <s v="11025"/>
        <s v="11030"/>
        <s v="11035"/>
        <s v="11040"/>
        <s v="11045"/>
        <s v="11050"/>
        <s v="11055"/>
        <s v="11902"/>
        <s v="12005"/>
        <s v="12010"/>
        <s v="12015"/>
        <s v="12020"/>
        <s v="12025"/>
        <s v="12030"/>
        <s v="12035"/>
        <s v="12043"/>
        <s v="12045"/>
        <s v="12057"/>
        <s v="12065"/>
        <s v="12072"/>
        <s v="12080"/>
        <s v="13005"/>
        <s v="13010"/>
        <s v="13015"/>
        <s v="13020"/>
        <s v="13025"/>
        <s v="13030"/>
        <s v="13040"/>
        <s v="13045"/>
        <s v="13050"/>
        <s v="13055"/>
        <s v="13060"/>
        <s v="13065"/>
        <s v="13073"/>
        <s v="13075"/>
        <s v="13080"/>
        <s v="13085"/>
        <s v="13090"/>
        <s v="13095"/>
        <s v="13100"/>
        <s v="14005"/>
        <s v="14010"/>
        <s v="14018"/>
        <s v="14025"/>
        <s v="14030"/>
        <s v="14035"/>
        <s v="14040"/>
        <s v="14045"/>
        <s v="14050"/>
        <s v="14055"/>
        <s v="14060"/>
        <s v="14065"/>
        <s v="14070"/>
        <s v="14075"/>
        <s v="14080"/>
        <s v="14085"/>
        <s v="14090"/>
        <s v="14902"/>
        <s v="14904"/>
        <s v="15005"/>
        <s v="15013"/>
        <s v="15025"/>
        <s v="15030"/>
        <s v="15035"/>
        <s v="15058"/>
        <s v="15065"/>
        <s v="15902"/>
        <s v="15904"/>
        <s v="16005"/>
        <s v="16013"/>
        <s v="16023"/>
        <s v="16048"/>
        <s v="16050"/>
        <s v="16055"/>
        <s v="16902"/>
        <s v="17005"/>
        <s v="17010"/>
        <s v="17015"/>
        <s v="17020"/>
        <s v="17025"/>
        <s v="17030"/>
        <s v="17035"/>
        <s v="17040"/>
        <s v="17045"/>
        <s v="17055"/>
        <s v="17060"/>
        <s v="17065"/>
        <s v="17070"/>
        <s v="17078"/>
        <s v="18005"/>
        <s v="18010"/>
        <s v="18015"/>
        <s v="18020"/>
        <s v="18025"/>
        <s v="18030"/>
        <s v="18035"/>
        <s v="18040"/>
        <s v="18045"/>
        <s v="18050"/>
        <s v="18055"/>
        <s v="18060"/>
        <s v="18065"/>
        <s v="18070"/>
        <s v="19005"/>
        <s v="19010"/>
        <s v="19015"/>
        <s v="19020"/>
        <s v="19025"/>
        <s v="19030"/>
        <s v="19037"/>
        <s v="19045"/>
        <s v="19050"/>
        <s v="19055"/>
        <s v="19062"/>
        <s v="19068"/>
        <s v="19070"/>
        <s v="19075"/>
        <s v="19082"/>
        <s v="19090"/>
        <s v="19097"/>
        <s v="19105"/>
        <s v="19110"/>
        <s v="19117"/>
        <s v="20005"/>
        <s v="20010"/>
        <s v="20015"/>
        <s v="20020"/>
        <s v="20025"/>
        <s v="20030"/>
        <s v="21005"/>
        <s v="21010"/>
        <s v="21015"/>
        <s v="21020"/>
        <s v="21025"/>
        <s v="21030"/>
        <s v="21035"/>
        <s v="21040"/>
        <s v="21045"/>
        <s v="21902"/>
        <s v="21904"/>
        <s v="22005"/>
        <s v="22010"/>
        <s v="22015"/>
        <s v="22020"/>
        <s v="22025"/>
        <s v="22030"/>
        <s v="22035"/>
        <s v="22040"/>
        <s v="22045"/>
        <s v="22902"/>
        <s v="23015"/>
        <s v="23057"/>
        <s v="23072"/>
        <s v="26005"/>
        <s v="26010"/>
        <s v="26015"/>
        <s v="26022"/>
        <s v="26030"/>
        <s v="26035"/>
        <s v="26040"/>
        <s v="26048"/>
        <s v="26055"/>
        <s v="26063"/>
        <s v="26070"/>
        <s v="27008"/>
        <s v="27015"/>
        <s v="27028"/>
        <s v="27035"/>
        <s v="27043"/>
        <s v="27050"/>
        <s v="27055"/>
        <s v="27060"/>
        <s v="27065"/>
        <s v="27070"/>
        <s v="28005"/>
        <s v="28015"/>
        <s v="28020"/>
        <s v="28025"/>
        <s v="28030"/>
        <s v="28035"/>
        <s v="28040"/>
        <s v="28045"/>
        <s v="28053"/>
        <s v="28060"/>
        <s v="28065"/>
        <s v="28070"/>
        <s v="28075"/>
        <s v="29005"/>
        <s v="29013"/>
        <s v="29020"/>
        <s v="29025"/>
        <s v="29030"/>
        <s v="29038"/>
        <s v="29045"/>
        <s v="29050"/>
        <s v="29057"/>
        <s v="29065"/>
        <s v="29073"/>
        <s v="29095"/>
        <s v="29100"/>
        <s v="29112"/>
        <s v="29120"/>
        <s v="29125"/>
        <s v="30005"/>
        <s v="30010"/>
        <s v="30015"/>
        <s v="30020"/>
        <s v="30025"/>
        <s v="30030"/>
        <s v="30035"/>
        <s v="30040"/>
        <s v="30045"/>
        <s v="30050"/>
        <s v="30055"/>
        <s v="30070"/>
        <s v="30072"/>
        <s v="30080"/>
        <s v="30085"/>
        <s v="30090"/>
        <s v="30095"/>
        <s v="30100"/>
        <s v="30105"/>
        <s v="30110"/>
        <s v="31008"/>
        <s v="31015"/>
        <s v="31020"/>
        <s v="31025"/>
        <s v="31030"/>
        <s v="31035"/>
        <s v="31040"/>
        <s v="31045"/>
        <s v="31050"/>
        <s v="31056"/>
        <s v="31060"/>
        <s v="31084"/>
        <s v="31095"/>
        <s v="31100"/>
        <s v="31105"/>
        <s v="31122"/>
        <s v="31130"/>
        <s v="31135"/>
        <s v="31140"/>
        <s v="32013"/>
        <s v="32023"/>
        <s v="32033"/>
        <s v="32040"/>
        <s v="32045"/>
        <s v="32050"/>
        <s v="32058"/>
        <s v="32065"/>
        <s v="32072"/>
        <s v="32080"/>
        <s v="32085"/>
        <s v="33007"/>
        <s v="33017"/>
        <s v="33025"/>
        <s v="33030"/>
        <s v="33035"/>
        <s v="33040"/>
        <s v="33045"/>
        <s v="33052"/>
        <s v="33060"/>
        <s v="33065"/>
        <s v="33070"/>
        <s v="33080"/>
        <s v="33085"/>
        <s v="33090"/>
        <s v="33095"/>
        <s v="33102"/>
        <s v="33115"/>
        <s v="33123"/>
        <s v="34007"/>
        <s v="34017"/>
        <s v="34025"/>
        <s v="34030"/>
        <s v="34038"/>
        <s v="34048"/>
        <s v="34058"/>
        <s v="34060"/>
        <s v="34065"/>
        <s v="34078"/>
        <s v="34085"/>
        <s v="34090"/>
        <s v="34097"/>
        <s v="34105"/>
        <s v="34115"/>
        <s v="34120"/>
        <s v="34128"/>
        <s v="34135"/>
        <s v="34902"/>
        <s v="34904"/>
        <s v="34906"/>
        <s v="35005"/>
        <s v="35010"/>
        <s v="35015"/>
        <s v="35020"/>
        <s v="35027"/>
        <s v="35035"/>
        <s v="35040"/>
        <s v="35045"/>
        <s v="35050"/>
        <s v="35055"/>
        <s v="35902"/>
        <s v="35904"/>
        <s v="35906"/>
        <s v="35908"/>
        <s v="36033"/>
        <s v="38005"/>
        <s v="38010"/>
        <s v="38015"/>
        <s v="38020"/>
        <s v="38028"/>
        <s v="38035"/>
        <s v="38040"/>
        <s v="38047"/>
        <s v="38055"/>
        <s v="38060"/>
        <s v="38065"/>
        <s v="38070"/>
        <s v="39005"/>
        <s v="39010"/>
        <s v="39015"/>
        <s v="39020"/>
        <s v="39025"/>
        <s v="39030"/>
        <s v="39035"/>
        <s v="39043"/>
        <s v="39060"/>
        <s v="39062"/>
        <s v="39077"/>
        <s v="39085"/>
        <s v="39090"/>
        <s v="39097"/>
        <s v="39105"/>
        <s v="39117"/>
        <s v="39130"/>
        <s v="39135"/>
        <s v="39145"/>
        <s v="39152"/>
        <s v="39165"/>
        <s v="39170"/>
        <s v="40005"/>
        <s v="40010"/>
        <s v="40017"/>
        <s v="40025"/>
        <s v="40032"/>
        <s v="40043"/>
        <s v="40047"/>
        <s v="41012"/>
        <s v="41020"/>
        <s v="41027"/>
        <s v="41037"/>
        <s v="41038"/>
        <s v="41055"/>
        <s v="41060"/>
        <s v="41065"/>
        <s v="41070"/>
        <s v="41075"/>
        <s v="41080"/>
        <s v="41085"/>
        <s v="41098"/>
        <s v="41117"/>
        <s v="42005"/>
        <s v="42020"/>
        <s v="42025"/>
        <s v="42032"/>
        <s v="42040"/>
        <s v="42045"/>
        <s v="42050"/>
        <s v="42055"/>
        <s v="42060"/>
        <s v="42065"/>
        <s v="42070"/>
        <s v="42075"/>
        <s v="42078"/>
        <s v="42088"/>
        <s v="42095"/>
        <s v="42098"/>
        <s v="42100"/>
        <s v="42110"/>
        <s v="43027"/>
        <s v="44003"/>
        <s v="44005"/>
        <s v="44010"/>
        <s v="44015"/>
        <s v="44023"/>
        <s v="44037"/>
        <s v="44045"/>
        <s v="44050"/>
        <s v="44055"/>
        <s v="44060"/>
        <s v="44071"/>
        <s v="44080"/>
        <s v="45008"/>
        <s v="45020"/>
        <s v="45025"/>
        <s v="45030"/>
        <s v="45035"/>
        <s v="45043"/>
        <s v="45050"/>
        <s v="45055"/>
        <s v="45060"/>
        <s v="45072"/>
        <s v="45080"/>
        <s v="45085"/>
        <s v="45093"/>
        <s v="45095"/>
        <s v="45100"/>
        <s v="45105"/>
        <s v="45115"/>
        <s v="46005"/>
        <s v="46010"/>
        <s v="46017"/>
        <s v="46025"/>
        <s v="46030"/>
        <s v="46035"/>
        <s v="46040"/>
        <s v="46045"/>
        <s v="46050"/>
        <s v="46058"/>
        <s v="46065"/>
        <s v="46070"/>
        <s v="46075"/>
        <s v="46078"/>
        <s v="46080"/>
        <s v="46085"/>
        <s v="46090"/>
        <s v="46095"/>
        <s v="46100"/>
        <s v="46105"/>
        <s v="46112"/>
        <s v="47010"/>
        <s v="47017"/>
        <s v="47025"/>
        <s v="47030"/>
        <s v="47035"/>
        <s v="47040"/>
        <s v="47047"/>
        <s v="47055"/>
        <s v="48005"/>
        <s v="48010"/>
        <s v="48015"/>
        <s v="48020"/>
        <s v="48028"/>
        <s v="48038"/>
        <s v="48045"/>
        <s v="48050"/>
        <s v="49005"/>
        <s v="49015"/>
        <s v="49020"/>
        <s v="49025"/>
        <s v="49030"/>
        <s v="49040"/>
        <s v="49048"/>
        <s v="49058"/>
        <s v="49070"/>
        <s v="49075"/>
        <s v="49080"/>
        <s v="49085"/>
        <s v="49095"/>
        <s v="49100"/>
        <s v="49105"/>
        <s v="49113"/>
        <s v="49125"/>
        <s v="49130"/>
        <s v="50005"/>
        <s v="50013"/>
        <s v="50023"/>
        <s v="50030"/>
        <s v="50035"/>
        <s v="50042"/>
        <s v="50050"/>
        <s v="50057"/>
        <s v="50065"/>
        <s v="50072"/>
        <s v="50085"/>
        <s v="50090"/>
        <s v="50095"/>
        <s v="50100"/>
        <s v="50113"/>
        <s v="50128"/>
        <s v="51008"/>
        <s v="51015"/>
        <s v="51020"/>
        <s v="51025"/>
        <s v="51030"/>
        <s v="51035"/>
        <s v="51040"/>
        <s v="51045"/>
        <s v="51050"/>
        <s v="51055"/>
        <s v="51060"/>
        <s v="51065"/>
        <s v="51070"/>
        <s v="51075"/>
        <s v="51080"/>
        <s v="51085"/>
        <s v="51090"/>
        <s v="52007"/>
        <s v="52017"/>
        <s v="52030"/>
        <s v="52035"/>
        <s v="52040"/>
        <s v="52045"/>
        <s v="52050"/>
        <s v="52055"/>
        <s v="52062"/>
        <s v="52070"/>
        <s v="52075"/>
        <s v="52080"/>
        <s v="52085"/>
        <s v="52090"/>
        <s v="52095"/>
        <s v="53005"/>
        <s v="53010"/>
        <s v="53015"/>
        <s v="53020"/>
        <s v="53025"/>
        <s v="53032"/>
        <s v="53040"/>
        <s v="53050"/>
        <s v="53052"/>
        <s v="53065"/>
        <s v="53072"/>
        <s v="53085"/>
        <s v="54008"/>
        <s v="54017"/>
        <s v="54025"/>
        <s v="54030"/>
        <s v="54035"/>
        <s v="54048"/>
        <s v="54060"/>
        <s v="54065"/>
        <s v="54072"/>
        <s v="54090"/>
        <s v="54095"/>
        <s v="54100"/>
        <s v="54105"/>
        <s v="54110"/>
        <s v="54115"/>
        <s v="54120"/>
        <s v="54125"/>
        <s v="55008"/>
        <s v="55015"/>
        <s v="55023"/>
        <s v="55030"/>
        <s v="55037"/>
        <s v="55048"/>
        <s v="55057"/>
        <s v="55065"/>
        <s v="56005"/>
        <s v="56010"/>
        <s v="56015"/>
        <s v="56023"/>
        <s v="56030"/>
        <s v="56035"/>
        <s v="56042"/>
        <s v="56050"/>
        <s v="56055"/>
        <s v="56060"/>
        <s v="56065"/>
        <s v="56083"/>
        <s v="56097"/>
        <s v="56105"/>
        <s v="57005"/>
        <s v="57010"/>
        <s v="57020"/>
        <s v="57025"/>
        <s v="57030"/>
        <s v="57033"/>
        <s v="57035"/>
        <s v="57040"/>
        <s v="57045"/>
        <s v="57050"/>
        <s v="57057"/>
        <s v="57068"/>
        <s v="57075"/>
        <s v="58007"/>
        <s v="58012"/>
        <s v="58033"/>
        <s v="58037"/>
        <s v="58227"/>
        <s v="59010"/>
        <s v="59015"/>
        <s v="59020"/>
        <s v="59025"/>
        <s v="59030"/>
        <s v="59035"/>
        <s v="60005"/>
        <s v="60013"/>
        <s v="60020"/>
        <s v="60028"/>
        <s v="60037"/>
        <s v="61005"/>
        <s v="61013"/>
        <s v="61020"/>
        <s v="61025"/>
        <s v="61027"/>
        <s v="61030"/>
        <s v="61035"/>
        <s v="61040"/>
        <s v="61045"/>
        <s v="61050"/>
        <s v="62007"/>
        <s v="62015"/>
        <s v="62020"/>
        <s v="62025"/>
        <s v="62030"/>
        <s v="62037"/>
        <s v="62047"/>
        <s v="62053"/>
        <s v="62055"/>
        <s v="62060"/>
        <s v="62065"/>
        <s v="62070"/>
        <s v="62075"/>
        <s v="62080"/>
        <s v="62085"/>
        <s v="62902"/>
        <s v="62904"/>
        <s v="62906"/>
        <s v="62908"/>
        <s v="62910"/>
        <s v="62912"/>
        <s v="62914"/>
        <s v="62916"/>
        <s v="62918"/>
        <s v="62919"/>
        <s v="62920"/>
        <s v="62922"/>
        <s v="63005"/>
        <s v="63013"/>
        <s v="63023"/>
        <s v="63030"/>
        <s v="63035"/>
        <s v="63040"/>
        <s v="63048"/>
        <s v="63055"/>
        <s v="63060"/>
        <s v="63065"/>
        <s v="64008"/>
        <s v="64015"/>
        <s v="65005"/>
        <s v="66007"/>
        <s v="66032"/>
        <s v="66047"/>
        <s v="66058"/>
        <s v="66062"/>
        <s v="66072"/>
        <s v="66087"/>
        <s v="66092"/>
        <s v="66097"/>
        <s v="66102"/>
        <s v="66107"/>
        <s v="66112"/>
        <s v="66117"/>
        <s v="66127"/>
        <s v="66142"/>
        <s v="67005"/>
        <s v="67010"/>
        <s v="67015"/>
        <s v="67020"/>
        <s v="67025"/>
        <s v="67030"/>
        <s v="67035"/>
        <s v="67040"/>
        <s v="67045"/>
        <s v="67050"/>
        <s v="67055"/>
        <s v="68005"/>
        <s v="68010"/>
        <s v="68015"/>
        <s v="68020"/>
        <s v="68025"/>
        <s v="68030"/>
        <s v="68035"/>
        <s v="68040"/>
        <s v="68045"/>
        <s v="68050"/>
        <s v="68055"/>
        <s v="69005"/>
        <s v="69010"/>
        <s v="69017"/>
        <s v="69025"/>
        <s v="69030"/>
        <s v="69037"/>
        <s v="69045"/>
        <s v="69050"/>
        <s v="69055"/>
        <s v="69060"/>
        <s v="69065"/>
        <s v="69070"/>
        <s v="69075"/>
        <s v="70005"/>
        <s v="70012"/>
        <s v="70022"/>
        <s v="70030"/>
        <s v="70035"/>
        <s v="70040"/>
        <s v="70052"/>
        <s v="71005"/>
        <s v="71015"/>
        <s v="71020"/>
        <s v="71025"/>
        <s v="71033"/>
        <s v="71040"/>
        <s v="71045"/>
        <s v="71050"/>
        <s v="71055"/>
        <s v="71060"/>
        <s v="71065"/>
        <s v="71070"/>
        <s v="71075"/>
        <s v="71083"/>
        <s v="71090"/>
        <s v="71095"/>
        <s v="71100"/>
        <s v="71105"/>
        <s v="71110"/>
        <s v="71115"/>
        <s v="71125"/>
        <s v="71133"/>
        <s v="71140"/>
        <s v="72005"/>
        <s v="72010"/>
        <s v="72015"/>
        <s v="72020"/>
        <s v="72025"/>
        <s v="72032"/>
        <s v="72043"/>
        <s v="73005"/>
        <s v="73010"/>
        <s v="73015"/>
        <s v="73020"/>
        <s v="73025"/>
        <s v="73030"/>
        <s v="73035"/>
        <s v="74005"/>
        <s v="75005"/>
        <s v="75017"/>
        <s v="75028"/>
        <s v="75040"/>
        <s v="75045"/>
        <s v="76008"/>
        <s v="76020"/>
        <s v="76025"/>
        <s v="76030"/>
        <s v="76035"/>
        <s v="76043"/>
        <s v="76052"/>
        <s v="76055"/>
        <s v="76065"/>
        <s v="77011"/>
        <s v="77012"/>
        <s v="77022"/>
        <s v="77030"/>
        <s v="77035"/>
        <s v="77043"/>
        <s v="77050"/>
        <s v="77055"/>
        <s v="77060"/>
        <s v="77065"/>
        <s v="78005"/>
        <s v="78010"/>
        <s v="78015"/>
        <s v="78020"/>
        <s v="78032"/>
        <s v="78042"/>
        <s v="78047"/>
        <s v="78050"/>
        <s v="78055"/>
        <s v="78060"/>
        <s v="78065"/>
        <s v="78070"/>
        <s v="78075"/>
        <s v="78095"/>
        <s v="78100"/>
        <s v="78102"/>
        <s v="78115"/>
        <s v="78120"/>
        <s v="78127"/>
        <s v="78130"/>
        <s v="79005"/>
        <s v="79010"/>
        <s v="79015"/>
        <s v="79022"/>
        <s v="79025"/>
        <s v="79030"/>
        <s v="79037"/>
        <s v="79047"/>
        <s v="79050"/>
        <s v="79060"/>
        <s v="79065"/>
        <s v="79078"/>
        <s v="79088"/>
        <s v="79097"/>
        <s v="79105"/>
        <s v="79110"/>
        <s v="79115"/>
        <s v="79902"/>
        <s v="79904"/>
        <s v="79906"/>
        <s v="79910"/>
        <s v="79912"/>
        <s v="79914"/>
        <s v="79916"/>
        <s v="79920"/>
        <s v="79922"/>
        <s v="79924"/>
        <s v="79926"/>
        <s v="80005"/>
        <s v="80010"/>
        <s v="80015"/>
        <s v="80020"/>
        <s v="80027"/>
        <s v="80037"/>
        <s v="80045"/>
        <s v="80050"/>
        <s v="80055"/>
        <s v="80060"/>
        <s v="80065"/>
        <s v="80070"/>
        <s v="80078"/>
        <s v="80085"/>
        <s v="80087"/>
        <s v="80090"/>
        <s v="80095"/>
        <s v="80103"/>
        <s v="80110"/>
        <s v="80115"/>
        <s v="80125"/>
        <s v="80130"/>
        <s v="80135"/>
        <s v="80140"/>
        <s v="80145"/>
        <s v="81017"/>
        <s v="82005"/>
        <s v="82015"/>
        <s v="82020"/>
        <s v="82025"/>
        <s v="82030"/>
        <s v="82035"/>
        <s v="83005"/>
        <s v="83010"/>
        <s v="83015"/>
        <s v="83020"/>
        <s v="83032"/>
        <s v="83040"/>
        <s v="83045"/>
        <s v="83050"/>
        <s v="83055"/>
        <s v="83060"/>
        <s v="83065"/>
        <s v="83070"/>
        <s v="83075"/>
        <s v="83085"/>
        <s v="83088"/>
        <s v="83090"/>
        <s v="83095"/>
        <s v="83902"/>
        <s v="83904"/>
        <s v="83906"/>
        <s v="83908"/>
        <s v="83912"/>
        <s v="84005"/>
        <s v="84010"/>
        <s v="84015"/>
        <s v="84020"/>
        <s v="84025"/>
        <s v="84030"/>
        <s v="84035"/>
        <s v="84040"/>
        <s v="84045"/>
        <s v="84050"/>
        <s v="84055"/>
        <s v="84060"/>
        <s v="84065"/>
        <s v="84070"/>
        <s v="84082"/>
        <s v="84090"/>
        <s v="84095"/>
        <s v="84100"/>
        <s v="84902"/>
        <s v="85005"/>
        <s v="85010"/>
        <s v="85015"/>
        <s v="85020"/>
        <s v="85025"/>
        <s v="85030"/>
        <s v="85037"/>
        <s v="85045"/>
        <s v="85052"/>
        <s v="85055"/>
        <s v="85060"/>
        <s v="85065"/>
        <s v="85070"/>
        <s v="85075"/>
        <s v="85085"/>
        <s v="85090"/>
        <s v="85095"/>
        <s v="85100"/>
        <s v="85105"/>
        <s v="85905"/>
        <s v="85907"/>
        <s v="86042"/>
        <s v="87005"/>
        <s v="87010"/>
        <s v="87015"/>
        <s v="87020"/>
        <s v="87025"/>
        <s v="87030"/>
        <s v="87035"/>
        <s v="87042"/>
        <s v="87050"/>
        <s v="87058"/>
        <s v="87070"/>
        <s v="87075"/>
        <s v="87080"/>
        <s v="87085"/>
        <s v="87090"/>
        <s v="87095"/>
        <s v="87100"/>
        <s v="87105"/>
        <s v="87110"/>
        <s v="87115"/>
        <s v="87120"/>
        <s v="87902"/>
        <s v="87904"/>
        <s v="88005"/>
        <s v="88012"/>
        <s v="88022"/>
        <s v="88030"/>
        <s v="88035"/>
        <s v="88040"/>
        <s v="88045"/>
        <s v="88050"/>
        <s v="88055"/>
        <s v="88060"/>
        <s v="88065"/>
        <s v="88070"/>
        <s v="88075"/>
        <s v="88080"/>
        <s v="88085"/>
        <s v="88090"/>
        <s v="88902"/>
        <s v="88904"/>
        <s v="89008"/>
        <s v="89010"/>
        <s v="89015"/>
        <s v="89040"/>
        <s v="89045"/>
        <s v="89050"/>
        <s v="89902"/>
        <s v="89908"/>
        <s v="89910"/>
        <s v="89912"/>
        <s v="90012"/>
        <s v="90017"/>
        <s v="90027"/>
        <s v="91005"/>
        <s v="91010"/>
        <s v="91015"/>
        <s v="91020"/>
        <s v="91025"/>
        <s v="91030"/>
        <s v="91035"/>
        <s v="91042"/>
        <s v="91050"/>
        <s v="91902"/>
        <s v="92005"/>
        <s v="92010"/>
        <s v="92015"/>
        <s v="92022"/>
        <s v="92030"/>
        <s v="92040"/>
        <s v="92045"/>
        <s v="92050"/>
        <s v="92055"/>
        <s v="92060"/>
        <s v="92065"/>
        <s v="92070"/>
        <s v="92902"/>
        <s v="92904"/>
        <s v="93005"/>
        <s v="93012"/>
        <s v="93020"/>
        <s v="93025"/>
        <s v="93030"/>
        <s v="93035"/>
        <s v="93042"/>
        <s v="93045"/>
        <s v="93055"/>
        <s v="93060"/>
        <s v="93065"/>
        <s v="93070"/>
        <s v="93075"/>
        <s v="93080"/>
        <s v="93902"/>
        <s v="93904"/>
        <s v="93906"/>
        <s v="93908"/>
        <s v="95005"/>
        <s v="95010"/>
        <s v="95018"/>
        <s v="95025"/>
        <s v="95032"/>
        <s v="95040"/>
        <s v="95045"/>
        <s v="95050"/>
        <s v="95902"/>
        <s v="96005"/>
        <s v="96010"/>
        <s v="96015"/>
        <s v="96020"/>
        <s v="96025"/>
        <s v="96030"/>
        <s v="96035"/>
        <s v="96040"/>
        <s v="96902"/>
        <s v="25213"/>
        <s v="37067"/>
        <s v="37205"/>
        <s v="37210"/>
        <s v="37215"/>
        <s v="37220"/>
        <s v="37225"/>
        <s v="37230"/>
        <s v="37235"/>
        <s v="37240"/>
        <s v="37245"/>
        <s v="37250"/>
        <s v="94068"/>
        <s v="94205"/>
        <s v="94210"/>
        <s v="94215"/>
        <s v="94220"/>
        <s v="94225"/>
        <s v="94230"/>
        <s v="94235"/>
        <s v="94240"/>
        <s v="94245"/>
        <s v="94250"/>
        <s v="94255"/>
        <s v="94260"/>
        <s v="94265"/>
        <s v="94926"/>
        <s v="94928"/>
        <s v="94930"/>
        <s v="97007"/>
        <s v="97022"/>
        <s v="97902"/>
        <s v="97904"/>
        <s v="97035"/>
        <s v="97040"/>
        <s v="97906"/>
        <s v="97908"/>
        <s v="97912"/>
        <s v="97914"/>
        <s v="98020"/>
        <s v="98025"/>
        <s v="98030"/>
        <s v="98035"/>
        <s v="98040"/>
        <s v="98045"/>
        <s v="98050"/>
        <s v="98055"/>
        <s v="98904"/>
        <s v="98005"/>
        <s v="98010"/>
        <s v="98012"/>
        <s v="98014"/>
        <s v="98015"/>
        <s v="98912"/>
        <s v="99005"/>
        <s v="99015"/>
        <s v="99020"/>
        <s v="99025"/>
        <m/>
      </sharedItems>
    </cacheField>
    <cacheField name="Municipalité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9">
  <r>
    <x v="0"/>
    <x v="0"/>
    <s v="Les Îles-de-la-Madeleine"/>
  </r>
  <r>
    <x v="0"/>
    <x v="1"/>
    <s v="Grosse-Île"/>
  </r>
  <r>
    <x v="1"/>
    <x v="2"/>
    <s v="Percé"/>
  </r>
  <r>
    <x v="1"/>
    <x v="3"/>
    <s v="Sainte-Thérèse-de-Gaspé"/>
  </r>
  <r>
    <x v="1"/>
    <x v="4"/>
    <s v="Grande-Rivière"/>
  </r>
  <r>
    <x v="1"/>
    <x v="5"/>
    <s v="Chandler"/>
  </r>
  <r>
    <x v="1"/>
    <x v="6"/>
    <s v="Port-Daniel–Gascons"/>
  </r>
  <r>
    <x v="1"/>
    <x v="7"/>
    <s v="Mont-Alexandre"/>
  </r>
  <r>
    <x v="2"/>
    <x v="8"/>
    <s v="Gaspé"/>
  </r>
  <r>
    <x v="2"/>
    <x v="9"/>
    <s v="Cloridorme"/>
  </r>
  <r>
    <x v="2"/>
    <x v="10"/>
    <s v="Petite-Vallée"/>
  </r>
  <r>
    <x v="2"/>
    <x v="11"/>
    <s v="Grande-Vallée"/>
  </r>
  <r>
    <x v="2"/>
    <x v="12"/>
    <s v="Murdochville"/>
  </r>
  <r>
    <x v="2"/>
    <x v="13"/>
    <s v="Rivière-Saint-Jean"/>
  </r>
  <r>
    <x v="2"/>
    <x v="14"/>
    <s v="Collines-du-Basque"/>
  </r>
  <r>
    <x v="3"/>
    <x v="15"/>
    <s v="Sainte-Madeleine-de-la-Rivière-Madeleine"/>
  </r>
  <r>
    <x v="3"/>
    <x v="16"/>
    <s v="Saint-Maxime-du-Mont-Louis"/>
  </r>
  <r>
    <x v="3"/>
    <x v="17"/>
    <s v="Mont-Saint-Pierre"/>
  </r>
  <r>
    <x v="3"/>
    <x v="18"/>
    <s v="Rivière-à-Claude"/>
  </r>
  <r>
    <x v="3"/>
    <x v="19"/>
    <s v="Marsoui"/>
  </r>
  <r>
    <x v="3"/>
    <x v="20"/>
    <s v="La Martre"/>
  </r>
  <r>
    <x v="3"/>
    <x v="21"/>
    <s v="Sainte-Anne-des-Monts"/>
  </r>
  <r>
    <x v="3"/>
    <x v="22"/>
    <s v="Cap-Chat"/>
  </r>
  <r>
    <x v="3"/>
    <x v="23"/>
    <s v="Mont-Albert"/>
  </r>
  <r>
    <x v="3"/>
    <x v="24"/>
    <s v="Coulée-des-Adolphe"/>
  </r>
  <r>
    <x v="4"/>
    <x v="25"/>
    <s v="Shigawake"/>
  </r>
  <r>
    <x v="4"/>
    <x v="26"/>
    <s v="Saint-Godefroi"/>
  </r>
  <r>
    <x v="4"/>
    <x v="27"/>
    <s v="Hope Town"/>
  </r>
  <r>
    <x v="4"/>
    <x v="28"/>
    <s v="Hope"/>
  </r>
  <r>
    <x v="4"/>
    <x v="29"/>
    <s v="Paspébiac"/>
  </r>
  <r>
    <x v="4"/>
    <x v="30"/>
    <s v="New Carlisle"/>
  </r>
  <r>
    <x v="4"/>
    <x v="31"/>
    <s v="Bonaventure"/>
  </r>
  <r>
    <x v="4"/>
    <x v="32"/>
    <s v="Saint-Elzéar"/>
  </r>
  <r>
    <x v="4"/>
    <x v="33"/>
    <s v="Saint-Siméon"/>
  </r>
  <r>
    <x v="4"/>
    <x v="34"/>
    <s v="Caplan"/>
  </r>
  <r>
    <x v="4"/>
    <x v="35"/>
    <s v="Saint-Alphonse"/>
  </r>
  <r>
    <x v="4"/>
    <x v="36"/>
    <s v="New Richmond"/>
  </r>
  <r>
    <x v="4"/>
    <x v="37"/>
    <s v="Cascapédia–Saint-Jules"/>
  </r>
  <r>
    <x v="4"/>
    <x v="38"/>
    <s v="Rivière-Bonaventure"/>
  </r>
  <r>
    <x v="5"/>
    <x v="39"/>
    <s v="Maria"/>
  </r>
  <r>
    <x v="5"/>
    <x v="40"/>
    <s v="Carleton-sur-Mer"/>
  </r>
  <r>
    <x v="5"/>
    <x v="41"/>
    <s v="Nouvelle"/>
  </r>
  <r>
    <x v="5"/>
    <x v="42"/>
    <s v="Escuminac"/>
  </r>
  <r>
    <x v="5"/>
    <x v="43"/>
    <s v="Pointe-à-la-Croix"/>
  </r>
  <r>
    <x v="5"/>
    <x v="44"/>
    <s v="Ristigouche-Partie-Sud-Est"/>
  </r>
  <r>
    <x v="5"/>
    <x v="45"/>
    <s v="Saint-André-de-Restigouche"/>
  </r>
  <r>
    <x v="5"/>
    <x v="46"/>
    <s v="Matapédia"/>
  </r>
  <r>
    <x v="5"/>
    <x v="47"/>
    <s v="Saint-Alexis-de-Matapédia"/>
  </r>
  <r>
    <x v="5"/>
    <x v="48"/>
    <s v="Saint-François-d'Assise"/>
  </r>
  <r>
    <x v="5"/>
    <x v="49"/>
    <s v="L'Ascension-de-Patapédia"/>
  </r>
  <r>
    <x v="5"/>
    <x v="50"/>
    <s v="Rivière-Nouvelle"/>
  </r>
  <r>
    <x v="5"/>
    <x v="51"/>
    <s v="Ruisseau-Ferguson"/>
  </r>
  <r>
    <x v="6"/>
    <x v="52"/>
    <s v="Sainte-Marguerite-Marie"/>
  </r>
  <r>
    <x v="6"/>
    <x v="53"/>
    <s v="Sainte-Florence"/>
  </r>
  <r>
    <x v="6"/>
    <x v="54"/>
    <s v="Causapscal"/>
  </r>
  <r>
    <x v="6"/>
    <x v="55"/>
    <s v="Albertville"/>
  </r>
  <r>
    <x v="6"/>
    <x v="56"/>
    <s v="Saint-Léon-le-Grand"/>
  </r>
  <r>
    <x v="6"/>
    <x v="57"/>
    <s v="Saint-Zénon-du-Lac-Humqui"/>
  </r>
  <r>
    <x v="6"/>
    <x v="58"/>
    <s v="Sainte-Irène"/>
  </r>
  <r>
    <x v="6"/>
    <x v="59"/>
    <s v="Amqui"/>
  </r>
  <r>
    <x v="6"/>
    <x v="60"/>
    <s v="Lac-au-Saumon"/>
  </r>
  <r>
    <x v="6"/>
    <x v="61"/>
    <s v="Saint-Alexandre-des-Lacs"/>
  </r>
  <r>
    <x v="6"/>
    <x v="62"/>
    <s v="Saint-Tharcisius"/>
  </r>
  <r>
    <x v="6"/>
    <x v="63"/>
    <s v="Saint-Vianney"/>
  </r>
  <r>
    <x v="6"/>
    <x v="64"/>
    <s v="Val-Brillant"/>
  </r>
  <r>
    <x v="6"/>
    <x v="65"/>
    <s v="Sayabec"/>
  </r>
  <r>
    <x v="6"/>
    <x v="66"/>
    <s v="Saint-Cléophas"/>
  </r>
  <r>
    <x v="6"/>
    <x v="67"/>
    <s v="Saint-Moïse"/>
  </r>
  <r>
    <x v="6"/>
    <x v="68"/>
    <s v="Saint-Noël"/>
  </r>
  <r>
    <x v="6"/>
    <x v="69"/>
    <s v="Saint-Damase"/>
  </r>
  <r>
    <x v="6"/>
    <x v="70"/>
    <s v="Routhierville"/>
  </r>
  <r>
    <x v="6"/>
    <x v="71"/>
    <s v="Rivière-Vaseuse"/>
  </r>
  <r>
    <x v="6"/>
    <x v="72"/>
    <s v="Rivière-Patapédia-Est"/>
  </r>
  <r>
    <x v="6"/>
    <x v="73"/>
    <s v="Lac-Casault"/>
  </r>
  <r>
    <x v="6"/>
    <x v="74"/>
    <s v="Ruisseau-des-Mineurs"/>
  </r>
  <r>
    <x v="6"/>
    <x v="75"/>
    <s v="Lac-Alfred"/>
  </r>
  <r>
    <x v="6"/>
    <x v="76"/>
    <s v="Lac-Matapédia"/>
  </r>
  <r>
    <x v="7"/>
    <x v="77"/>
    <s v="Les Méchins"/>
  </r>
  <r>
    <x v="7"/>
    <x v="78"/>
    <s v="Saint-Jean-de-Cherbourg"/>
  </r>
  <r>
    <x v="7"/>
    <x v="79"/>
    <s v="Grosses-Roches"/>
  </r>
  <r>
    <x v="7"/>
    <x v="80"/>
    <s v="Sainte-Félicité"/>
  </r>
  <r>
    <x v="7"/>
    <x v="81"/>
    <s v="Saint-Adelme"/>
  </r>
  <r>
    <x v="7"/>
    <x v="82"/>
    <s v="Saint-René-de-Matane"/>
  </r>
  <r>
    <x v="7"/>
    <x v="83"/>
    <s v="Sainte-Paule"/>
  </r>
  <r>
    <x v="7"/>
    <x v="84"/>
    <s v="Matane"/>
  </r>
  <r>
    <x v="7"/>
    <x v="85"/>
    <s v="Saint-Léandre"/>
  </r>
  <r>
    <x v="7"/>
    <x v="86"/>
    <s v="Saint-Ulric"/>
  </r>
  <r>
    <x v="7"/>
    <x v="87"/>
    <s v="Baie-des-Sables"/>
  </r>
  <r>
    <x v="7"/>
    <x v="88"/>
    <s v="Rivière-Bonjour"/>
  </r>
  <r>
    <x v="8"/>
    <x v="89"/>
    <s v="La Rédemption"/>
  </r>
  <r>
    <x v="8"/>
    <x v="90"/>
    <s v="Saint-Charles-Garnier"/>
  </r>
  <r>
    <x v="8"/>
    <x v="91"/>
    <s v="Les Hauteurs"/>
  </r>
  <r>
    <x v="8"/>
    <x v="92"/>
    <s v="Sainte-Jeanne-d'Arc"/>
  </r>
  <r>
    <x v="8"/>
    <x v="93"/>
    <s v="Saint-Gabriel-de-Rimouski"/>
  </r>
  <r>
    <x v="8"/>
    <x v="94"/>
    <s v="Saint-Donat"/>
  </r>
  <r>
    <x v="8"/>
    <x v="95"/>
    <s v="Sainte-Angèle-de-Mérici"/>
  </r>
  <r>
    <x v="8"/>
    <x v="96"/>
    <s v="Padoue"/>
  </r>
  <r>
    <x v="8"/>
    <x v="97"/>
    <s v="Métis-sur-Mer"/>
  </r>
  <r>
    <x v="8"/>
    <x v="98"/>
    <s v="Saint-Octave-de-Métis"/>
  </r>
  <r>
    <x v="8"/>
    <x v="99"/>
    <s v="Grand-Métis"/>
  </r>
  <r>
    <x v="8"/>
    <x v="100"/>
    <s v="Price"/>
  </r>
  <r>
    <x v="8"/>
    <x v="101"/>
    <s v="Saint-Joseph-de-Lepage"/>
  </r>
  <r>
    <x v="8"/>
    <x v="102"/>
    <s v="Mont-Joli"/>
  </r>
  <r>
    <x v="8"/>
    <x v="103"/>
    <s v="Sainte-Flavie"/>
  </r>
  <r>
    <x v="8"/>
    <x v="104"/>
    <s v="Sainte-Luce"/>
  </r>
  <r>
    <x v="8"/>
    <x v="105"/>
    <s v="Lac-des-Eaux-Mortes"/>
  </r>
  <r>
    <x v="8"/>
    <x v="106"/>
    <s v="Lac-à-la-Croix"/>
  </r>
  <r>
    <x v="9"/>
    <x v="107"/>
    <s v="Esprit-Saint"/>
  </r>
  <r>
    <x v="9"/>
    <x v="108"/>
    <s v="La Trinité-des-Monts"/>
  </r>
  <r>
    <x v="9"/>
    <x v="109"/>
    <s v="Saint-Narcisse-de-Rimouski"/>
  </r>
  <r>
    <x v="9"/>
    <x v="110"/>
    <s v="Saint-Marcellin"/>
  </r>
  <r>
    <x v="9"/>
    <x v="111"/>
    <s v="Saint-Anaclet-de-Lessard"/>
  </r>
  <r>
    <x v="9"/>
    <x v="112"/>
    <s v="Rimouski"/>
  </r>
  <r>
    <x v="9"/>
    <x v="113"/>
    <s v="Saint-Valérien"/>
  </r>
  <r>
    <x v="9"/>
    <x v="114"/>
    <s v="Saint-Fabien"/>
  </r>
  <r>
    <x v="9"/>
    <x v="115"/>
    <s v="Saint-Eugène-de-Ladrière"/>
  </r>
  <r>
    <x v="9"/>
    <x v="116"/>
    <s v="Lac-Huron"/>
  </r>
  <r>
    <x v="10"/>
    <x v="117"/>
    <s v="Saint-Clément"/>
  </r>
  <r>
    <x v="10"/>
    <x v="118"/>
    <s v="Saint-Jean-de-Dieu"/>
  </r>
  <r>
    <x v="10"/>
    <x v="119"/>
    <s v="Sainte-Rita"/>
  </r>
  <r>
    <x v="10"/>
    <x v="120"/>
    <s v="Saint-Guy"/>
  </r>
  <r>
    <x v="10"/>
    <x v="121"/>
    <s v="Saint-Médard"/>
  </r>
  <r>
    <x v="10"/>
    <x v="122"/>
    <s v="Sainte-Françoise"/>
  </r>
  <r>
    <x v="10"/>
    <x v="123"/>
    <s v="Saint-Éloi"/>
  </r>
  <r>
    <x v="10"/>
    <x v="124"/>
    <s v="Trois-Pistoles"/>
  </r>
  <r>
    <x v="10"/>
    <x v="125"/>
    <s v="Notre-Dame-des-Neiges"/>
  </r>
  <r>
    <x v="10"/>
    <x v="126"/>
    <s v="Saint-Mathieu-de-Rioux"/>
  </r>
  <r>
    <x v="10"/>
    <x v="127"/>
    <s v="Saint-Simon-de-Rimouski"/>
  </r>
  <r>
    <x v="10"/>
    <x v="128"/>
    <s v="Lac-Boisbouscache"/>
  </r>
  <r>
    <x v="11"/>
    <x v="129"/>
    <s v="Saint-Cyprien"/>
  </r>
  <r>
    <x v="11"/>
    <x v="130"/>
    <s v="Saint-Hubert-de-Rivière-du-Loup"/>
  </r>
  <r>
    <x v="11"/>
    <x v="131"/>
    <s v="Saint-Antonin"/>
  </r>
  <r>
    <x v="11"/>
    <x v="132"/>
    <s v="Saint-Modeste"/>
  </r>
  <r>
    <x v="11"/>
    <x v="133"/>
    <s v="Saint-François-Xavier-de-Viger"/>
  </r>
  <r>
    <x v="11"/>
    <x v="134"/>
    <s v="Saint-Épiphane"/>
  </r>
  <r>
    <x v="11"/>
    <x v="135"/>
    <s v="Saint-Paul-de-la-Croix"/>
  </r>
  <r>
    <x v="11"/>
    <x v="136"/>
    <s v="L'Isle-Verte"/>
  </r>
  <r>
    <x v="11"/>
    <x v="137"/>
    <s v="Notre-Dame-des-Sept-Douleurs"/>
  </r>
  <r>
    <x v="11"/>
    <x v="138"/>
    <s v="Cacouna"/>
  </r>
  <r>
    <x v="11"/>
    <x v="139"/>
    <s v="Saint-Arsène"/>
  </r>
  <r>
    <x v="11"/>
    <x v="140"/>
    <s v="Rivière-du-Loup"/>
  </r>
  <r>
    <x v="11"/>
    <x v="141"/>
    <s v="Notre-Dame-du-Portage"/>
  </r>
  <r>
    <x v="12"/>
    <x v="142"/>
    <s v="Dégelis"/>
  </r>
  <r>
    <x v="12"/>
    <x v="143"/>
    <s v="Saint-Jean-de-la-Lande"/>
  </r>
  <r>
    <x v="12"/>
    <x v="144"/>
    <s v="Packington"/>
  </r>
  <r>
    <x v="12"/>
    <x v="145"/>
    <s v="Saint-Marc-du-Lac-Long"/>
  </r>
  <r>
    <x v="12"/>
    <x v="146"/>
    <s v="Rivière-Bleue"/>
  </r>
  <r>
    <x v="12"/>
    <x v="147"/>
    <s v="Saint-Eusèbe"/>
  </r>
  <r>
    <x v="12"/>
    <x v="148"/>
    <s v="Saint-Juste-du-Lac"/>
  </r>
  <r>
    <x v="12"/>
    <x v="149"/>
    <s v="Auclair"/>
  </r>
  <r>
    <x v="12"/>
    <x v="150"/>
    <s v="Lejeune"/>
  </r>
  <r>
    <x v="12"/>
    <x v="151"/>
    <s v="Biencourt"/>
  </r>
  <r>
    <x v="12"/>
    <x v="152"/>
    <s v="Lac-des-Aigles"/>
  </r>
  <r>
    <x v="12"/>
    <x v="153"/>
    <s v="Saint-Michel-du-Squatec"/>
  </r>
  <r>
    <x v="12"/>
    <x v="154"/>
    <s v="Témiscouata-sur-le-Lac"/>
  </r>
  <r>
    <x v="12"/>
    <x v="155"/>
    <s v="Saint-Pierre-de-Lamy"/>
  </r>
  <r>
    <x v="12"/>
    <x v="156"/>
    <s v="Saint-Louis-du-Ha! Ha!"/>
  </r>
  <r>
    <x v="12"/>
    <x v="157"/>
    <s v="Saint-Elzéar-de-Témiscouata"/>
  </r>
  <r>
    <x v="12"/>
    <x v="158"/>
    <s v="Saint-Honoré-de-Témiscouata"/>
  </r>
  <r>
    <x v="12"/>
    <x v="159"/>
    <s v="Pohénégamook"/>
  </r>
  <r>
    <x v="12"/>
    <x v="160"/>
    <s v="Saint-Athanase"/>
  </r>
  <r>
    <x v="13"/>
    <x v="161"/>
    <s v="Mont-Carmel"/>
  </r>
  <r>
    <x v="13"/>
    <x v="162"/>
    <s v="Saint-Bruno-de-Kamouraska"/>
  </r>
  <r>
    <x v="13"/>
    <x v="163"/>
    <s v="Saint-Pascal"/>
  </r>
  <r>
    <x v="13"/>
    <x v="164"/>
    <s v="Sainte-Hélène-de-Kamouraska"/>
  </r>
  <r>
    <x v="13"/>
    <x v="165"/>
    <s v="Saint-Joseph-de-Kamouraska"/>
  </r>
  <r>
    <x v="13"/>
    <x v="166"/>
    <s v="Saint-Alexandre-de-Kamouraska"/>
  </r>
  <r>
    <x v="13"/>
    <x v="167"/>
    <s v="Saint-André-de-Kamouraska"/>
  </r>
  <r>
    <x v="13"/>
    <x v="168"/>
    <s v="Saint-Germain-de-Kamouraska"/>
  </r>
  <r>
    <x v="13"/>
    <x v="169"/>
    <s v="Kamouraska"/>
  </r>
  <r>
    <x v="13"/>
    <x v="170"/>
    <s v="Saint-Denis-De La Bouteillerie"/>
  </r>
  <r>
    <x v="13"/>
    <x v="171"/>
    <s v="Saint-Philippe-de-Néri"/>
  </r>
  <r>
    <x v="13"/>
    <x v="172"/>
    <s v="Rivière-Ouelle"/>
  </r>
  <r>
    <x v="13"/>
    <x v="173"/>
    <s v="Saint-Pacôme"/>
  </r>
  <r>
    <x v="13"/>
    <x v="174"/>
    <s v="Saint-Gabriel-Lalemant"/>
  </r>
  <r>
    <x v="13"/>
    <x v="175"/>
    <s v="Saint-Onésime-d'Ixworth"/>
  </r>
  <r>
    <x v="13"/>
    <x v="176"/>
    <s v="La Pocatière"/>
  </r>
  <r>
    <x v="13"/>
    <x v="177"/>
    <s v="Sainte-Anne-de-la-Pocatière"/>
  </r>
  <r>
    <x v="13"/>
    <x v="178"/>
    <s v="Picard"/>
  </r>
  <r>
    <x v="13"/>
    <x v="179"/>
    <s v="Petit-Lac-Sainte-Anne"/>
  </r>
  <r>
    <x v="14"/>
    <x v="180"/>
    <s v="Saint-Irénée"/>
  </r>
  <r>
    <x v="14"/>
    <x v="181"/>
    <s v="La Malbaie"/>
  </r>
  <r>
    <x v="14"/>
    <x v="182"/>
    <s v="Notre-Dame-des-Monts"/>
  </r>
  <r>
    <x v="14"/>
    <x v="183"/>
    <s v="Saint-Aimé-des-Lacs"/>
  </r>
  <r>
    <x v="14"/>
    <x v="184"/>
    <s v="Clermont"/>
  </r>
  <r>
    <x v="14"/>
    <x v="185"/>
    <s v="Saint-Siméon"/>
  </r>
  <r>
    <x v="14"/>
    <x v="186"/>
    <s v="Baie-Sainte-Catherine"/>
  </r>
  <r>
    <x v="14"/>
    <x v="187"/>
    <s v="Mont-Élie"/>
  </r>
  <r>
    <x v="14"/>
    <x v="188"/>
    <s v="Sagard"/>
  </r>
  <r>
    <x v="15"/>
    <x v="189"/>
    <s v="Petite-Rivière-Saint-François"/>
  </r>
  <r>
    <x v="15"/>
    <x v="190"/>
    <s v="Baie-Saint-Paul"/>
  </r>
  <r>
    <x v="15"/>
    <x v="191"/>
    <s v="L'Isle-aux-Coudres"/>
  </r>
  <r>
    <x v="15"/>
    <x v="192"/>
    <s v="Les Éboulements"/>
  </r>
  <r>
    <x v="15"/>
    <x v="193"/>
    <s v="Saint-Hilarion"/>
  </r>
  <r>
    <x v="15"/>
    <x v="194"/>
    <s v="Saint-Urbain"/>
  </r>
  <r>
    <x v="15"/>
    <x v="195"/>
    <s v="Lac-Pikauba"/>
  </r>
  <r>
    <x v="16"/>
    <x v="196"/>
    <s v="Saint-Omer"/>
  </r>
  <r>
    <x v="16"/>
    <x v="197"/>
    <s v="Saint-Pamphile"/>
  </r>
  <r>
    <x v="16"/>
    <x v="198"/>
    <s v="Saint-Adalbert"/>
  </r>
  <r>
    <x v="16"/>
    <x v="199"/>
    <s v="Saint-Marcel"/>
  </r>
  <r>
    <x v="16"/>
    <x v="200"/>
    <s v="Sainte-Félicité"/>
  </r>
  <r>
    <x v="16"/>
    <x v="201"/>
    <s v="Sainte-Perpétue"/>
  </r>
  <r>
    <x v="16"/>
    <x v="202"/>
    <s v="Tourville"/>
  </r>
  <r>
    <x v="16"/>
    <x v="203"/>
    <s v="Saint-Damase-de-L'Islet"/>
  </r>
  <r>
    <x v="16"/>
    <x v="204"/>
    <s v="Saint-Cyrille-de-Lessard"/>
  </r>
  <r>
    <x v="16"/>
    <x v="205"/>
    <s v="Saint-Aubert"/>
  </r>
  <r>
    <x v="16"/>
    <x v="206"/>
    <s v="Sainte-Louise"/>
  </r>
  <r>
    <x v="16"/>
    <x v="207"/>
    <s v="Saint-Roch-des-Aulnaies"/>
  </r>
  <r>
    <x v="16"/>
    <x v="208"/>
    <s v="Saint-Jean-Port-Joli"/>
  </r>
  <r>
    <x v="16"/>
    <x v="209"/>
    <s v="L'Islet"/>
  </r>
  <r>
    <x v="17"/>
    <x v="210"/>
    <s v="Saint-Just-de-Bretenières"/>
  </r>
  <r>
    <x v="17"/>
    <x v="211"/>
    <s v="Lac-Frontière"/>
  </r>
  <r>
    <x v="17"/>
    <x v="212"/>
    <s v="Saint-Fabien-de-Panet"/>
  </r>
  <r>
    <x v="17"/>
    <x v="213"/>
    <s v="Sainte-Lucie-de-Beauregard"/>
  </r>
  <r>
    <x v="17"/>
    <x v="214"/>
    <s v="Sainte-Apolline-de-Patton"/>
  </r>
  <r>
    <x v="17"/>
    <x v="215"/>
    <s v="Saint-Paul-de-Montminy"/>
  </r>
  <r>
    <x v="17"/>
    <x v="216"/>
    <s v="Sainte-Euphémie-sur-Rivière-du-Sud"/>
  </r>
  <r>
    <x v="17"/>
    <x v="217"/>
    <s v="Notre-Dame-du-Rosaire"/>
  </r>
  <r>
    <x v="17"/>
    <x v="218"/>
    <s v="Cap-Saint-Ignace"/>
  </r>
  <r>
    <x v="17"/>
    <x v="219"/>
    <s v="Montmagny"/>
  </r>
  <r>
    <x v="17"/>
    <x v="220"/>
    <s v="Saint-Pierre-de-la-Rivière-du-Sud"/>
  </r>
  <r>
    <x v="17"/>
    <x v="221"/>
    <s v="Saint-François-de-la-Rivière-du-Sud"/>
  </r>
  <r>
    <x v="17"/>
    <x v="222"/>
    <s v="Berthier-sur-Mer"/>
  </r>
  <r>
    <x v="17"/>
    <x v="223"/>
    <s v="Saint-Antoine-de-l'Isle-aux-Grues"/>
  </r>
  <r>
    <x v="18"/>
    <x v="224"/>
    <s v="Saint-Philémon"/>
  </r>
  <r>
    <x v="18"/>
    <x v="225"/>
    <s v="Notre-Dame-Auxiliatrice-de-Buckland"/>
  </r>
  <r>
    <x v="18"/>
    <x v="226"/>
    <s v="Saint-Nazaire-de-Dorchester"/>
  </r>
  <r>
    <x v="18"/>
    <x v="227"/>
    <s v="Saint-Léon-de-Standon"/>
  </r>
  <r>
    <x v="18"/>
    <x v="228"/>
    <s v="Saint-Malachie"/>
  </r>
  <r>
    <x v="18"/>
    <x v="229"/>
    <s v="Saint-Damien-de-Buckland"/>
  </r>
  <r>
    <x v="18"/>
    <x v="230"/>
    <s v="Armagh"/>
  </r>
  <r>
    <x v="18"/>
    <x v="231"/>
    <s v="Saint-Nérée-de-Bellechasse"/>
  </r>
  <r>
    <x v="18"/>
    <x v="232"/>
    <s v="Saint-Lazare-de-Bellechasse"/>
  </r>
  <r>
    <x v="18"/>
    <x v="233"/>
    <s v="Sainte-Claire"/>
  </r>
  <r>
    <x v="18"/>
    <x v="234"/>
    <s v="Saint-Anselme"/>
  </r>
  <r>
    <x v="18"/>
    <x v="235"/>
    <s v="Saint-Henri"/>
  </r>
  <r>
    <x v="18"/>
    <x v="236"/>
    <s v="Honfleur"/>
  </r>
  <r>
    <x v="18"/>
    <x v="237"/>
    <s v="Saint-Gervais"/>
  </r>
  <r>
    <x v="18"/>
    <x v="238"/>
    <s v="Saint-Raphaël"/>
  </r>
  <r>
    <x v="18"/>
    <x v="239"/>
    <s v="La Durantaye"/>
  </r>
  <r>
    <x v="18"/>
    <x v="240"/>
    <s v="Saint-Charles-de-Bellechasse"/>
  </r>
  <r>
    <x v="18"/>
    <x v="241"/>
    <s v="Beaumont"/>
  </r>
  <r>
    <x v="18"/>
    <x v="242"/>
    <s v="Saint-Michel-de-Bellechasse"/>
  </r>
  <r>
    <x v="18"/>
    <x v="243"/>
    <s v="Saint-Vallier"/>
  </r>
  <r>
    <x v="19"/>
    <x v="244"/>
    <s v="Saint-François-de-l'Île-d'Orléans"/>
  </r>
  <r>
    <x v="19"/>
    <x v="245"/>
    <s v="Sainte-Famille-de-l'Île-d'Orléans"/>
  </r>
  <r>
    <x v="19"/>
    <x v="246"/>
    <s v="Saint-Jean-de-l'Île-d'Orléans"/>
  </r>
  <r>
    <x v="19"/>
    <x v="247"/>
    <s v="Saint-Laurent-de-l'Île-d'Orléans"/>
  </r>
  <r>
    <x v="19"/>
    <x v="248"/>
    <s v="Saint-Pierre-de-l'Île-d'Orléans"/>
  </r>
  <r>
    <x v="19"/>
    <x v="249"/>
    <s v="Sainte-Pétronille"/>
  </r>
  <r>
    <x v="20"/>
    <x v="250"/>
    <s v="Saint-Tite-des-Caps"/>
  </r>
  <r>
    <x v="20"/>
    <x v="251"/>
    <s v="Saint-Ferréol-les-Neiges"/>
  </r>
  <r>
    <x v="20"/>
    <x v="252"/>
    <s v="Saint-Louis-de-Gonzague-du-Cap-Tourmente"/>
  </r>
  <r>
    <x v="20"/>
    <x v="253"/>
    <s v="Saint-Joachim"/>
  </r>
  <r>
    <x v="20"/>
    <x v="254"/>
    <s v="Beaupré"/>
  </r>
  <r>
    <x v="20"/>
    <x v="255"/>
    <s v="Sainte-Anne-de-Beaupré"/>
  </r>
  <r>
    <x v="20"/>
    <x v="256"/>
    <s v="Château-Richer"/>
  </r>
  <r>
    <x v="20"/>
    <x v="257"/>
    <s v="L'Ange-Gardien"/>
  </r>
  <r>
    <x v="20"/>
    <x v="258"/>
    <s v="Boischatel"/>
  </r>
  <r>
    <x v="20"/>
    <x v="259"/>
    <s v="Sault-au-Cochon"/>
  </r>
  <r>
    <x v="20"/>
    <x v="260"/>
    <s v="Lac-Jacques-Cartier"/>
  </r>
  <r>
    <x v="21"/>
    <x v="261"/>
    <s v="Sainte-Catherine-de-la-Jacques-Cartier"/>
  </r>
  <r>
    <x v="21"/>
    <x v="262"/>
    <s v="Fossambault-sur-le-Lac"/>
  </r>
  <r>
    <x v="21"/>
    <x v="263"/>
    <s v="Lac-Saint-Joseph"/>
  </r>
  <r>
    <x v="21"/>
    <x v="264"/>
    <s v="Shannon"/>
  </r>
  <r>
    <x v="21"/>
    <x v="265"/>
    <s v="Saint-Gabriel-de-Valcartier"/>
  </r>
  <r>
    <x v="21"/>
    <x v="266"/>
    <s v="Lac-Delage"/>
  </r>
  <r>
    <x v="21"/>
    <x v="267"/>
    <s v="Stoneham-et-Tewkesbury"/>
  </r>
  <r>
    <x v="21"/>
    <x v="268"/>
    <s v="Lac-Beauport"/>
  </r>
  <r>
    <x v="21"/>
    <x v="269"/>
    <s v="Sainte-Brigitte-de-Laval"/>
  </r>
  <r>
    <x v="21"/>
    <x v="270"/>
    <s v="Lac-Croche"/>
  </r>
  <r>
    <x v="22"/>
    <x v="271"/>
    <s v="Notre-Dame-des-Anges"/>
  </r>
  <r>
    <x v="22"/>
    <x v="272"/>
    <s v="L'Ancienne-Lorette"/>
  </r>
  <r>
    <x v="22"/>
    <x v="273"/>
    <s v="Saint-Augustin-de-Desmaures"/>
  </r>
  <r>
    <x v="23"/>
    <x v="274"/>
    <s v="Frampton"/>
  </r>
  <r>
    <x v="23"/>
    <x v="275"/>
    <s v="Saints-Anges"/>
  </r>
  <r>
    <x v="23"/>
    <x v="276"/>
    <s v="Vallée-Jonction"/>
  </r>
  <r>
    <x v="23"/>
    <x v="277"/>
    <s v="Saint-Elzéar"/>
  </r>
  <r>
    <x v="23"/>
    <x v="278"/>
    <s v="Sainte-Marie"/>
  </r>
  <r>
    <x v="23"/>
    <x v="279"/>
    <s v="Sainte-Marguerite"/>
  </r>
  <r>
    <x v="23"/>
    <x v="280"/>
    <s v="Sainte-Hénédine"/>
  </r>
  <r>
    <x v="23"/>
    <x v="281"/>
    <s v="Scott"/>
  </r>
  <r>
    <x v="23"/>
    <x v="282"/>
    <s v="Saint-Bernard"/>
  </r>
  <r>
    <x v="23"/>
    <x v="283"/>
    <s v="Saint-Isidore"/>
  </r>
  <r>
    <x v="23"/>
    <x v="284"/>
    <s v="Saint-Lambert-de-Lauzon"/>
  </r>
  <r>
    <x v="24"/>
    <x v="285"/>
    <s v="Saint-Victor"/>
  </r>
  <r>
    <x v="24"/>
    <x v="286"/>
    <s v="Saint-Alfred"/>
  </r>
  <r>
    <x v="24"/>
    <x v="287"/>
    <s v="Beauceville"/>
  </r>
  <r>
    <x v="24"/>
    <x v="288"/>
    <s v="Saint-Odilon-de-Cranbourne"/>
  </r>
  <r>
    <x v="24"/>
    <x v="289"/>
    <s v="Saint-Joseph-de-Beauce"/>
  </r>
  <r>
    <x v="24"/>
    <x v="290"/>
    <s v="Saint-Joseph-des-Érables"/>
  </r>
  <r>
    <x v="24"/>
    <x v="291"/>
    <s v="Saint-Jules"/>
  </r>
  <r>
    <x v="24"/>
    <x v="292"/>
    <s v="Tring-Jonction"/>
  </r>
  <r>
    <x v="24"/>
    <x v="293"/>
    <s v="Saint-Frédéric"/>
  </r>
  <r>
    <x v="24"/>
    <x v="294"/>
    <s v="Saint-Séverin"/>
  </r>
  <r>
    <x v="25"/>
    <x v="295"/>
    <s v="Saint-Zacharie"/>
  </r>
  <r>
    <x v="25"/>
    <x v="296"/>
    <s v="Sainte-Aurélie"/>
  </r>
  <r>
    <x v="25"/>
    <x v="297"/>
    <s v="Saint-Prosper"/>
  </r>
  <r>
    <x v="25"/>
    <x v="298"/>
    <s v="Saint-Benjamin"/>
  </r>
  <r>
    <x v="25"/>
    <x v="299"/>
    <s v="Sainte-Rose-de-Watford"/>
  </r>
  <r>
    <x v="25"/>
    <x v="300"/>
    <s v="Saint-Louis-de-Gonzague"/>
  </r>
  <r>
    <x v="25"/>
    <x v="301"/>
    <s v="Saint-Cyprien"/>
  </r>
  <r>
    <x v="25"/>
    <x v="302"/>
    <s v="Sainte-Justine"/>
  </r>
  <r>
    <x v="25"/>
    <x v="303"/>
    <s v="Lac-Etchemin"/>
  </r>
  <r>
    <x v="25"/>
    <x v="304"/>
    <s v="Saint-Luc-de-Bellechasse"/>
  </r>
  <r>
    <x v="25"/>
    <x v="305"/>
    <s v="Sainte-Sabine"/>
  </r>
  <r>
    <x v="25"/>
    <x v="306"/>
    <s v="Saint-Camille-de-Lellis"/>
  </r>
  <r>
    <x v="25"/>
    <x v="307"/>
    <s v="Saint-Magloire"/>
  </r>
  <r>
    <x v="26"/>
    <x v="308"/>
    <s v="Saint-Théophile"/>
  </r>
  <r>
    <x v="26"/>
    <x v="309"/>
    <s v="Saint-Gédéon-de-Beauce"/>
  </r>
  <r>
    <x v="26"/>
    <x v="310"/>
    <s v="Saint-Hilaire-de-Dorset"/>
  </r>
  <r>
    <x v="26"/>
    <x v="311"/>
    <s v="Saint-Évariste-de-Forsyth"/>
  </r>
  <r>
    <x v="26"/>
    <x v="312"/>
    <s v="La Guadeloupe"/>
  </r>
  <r>
    <x v="26"/>
    <x v="313"/>
    <s v="Saint-Honoré-de-Shenley"/>
  </r>
  <r>
    <x v="26"/>
    <x v="314"/>
    <s v="Saint-Martin"/>
  </r>
  <r>
    <x v="26"/>
    <x v="315"/>
    <s v="Saint-René"/>
  </r>
  <r>
    <x v="26"/>
    <x v="316"/>
    <s v="Saint-Côme–Linière"/>
  </r>
  <r>
    <x v="26"/>
    <x v="317"/>
    <s v="Saint-Philibert"/>
  </r>
  <r>
    <x v="26"/>
    <x v="318"/>
    <s v="Saint-Georges"/>
  </r>
  <r>
    <x v="26"/>
    <x v="319"/>
    <s v="Lac-Poulin"/>
  </r>
  <r>
    <x v="26"/>
    <x v="320"/>
    <s v="Saint-Benoît-Labre"/>
  </r>
  <r>
    <x v="26"/>
    <x v="321"/>
    <s v="Saint-Éphrem-de-Beauce"/>
  </r>
  <r>
    <x v="26"/>
    <x v="322"/>
    <s v="Notre-Dame-des-Pins"/>
  </r>
  <r>
    <x v="26"/>
    <x v="323"/>
    <s v="Saint-Simon-les-Mines"/>
  </r>
  <r>
    <x v="27"/>
    <x v="324"/>
    <s v="Saint-Augustin-de-Woburn"/>
  </r>
  <r>
    <x v="27"/>
    <x v="325"/>
    <s v="Notre-Dame-des-Bois"/>
  </r>
  <r>
    <x v="27"/>
    <x v="326"/>
    <s v="Val-Racine"/>
  </r>
  <r>
    <x v="27"/>
    <x v="327"/>
    <s v="Piopolis"/>
  </r>
  <r>
    <x v="27"/>
    <x v="328"/>
    <s v="Frontenac"/>
  </r>
  <r>
    <x v="27"/>
    <x v="329"/>
    <s v="Lac-Mégantic"/>
  </r>
  <r>
    <x v="27"/>
    <x v="330"/>
    <s v="Marston"/>
  </r>
  <r>
    <x v="27"/>
    <x v="331"/>
    <s v="Milan"/>
  </r>
  <r>
    <x v="27"/>
    <x v="332"/>
    <s v="Nantes"/>
  </r>
  <r>
    <x v="27"/>
    <x v="333"/>
    <s v="Sainte-Cécile-de-Whitton"/>
  </r>
  <r>
    <x v="27"/>
    <x v="334"/>
    <s v="Audet"/>
  </r>
  <r>
    <x v="27"/>
    <x v="335"/>
    <s v="Saint-Robert-Bellarmin"/>
  </r>
  <r>
    <x v="27"/>
    <x v="336"/>
    <s v="Saint-Ludger"/>
  </r>
  <r>
    <x v="27"/>
    <x v="337"/>
    <s v="Lac-Drolet"/>
  </r>
  <r>
    <x v="27"/>
    <x v="338"/>
    <s v="Saint-Sébastien"/>
  </r>
  <r>
    <x v="27"/>
    <x v="339"/>
    <s v="Courcelles"/>
  </r>
  <r>
    <x v="27"/>
    <x v="340"/>
    <s v="Lambton"/>
  </r>
  <r>
    <x v="27"/>
    <x v="341"/>
    <s v="Saint-Romain"/>
  </r>
  <r>
    <x v="27"/>
    <x v="342"/>
    <s v="Stornoway"/>
  </r>
  <r>
    <x v="27"/>
    <x v="343"/>
    <s v="Stratford"/>
  </r>
  <r>
    <x v="28"/>
    <x v="344"/>
    <s v="Beaulac-Garthby"/>
  </r>
  <r>
    <x v="28"/>
    <x v="345"/>
    <s v="Disraeli"/>
  </r>
  <r>
    <x v="28"/>
    <x v="346"/>
    <s v="Disraeli"/>
  </r>
  <r>
    <x v="28"/>
    <x v="347"/>
    <s v="Saint-Jacques-le-Majeur-de-Wolfestown"/>
  </r>
  <r>
    <x v="28"/>
    <x v="348"/>
    <s v="Saint-Fortunat"/>
  </r>
  <r>
    <x v="28"/>
    <x v="349"/>
    <s v="Saint-Julien"/>
  </r>
  <r>
    <x v="28"/>
    <x v="350"/>
    <s v="Irlande"/>
  </r>
  <r>
    <x v="28"/>
    <x v="351"/>
    <s v="Saint-Joseph-de-Coleraine"/>
  </r>
  <r>
    <x v="28"/>
    <x v="352"/>
    <s v="Sainte-Praxède"/>
  </r>
  <r>
    <x v="28"/>
    <x v="353"/>
    <s v="Adstock"/>
  </r>
  <r>
    <x v="28"/>
    <x v="354"/>
    <s v="Sainte-Clotilde-de-Beauce"/>
  </r>
  <r>
    <x v="28"/>
    <x v="355"/>
    <s v="Thetford Mines"/>
  </r>
  <r>
    <x v="28"/>
    <x v="356"/>
    <s v="Saint-Adrien-d'Irlande"/>
  </r>
  <r>
    <x v="28"/>
    <x v="357"/>
    <s v="Saint-Jean-de-Brébeuf"/>
  </r>
  <r>
    <x v="28"/>
    <x v="358"/>
    <s v="Kinnear's Mills"/>
  </r>
  <r>
    <x v="28"/>
    <x v="359"/>
    <s v="East Broughton"/>
  </r>
  <r>
    <x v="28"/>
    <x v="360"/>
    <s v="Sacré-Coeur-de-Jésus"/>
  </r>
  <r>
    <x v="28"/>
    <x v="361"/>
    <s v="Saint-Pierre-de-Broughton"/>
  </r>
  <r>
    <x v="28"/>
    <x v="362"/>
    <s v="Saint-Jacques-de-Leeds"/>
  </r>
  <r>
    <x v="29"/>
    <x v="363"/>
    <s v="Saint-Ferdinand"/>
  </r>
  <r>
    <x v="29"/>
    <x v="364"/>
    <s v="Sainte-Sophie-d'Halifax"/>
  </r>
  <r>
    <x v="29"/>
    <x v="365"/>
    <s v="Princeville"/>
  </r>
  <r>
    <x v="29"/>
    <x v="366"/>
    <s v="Plessisville"/>
  </r>
  <r>
    <x v="29"/>
    <x v="367"/>
    <s v="Plessisville"/>
  </r>
  <r>
    <x v="29"/>
    <x v="368"/>
    <s v="Saint-Pierre-Baptiste"/>
  </r>
  <r>
    <x v="29"/>
    <x v="369"/>
    <s v="Inverness"/>
  </r>
  <r>
    <x v="29"/>
    <x v="370"/>
    <s v="Lyster"/>
  </r>
  <r>
    <x v="29"/>
    <x v="371"/>
    <s v="Laurierville"/>
  </r>
  <r>
    <x v="29"/>
    <x v="372"/>
    <s v="Notre-Dame-de-Lourdes"/>
  </r>
  <r>
    <x v="29"/>
    <x v="373"/>
    <s v="Villeroy"/>
  </r>
  <r>
    <x v="30"/>
    <x v="374"/>
    <s v="Saint-Sylvestre"/>
  </r>
  <r>
    <x v="30"/>
    <x v="375"/>
    <s v="Sainte-Agathe-de-Lotbinière"/>
  </r>
  <r>
    <x v="30"/>
    <x v="376"/>
    <s v="Saint-Patrice-de-Beaurivage"/>
  </r>
  <r>
    <x v="30"/>
    <x v="377"/>
    <s v="Saint-Narcisse-de-Beaurivage"/>
  </r>
  <r>
    <x v="30"/>
    <x v="378"/>
    <s v="Saint-Gilles"/>
  </r>
  <r>
    <x v="30"/>
    <x v="379"/>
    <s v="Dosquet"/>
  </r>
  <r>
    <x v="30"/>
    <x v="380"/>
    <s v="Saint-Agapit"/>
  </r>
  <r>
    <x v="30"/>
    <x v="381"/>
    <s v="Saint-Flavien"/>
  </r>
  <r>
    <x v="30"/>
    <x v="382"/>
    <s v="Laurier-Station"/>
  </r>
  <r>
    <x v="30"/>
    <x v="383"/>
    <s v="Saint-Janvier-de-Joly"/>
  </r>
  <r>
    <x v="30"/>
    <x v="384"/>
    <s v="Val-Alain"/>
  </r>
  <r>
    <x v="30"/>
    <x v="385"/>
    <s v="Saint-Édouard-de-Lotbinière"/>
  </r>
  <r>
    <x v="30"/>
    <x v="386"/>
    <s v="Notre-Dame-du-Sacré-Coeur-d'Issoudun"/>
  </r>
  <r>
    <x v="30"/>
    <x v="387"/>
    <s v="Saint-Apollinaire"/>
  </r>
  <r>
    <x v="30"/>
    <x v="388"/>
    <s v="Saint-Antoine-de-Tilly"/>
  </r>
  <r>
    <x v="30"/>
    <x v="389"/>
    <s v="Sainte-Croix"/>
  </r>
  <r>
    <x v="30"/>
    <x v="390"/>
    <s v="Lotbinière"/>
  </r>
  <r>
    <x v="30"/>
    <x v="391"/>
    <s v="Leclercville"/>
  </r>
  <r>
    <x v="31"/>
    <x v="392"/>
    <s v="Neuville"/>
  </r>
  <r>
    <x v="31"/>
    <x v="393"/>
    <s v="Pont-Rouge"/>
  </r>
  <r>
    <x v="31"/>
    <x v="394"/>
    <s v="Donnacona"/>
  </r>
  <r>
    <x v="31"/>
    <x v="395"/>
    <s v="Cap-Santé"/>
  </r>
  <r>
    <x v="31"/>
    <x v="396"/>
    <s v="Saint-Basile"/>
  </r>
  <r>
    <x v="31"/>
    <x v="397"/>
    <s v="Portneuf"/>
  </r>
  <r>
    <x v="31"/>
    <x v="398"/>
    <s v="Deschambault-Grondines"/>
  </r>
  <r>
    <x v="31"/>
    <x v="399"/>
    <s v="Saint-Gilbert"/>
  </r>
  <r>
    <x v="31"/>
    <x v="400"/>
    <s v="Saint-Marc-des-Carrières"/>
  </r>
  <r>
    <x v="31"/>
    <x v="401"/>
    <s v="Saint-Casimir"/>
  </r>
  <r>
    <x v="31"/>
    <x v="402"/>
    <s v="Saint-Thuribe"/>
  </r>
  <r>
    <x v="31"/>
    <x v="403"/>
    <s v="Saint-Ubalde"/>
  </r>
  <r>
    <x v="31"/>
    <x v="404"/>
    <s v="Saint-Alban"/>
  </r>
  <r>
    <x v="31"/>
    <x v="405"/>
    <s v="Sainte-Christine-d'Auvergne"/>
  </r>
  <r>
    <x v="31"/>
    <x v="406"/>
    <s v="Saint-Léonard-de-Portneuf"/>
  </r>
  <r>
    <x v="31"/>
    <x v="407"/>
    <s v="Lac-Sergent"/>
  </r>
  <r>
    <x v="31"/>
    <x v="408"/>
    <s v="Saint-Raymond"/>
  </r>
  <r>
    <x v="31"/>
    <x v="409"/>
    <s v="Rivière-à-Pierre"/>
  </r>
  <r>
    <x v="31"/>
    <x v="410"/>
    <s v="Lac-Blanc"/>
  </r>
  <r>
    <x v="31"/>
    <x v="411"/>
    <s v="Linton"/>
  </r>
  <r>
    <x v="31"/>
    <x v="412"/>
    <s v="Lac-Lapeyrère"/>
  </r>
  <r>
    <x v="32"/>
    <x v="413"/>
    <s v="Notre-Dame-de-Montauban"/>
  </r>
  <r>
    <x v="32"/>
    <x v="414"/>
    <s v="Lac-aux-Sables"/>
  </r>
  <r>
    <x v="32"/>
    <x v="415"/>
    <s v="Saint-Adelphe"/>
  </r>
  <r>
    <x v="32"/>
    <x v="416"/>
    <s v="Saint-Séverin"/>
  </r>
  <r>
    <x v="32"/>
    <x v="417"/>
    <s v="Saint-Tite"/>
  </r>
  <r>
    <x v="32"/>
    <x v="418"/>
    <s v="Hérouxville"/>
  </r>
  <r>
    <x v="32"/>
    <x v="419"/>
    <s v="Grandes-Piles"/>
  </r>
  <r>
    <x v="32"/>
    <x v="420"/>
    <s v="Saint-Roch-de-Mékinac"/>
  </r>
  <r>
    <x v="32"/>
    <x v="421"/>
    <s v="Sainte-Thècle"/>
  </r>
  <r>
    <x v="32"/>
    <x v="422"/>
    <s v="Trois-Rives"/>
  </r>
  <r>
    <x v="32"/>
    <x v="423"/>
    <s v="Lac-Masketsi"/>
  </r>
  <r>
    <x v="32"/>
    <x v="424"/>
    <s v="Lac-Normand"/>
  </r>
  <r>
    <x v="32"/>
    <x v="425"/>
    <s v="Rivière-de-la-Savane"/>
  </r>
  <r>
    <x v="32"/>
    <x v="426"/>
    <s v="Lac-Boulé"/>
  </r>
  <r>
    <x v="33"/>
    <x v="427"/>
    <s v="Shawinigan"/>
  </r>
  <r>
    <x v="34"/>
    <x v="428"/>
    <s v="Saint-Sylvère"/>
  </r>
  <r>
    <x v="34"/>
    <x v="429"/>
    <s v="Bécancour"/>
  </r>
  <r>
    <x v="34"/>
    <x v="430"/>
    <s v="Sainte-Marie-de-Blandford"/>
  </r>
  <r>
    <x v="34"/>
    <x v="431"/>
    <s v="Lemieux"/>
  </r>
  <r>
    <x v="34"/>
    <x v="432"/>
    <s v="Manseau"/>
  </r>
  <r>
    <x v="34"/>
    <x v="433"/>
    <s v="Sainte-Françoise"/>
  </r>
  <r>
    <x v="34"/>
    <x v="434"/>
    <s v="Sainte-Sophie-de-Lévrard"/>
  </r>
  <r>
    <x v="34"/>
    <x v="435"/>
    <s v="Fortierville"/>
  </r>
  <r>
    <x v="34"/>
    <x v="436"/>
    <s v="Parisville"/>
  </r>
  <r>
    <x v="34"/>
    <x v="437"/>
    <s v="Sainte-Cécile-de-Lévrard"/>
  </r>
  <r>
    <x v="34"/>
    <x v="438"/>
    <s v="Saint-Pierre-les-Becquets"/>
  </r>
  <r>
    <x v="34"/>
    <x v="439"/>
    <s v="Deschaillons-sur-Saint-Laurent"/>
  </r>
  <r>
    <x v="35"/>
    <x v="440"/>
    <s v="Saints-Martyrs-Canadiens"/>
  </r>
  <r>
    <x v="35"/>
    <x v="441"/>
    <s v="Ham-Nord"/>
  </r>
  <r>
    <x v="35"/>
    <x v="442"/>
    <s v="Notre-Dame-de-Ham"/>
  </r>
  <r>
    <x v="35"/>
    <x v="443"/>
    <s v="Saint-Rémi-de-Tingwick"/>
  </r>
  <r>
    <x v="35"/>
    <x v="444"/>
    <s v="Tingwick"/>
  </r>
  <r>
    <x v="35"/>
    <x v="445"/>
    <s v="Chesterville"/>
  </r>
  <r>
    <x v="35"/>
    <x v="446"/>
    <s v="Sainte-Hélène-de-Chester"/>
  </r>
  <r>
    <x v="35"/>
    <x v="447"/>
    <s v="Saint-Norbert-d'Arthabaska"/>
  </r>
  <r>
    <x v="35"/>
    <x v="448"/>
    <s v="Saint-Christophe-d'Arthabaska"/>
  </r>
  <r>
    <x v="35"/>
    <x v="449"/>
    <s v="Victoriaville"/>
  </r>
  <r>
    <x v="35"/>
    <x v="450"/>
    <s v="Warwick"/>
  </r>
  <r>
    <x v="35"/>
    <x v="451"/>
    <s v="Saint-Albert"/>
  </r>
  <r>
    <x v="35"/>
    <x v="452"/>
    <s v="Sainte-Élizabeth-de-Warwick"/>
  </r>
  <r>
    <x v="35"/>
    <x v="453"/>
    <s v="Kingsey Falls"/>
  </r>
  <r>
    <x v="35"/>
    <x v="454"/>
    <s v="Sainte-Séraphine"/>
  </r>
  <r>
    <x v="35"/>
    <x v="455"/>
    <s v="Sainte-Clotilde-de-Horton"/>
  </r>
  <r>
    <x v="35"/>
    <x v="456"/>
    <s v="Saint-Samuel"/>
  </r>
  <r>
    <x v="35"/>
    <x v="457"/>
    <s v="Saint-Valère"/>
  </r>
  <r>
    <x v="35"/>
    <x v="458"/>
    <s v="Saint-Rosaire"/>
  </r>
  <r>
    <x v="35"/>
    <x v="459"/>
    <s v="Daveluyville"/>
  </r>
  <r>
    <x v="35"/>
    <x v="460"/>
    <s v="Maddington Falls"/>
  </r>
  <r>
    <x v="35"/>
    <x v="461"/>
    <s v="Saint-Louis-de-Blandford"/>
  </r>
  <r>
    <x v="36"/>
    <x v="462"/>
    <s v="Ham-Sud"/>
  </r>
  <r>
    <x v="36"/>
    <x v="463"/>
    <s v="Saint-Adrien"/>
  </r>
  <r>
    <x v="36"/>
    <x v="464"/>
    <s v="Wotton"/>
  </r>
  <r>
    <x v="36"/>
    <x v="465"/>
    <s v="Saint-Camille"/>
  </r>
  <r>
    <x v="36"/>
    <x v="466"/>
    <s v="Saint-Georges-de-Windsor"/>
  </r>
  <r>
    <x v="36"/>
    <x v="467"/>
    <s v="Val-des-Sources"/>
  </r>
  <r>
    <x v="36"/>
    <x v="468"/>
    <s v="Danville"/>
  </r>
  <r>
    <x v="37"/>
    <x v="469"/>
    <s v="Saint-Isidore-de-Clifton"/>
  </r>
  <r>
    <x v="37"/>
    <x v="470"/>
    <s v="Chartierville"/>
  </r>
  <r>
    <x v="37"/>
    <x v="471"/>
    <s v="La Patrie"/>
  </r>
  <r>
    <x v="37"/>
    <x v="472"/>
    <s v="Newport"/>
  </r>
  <r>
    <x v="37"/>
    <x v="473"/>
    <s v="Cookshire-Eaton"/>
  </r>
  <r>
    <x v="37"/>
    <x v="474"/>
    <s v="Ascot Corner"/>
  </r>
  <r>
    <x v="37"/>
    <x v="475"/>
    <s v="East Angus"/>
  </r>
  <r>
    <x v="37"/>
    <x v="476"/>
    <s v="Westbury"/>
  </r>
  <r>
    <x v="37"/>
    <x v="477"/>
    <s v="Bury"/>
  </r>
  <r>
    <x v="37"/>
    <x v="478"/>
    <s v="Hampden"/>
  </r>
  <r>
    <x v="37"/>
    <x v="479"/>
    <s v="Scotstown"/>
  </r>
  <r>
    <x v="37"/>
    <x v="480"/>
    <s v="Lingwick"/>
  </r>
  <r>
    <x v="37"/>
    <x v="481"/>
    <s v="Weedon"/>
  </r>
  <r>
    <x v="37"/>
    <x v="482"/>
    <s v="Dudswell"/>
  </r>
  <r>
    <x v="38"/>
    <x v="483"/>
    <s v="Stoke"/>
  </r>
  <r>
    <x v="38"/>
    <x v="484"/>
    <s v="Saint-François-Xavier-de-Brompton"/>
  </r>
  <r>
    <x v="38"/>
    <x v="485"/>
    <s v="Saint-Denis-de-Brompton"/>
  </r>
  <r>
    <x v="38"/>
    <x v="486"/>
    <s v="Racine"/>
  </r>
  <r>
    <x v="38"/>
    <x v="487"/>
    <s v="Bonsecours"/>
  </r>
  <r>
    <x v="38"/>
    <x v="488"/>
    <s v="Lawrenceville"/>
  </r>
  <r>
    <x v="38"/>
    <x v="489"/>
    <s v="Sainte-Anne-de-la-Rochelle"/>
  </r>
  <r>
    <x v="38"/>
    <x v="490"/>
    <s v="Valcourt"/>
  </r>
  <r>
    <x v="38"/>
    <x v="491"/>
    <s v="Valcourt"/>
  </r>
  <r>
    <x v="38"/>
    <x v="492"/>
    <s v="Maricourt"/>
  </r>
  <r>
    <x v="38"/>
    <x v="493"/>
    <s v="Kingsbury"/>
  </r>
  <r>
    <x v="38"/>
    <x v="494"/>
    <s v="Melbourne"/>
  </r>
  <r>
    <x v="38"/>
    <x v="495"/>
    <s v="Ulverton"/>
  </r>
  <r>
    <x v="38"/>
    <x v="496"/>
    <s v="Windsor"/>
  </r>
  <r>
    <x v="38"/>
    <x v="497"/>
    <s v="Val-Joli"/>
  </r>
  <r>
    <x v="38"/>
    <x v="498"/>
    <s v="Richmond"/>
  </r>
  <r>
    <x v="38"/>
    <x v="499"/>
    <s v="Saint-Claude"/>
  </r>
  <r>
    <x v="38"/>
    <x v="500"/>
    <s v="Cleveland"/>
  </r>
  <r>
    <x v="39"/>
    <x v="501"/>
    <s v="Sherbrooke"/>
  </r>
  <r>
    <x v="40"/>
    <x v="502"/>
    <s v="Saint-Malo"/>
  </r>
  <r>
    <x v="40"/>
    <x v="503"/>
    <s v="Saint-Venant-de-Paquette"/>
  </r>
  <r>
    <x v="40"/>
    <x v="504"/>
    <s v="East Hereford"/>
  </r>
  <r>
    <x v="40"/>
    <x v="505"/>
    <s v="Saint-Herménégilde"/>
  </r>
  <r>
    <x v="40"/>
    <x v="506"/>
    <s v="Dixville"/>
  </r>
  <r>
    <x v="40"/>
    <x v="507"/>
    <s v="Coaticook"/>
  </r>
  <r>
    <x v="40"/>
    <x v="508"/>
    <s v="Barnston-Ouest"/>
  </r>
  <r>
    <x v="40"/>
    <x v="509"/>
    <s v="Stanstead-Est"/>
  </r>
  <r>
    <x v="40"/>
    <x v="510"/>
    <s v="Sainte-Edwidge-de-Clifton"/>
  </r>
  <r>
    <x v="40"/>
    <x v="511"/>
    <s v="Martinville"/>
  </r>
  <r>
    <x v="40"/>
    <x v="512"/>
    <s v="Compton"/>
  </r>
  <r>
    <x v="40"/>
    <x v="513"/>
    <s v="Waterville"/>
  </r>
  <r>
    <x v="41"/>
    <x v="514"/>
    <s v="Stanstead"/>
  </r>
  <r>
    <x v="41"/>
    <x v="515"/>
    <s v="Ogden"/>
  </r>
  <r>
    <x v="41"/>
    <x v="516"/>
    <s v="Stanstead"/>
  </r>
  <r>
    <x v="41"/>
    <x v="517"/>
    <s v="Potton"/>
  </r>
  <r>
    <x v="41"/>
    <x v="518"/>
    <s v="Ayer's Cliff"/>
  </r>
  <r>
    <x v="41"/>
    <x v="519"/>
    <s v="Hatley"/>
  </r>
  <r>
    <x v="41"/>
    <x v="520"/>
    <s v="North Hatley"/>
  </r>
  <r>
    <x v="41"/>
    <x v="521"/>
    <s v="Hatley"/>
  </r>
  <r>
    <x v="41"/>
    <x v="522"/>
    <s v="Sainte-Catherine-de-Hatley"/>
  </r>
  <r>
    <x v="41"/>
    <x v="523"/>
    <s v="Magog"/>
  </r>
  <r>
    <x v="41"/>
    <x v="524"/>
    <s v="Saint-Benoît-du-Lac"/>
  </r>
  <r>
    <x v="41"/>
    <x v="525"/>
    <s v="Austin"/>
  </r>
  <r>
    <x v="41"/>
    <x v="526"/>
    <s v="Eastman"/>
  </r>
  <r>
    <x v="41"/>
    <x v="527"/>
    <s v="Bolton-Est"/>
  </r>
  <r>
    <x v="41"/>
    <x v="528"/>
    <s v="Saint-Étienne-de-Bolton"/>
  </r>
  <r>
    <x v="41"/>
    <x v="529"/>
    <s v="Stukely-Sud"/>
  </r>
  <r>
    <x v="41"/>
    <x v="530"/>
    <s v="Orford"/>
  </r>
  <r>
    <x v="42"/>
    <x v="531"/>
    <s v="Abercorn"/>
  </r>
  <r>
    <x v="42"/>
    <x v="532"/>
    <s v="Frelighsburg"/>
  </r>
  <r>
    <x v="42"/>
    <x v="533"/>
    <s v="Saint-Armand"/>
  </r>
  <r>
    <x v="42"/>
    <x v="534"/>
    <s v="Pike River"/>
  </r>
  <r>
    <x v="42"/>
    <x v="535"/>
    <s v="Stanbridge Station"/>
  </r>
  <r>
    <x v="42"/>
    <x v="536"/>
    <s v="Bedford"/>
  </r>
  <r>
    <x v="42"/>
    <x v="537"/>
    <s v="Bedford"/>
  </r>
  <r>
    <x v="42"/>
    <x v="538"/>
    <s v="Stanbridge East"/>
  </r>
  <r>
    <x v="42"/>
    <x v="539"/>
    <s v="Dunham"/>
  </r>
  <r>
    <x v="42"/>
    <x v="540"/>
    <s v="Sutton"/>
  </r>
  <r>
    <x v="42"/>
    <x v="541"/>
    <s v="Bolton-Ouest"/>
  </r>
  <r>
    <x v="42"/>
    <x v="542"/>
    <s v="Brome"/>
  </r>
  <r>
    <x v="42"/>
    <x v="543"/>
    <s v="Lac-Brome"/>
  </r>
  <r>
    <x v="42"/>
    <x v="544"/>
    <s v="Bromont"/>
  </r>
  <r>
    <x v="42"/>
    <x v="545"/>
    <s v="Cowansville"/>
  </r>
  <r>
    <x v="42"/>
    <x v="546"/>
    <s v="East Farnham"/>
  </r>
  <r>
    <x v="42"/>
    <x v="547"/>
    <s v="Brigham"/>
  </r>
  <r>
    <x v="42"/>
    <x v="548"/>
    <s v="Saint-Ignace-de-Stanbridge"/>
  </r>
  <r>
    <x v="42"/>
    <x v="549"/>
    <s v="Notre-Dame-de-Stanbridge"/>
  </r>
  <r>
    <x v="42"/>
    <x v="550"/>
    <s v="Sainte-Sabine"/>
  </r>
  <r>
    <x v="42"/>
    <x v="551"/>
    <s v="Farnham"/>
  </r>
  <r>
    <x v="43"/>
    <x v="552"/>
    <s v="Saint-Alphonse-de-Granby"/>
  </r>
  <r>
    <x v="43"/>
    <x v="553"/>
    <s v="Granby"/>
  </r>
  <r>
    <x v="43"/>
    <x v="554"/>
    <s v="Waterloo"/>
  </r>
  <r>
    <x v="43"/>
    <x v="555"/>
    <s v="Warden"/>
  </r>
  <r>
    <x v="43"/>
    <x v="556"/>
    <s v="Shefford"/>
  </r>
  <r>
    <x v="43"/>
    <x v="557"/>
    <s v="Saint-Joachim-de-Shefford"/>
  </r>
  <r>
    <x v="43"/>
    <x v="558"/>
    <s v="Roxton Pond"/>
  </r>
  <r>
    <x v="43"/>
    <x v="559"/>
    <s v="Sainte-Cécile-de-Milton"/>
  </r>
  <r>
    <x v="44"/>
    <x v="560"/>
    <s v="Béthanie"/>
  </r>
  <r>
    <x v="44"/>
    <x v="561"/>
    <s v="Roxton Falls"/>
  </r>
  <r>
    <x v="44"/>
    <x v="562"/>
    <s v="Roxton"/>
  </r>
  <r>
    <x v="44"/>
    <x v="563"/>
    <s v="Sainte-Christine"/>
  </r>
  <r>
    <x v="44"/>
    <x v="564"/>
    <s v="Acton Vale"/>
  </r>
  <r>
    <x v="44"/>
    <x v="565"/>
    <s v="Upton"/>
  </r>
  <r>
    <x v="44"/>
    <x v="566"/>
    <s v="Saint-Théodore-d'Acton"/>
  </r>
  <r>
    <x v="44"/>
    <x v="567"/>
    <s v="Saint-Nazaire-d'Acton"/>
  </r>
  <r>
    <x v="45"/>
    <x v="568"/>
    <s v="Saint-Félix-de-Kingsey"/>
  </r>
  <r>
    <x v="45"/>
    <x v="569"/>
    <s v="Durham-Sud"/>
  </r>
  <r>
    <x v="45"/>
    <x v="570"/>
    <s v="Lefebvre"/>
  </r>
  <r>
    <x v="45"/>
    <x v="571"/>
    <s v="L'Avenir"/>
  </r>
  <r>
    <x v="45"/>
    <x v="572"/>
    <s v="Saint-Lucien"/>
  </r>
  <r>
    <x v="45"/>
    <x v="573"/>
    <s v="Wickham"/>
  </r>
  <r>
    <x v="45"/>
    <x v="574"/>
    <s v="Saint-Germain-de-Grantham"/>
  </r>
  <r>
    <x v="45"/>
    <x v="575"/>
    <s v="Drummondville"/>
  </r>
  <r>
    <x v="45"/>
    <x v="576"/>
    <s v="Saint-Cyrille-de-Wendover"/>
  </r>
  <r>
    <x v="45"/>
    <x v="577"/>
    <s v="Notre-Dame-du-Bon-Conseil"/>
  </r>
  <r>
    <x v="45"/>
    <x v="578"/>
    <s v="Notre-Dame-du-Bon-Conseil"/>
  </r>
  <r>
    <x v="45"/>
    <x v="579"/>
    <s v="Sainte-Brigitte-des-Saults"/>
  </r>
  <r>
    <x v="45"/>
    <x v="580"/>
    <s v="Saint-Majorique-de-Grantham"/>
  </r>
  <r>
    <x v="45"/>
    <x v="581"/>
    <s v="Saint-Edmond-de-Grantham"/>
  </r>
  <r>
    <x v="45"/>
    <x v="582"/>
    <s v="Saint-Eugène"/>
  </r>
  <r>
    <x v="45"/>
    <x v="583"/>
    <s v="Saint-Guillaume"/>
  </r>
  <r>
    <x v="45"/>
    <x v="584"/>
    <s v="Saint-Bonaventure"/>
  </r>
  <r>
    <x v="45"/>
    <x v="585"/>
    <s v="Saint-Pie-de-Guire"/>
  </r>
  <r>
    <x v="46"/>
    <x v="586"/>
    <s v="Sainte-Eulalie"/>
  </r>
  <r>
    <x v="46"/>
    <x v="587"/>
    <s v="Aston-Jonction"/>
  </r>
  <r>
    <x v="46"/>
    <x v="588"/>
    <s v="Saint-Wenceslas"/>
  </r>
  <r>
    <x v="46"/>
    <x v="589"/>
    <s v="Saint-Célestin"/>
  </r>
  <r>
    <x v="46"/>
    <x v="590"/>
    <s v="Saint-Célestin"/>
  </r>
  <r>
    <x v="46"/>
    <x v="591"/>
    <s v="Saint-Léonard-d'Aston"/>
  </r>
  <r>
    <x v="46"/>
    <x v="592"/>
    <s v="Sainte-Perpétue"/>
  </r>
  <r>
    <x v="46"/>
    <x v="593"/>
    <s v="Sainte-Monique"/>
  </r>
  <r>
    <x v="46"/>
    <x v="594"/>
    <s v="Grand-Saint-Esprit"/>
  </r>
  <r>
    <x v="46"/>
    <x v="595"/>
    <s v="Nicolet"/>
  </r>
  <r>
    <x v="46"/>
    <x v="596"/>
    <s v="La Visitation-de-Yamaska"/>
  </r>
  <r>
    <x v="46"/>
    <x v="597"/>
    <s v="Saint-Zéphirin-de-Courval"/>
  </r>
  <r>
    <x v="46"/>
    <x v="598"/>
    <s v="Saint-Elphège"/>
  </r>
  <r>
    <x v="46"/>
    <x v="599"/>
    <s v="Baie-du-Febvre"/>
  </r>
  <r>
    <x v="46"/>
    <x v="600"/>
    <s v="Pierreville"/>
  </r>
  <r>
    <x v="46"/>
    <x v="601"/>
    <s v="Saint-François-du-Lac"/>
  </r>
  <r>
    <x v="47"/>
    <x v="602"/>
    <s v="Maskinongé"/>
  </r>
  <r>
    <x v="47"/>
    <x v="603"/>
    <s v="Louiseville"/>
  </r>
  <r>
    <x v="47"/>
    <x v="604"/>
    <s v="Yamachiche"/>
  </r>
  <r>
    <x v="47"/>
    <x v="605"/>
    <s v="Saint-Barnabé"/>
  </r>
  <r>
    <x v="47"/>
    <x v="606"/>
    <s v="Saint-Sévère"/>
  </r>
  <r>
    <x v="47"/>
    <x v="607"/>
    <s v="Saint-Léon-le-Grand"/>
  </r>
  <r>
    <x v="47"/>
    <x v="608"/>
    <s v="Sainte-Ursule"/>
  </r>
  <r>
    <x v="47"/>
    <x v="609"/>
    <s v="Saint-Justin"/>
  </r>
  <r>
    <x v="47"/>
    <x v="610"/>
    <s v="Saint-Édouard-de-Maskinongé"/>
  </r>
  <r>
    <x v="47"/>
    <x v="611"/>
    <s v="Sainte-Angèle-de-Prémont"/>
  </r>
  <r>
    <x v="47"/>
    <x v="612"/>
    <s v="Saint-Paulin"/>
  </r>
  <r>
    <x v="47"/>
    <x v="613"/>
    <s v="Saint-Alexis-des-Monts"/>
  </r>
  <r>
    <x v="47"/>
    <x v="614"/>
    <s v="Saint-Mathieu-du-Parc"/>
  </r>
  <r>
    <x v="47"/>
    <x v="615"/>
    <s v="Saint-Élie-de-Caxton"/>
  </r>
  <r>
    <x v="47"/>
    <x v="616"/>
    <s v="Charette"/>
  </r>
  <r>
    <x v="47"/>
    <x v="617"/>
    <s v="Saint-Boniface"/>
  </r>
  <r>
    <x v="47"/>
    <x v="618"/>
    <s v="Saint-Étienne-des-Grès"/>
  </r>
  <r>
    <x v="48"/>
    <x v="619"/>
    <s v="Lavaltrie"/>
  </r>
  <r>
    <x v="48"/>
    <x v="620"/>
    <s v="Lanoraie"/>
  </r>
  <r>
    <x v="48"/>
    <x v="621"/>
    <s v="Sainte-Élisabeth"/>
  </r>
  <r>
    <x v="48"/>
    <x v="622"/>
    <s v="Berthierville"/>
  </r>
  <r>
    <x v="48"/>
    <x v="623"/>
    <s v="Sainte-Geneviève-de-Berthier"/>
  </r>
  <r>
    <x v="48"/>
    <x v="624"/>
    <s v="Saint-Ignace-de-Loyola"/>
  </r>
  <r>
    <x v="48"/>
    <x v="625"/>
    <s v="La Visitation-de-l'Île-Dupas"/>
  </r>
  <r>
    <x v="48"/>
    <x v="626"/>
    <s v="Saint-Barthélemy"/>
  </r>
  <r>
    <x v="48"/>
    <x v="627"/>
    <s v="Saint-Cuthbert"/>
  </r>
  <r>
    <x v="48"/>
    <x v="628"/>
    <s v="Saint-Norbert"/>
  </r>
  <r>
    <x v="48"/>
    <x v="629"/>
    <s v="Saint-Cléophas-de-Brandon"/>
  </r>
  <r>
    <x v="48"/>
    <x v="630"/>
    <s v="Saint-Gabriel"/>
  </r>
  <r>
    <x v="48"/>
    <x v="631"/>
    <s v="Saint-Gabriel-de-Brandon"/>
  </r>
  <r>
    <x v="48"/>
    <x v="632"/>
    <s v="Saint-Didace"/>
  </r>
  <r>
    <x v="48"/>
    <x v="633"/>
    <s v="Mandeville"/>
  </r>
  <r>
    <x v="49"/>
    <x v="634"/>
    <s v="Saint-David"/>
  </r>
  <r>
    <x v="49"/>
    <x v="635"/>
    <s v="Massueville"/>
  </r>
  <r>
    <x v="49"/>
    <x v="636"/>
    <s v="Saint-Aimé"/>
  </r>
  <r>
    <x v="49"/>
    <x v="637"/>
    <s v="Saint-Robert"/>
  </r>
  <r>
    <x v="49"/>
    <x v="638"/>
    <s v="Sainte-Victoire-de-Sorel"/>
  </r>
  <r>
    <x v="49"/>
    <x v="639"/>
    <s v="Saint-Ours"/>
  </r>
  <r>
    <x v="49"/>
    <x v="640"/>
    <s v="Saint-Roch-de-Richelieu"/>
  </r>
  <r>
    <x v="49"/>
    <x v="641"/>
    <s v="Saint-Joseph-de-Sorel"/>
  </r>
  <r>
    <x v="49"/>
    <x v="642"/>
    <s v="Sorel-Tracy"/>
  </r>
  <r>
    <x v="49"/>
    <x v="643"/>
    <s v="Sainte-Anne-de-Sorel"/>
  </r>
  <r>
    <x v="49"/>
    <x v="644"/>
    <s v="Yamaska"/>
  </r>
  <r>
    <x v="49"/>
    <x v="645"/>
    <s v="Saint-Gérard-Majella"/>
  </r>
  <r>
    <x v="50"/>
    <x v="646"/>
    <s v="Saint-Pie"/>
  </r>
  <r>
    <x v="50"/>
    <x v="647"/>
    <s v="Saint-Damase"/>
  </r>
  <r>
    <x v="50"/>
    <x v="648"/>
    <s v="Sainte-Madeleine"/>
  </r>
  <r>
    <x v="50"/>
    <x v="649"/>
    <s v="Sainte-Marie-Madeleine"/>
  </r>
  <r>
    <x v="50"/>
    <x v="650"/>
    <s v="La Présentation"/>
  </r>
  <r>
    <x v="50"/>
    <x v="651"/>
    <s v="Saint-Hyacinthe"/>
  </r>
  <r>
    <x v="50"/>
    <x v="652"/>
    <s v="Saint-Dominique"/>
  </r>
  <r>
    <x v="50"/>
    <x v="653"/>
    <s v="Saint-Valérien-de-Milton"/>
  </r>
  <r>
    <x v="50"/>
    <x v="654"/>
    <s v="Saint-Liboire"/>
  </r>
  <r>
    <x v="50"/>
    <x v="655"/>
    <s v="Saint-Simon"/>
  </r>
  <r>
    <x v="50"/>
    <x v="656"/>
    <s v="Sainte-Hélène-de-Bagot"/>
  </r>
  <r>
    <x v="50"/>
    <x v="657"/>
    <s v="Saint-Hugues"/>
  </r>
  <r>
    <x v="50"/>
    <x v="658"/>
    <s v="Saint-Barnabé-Sud"/>
  </r>
  <r>
    <x v="50"/>
    <x v="659"/>
    <s v="Saint-Jude"/>
  </r>
  <r>
    <x v="50"/>
    <x v="660"/>
    <s v="Saint-Bernard-de-Michaudville"/>
  </r>
  <r>
    <x v="50"/>
    <x v="661"/>
    <s v="Saint-Louis"/>
  </r>
  <r>
    <x v="50"/>
    <x v="662"/>
    <s v="Saint-Marcel-de-Richelieu"/>
  </r>
  <r>
    <x v="51"/>
    <x v="663"/>
    <s v="Ange-Gardien"/>
  </r>
  <r>
    <x v="51"/>
    <x v="664"/>
    <s v="Saint-Paul-d'Abbotsford"/>
  </r>
  <r>
    <x v="51"/>
    <x v="665"/>
    <s v="Saint-Césaire"/>
  </r>
  <r>
    <x v="51"/>
    <x v="666"/>
    <s v="Sainte-Angèle-de-Monnoir"/>
  </r>
  <r>
    <x v="51"/>
    <x v="667"/>
    <s v="Rougemont"/>
  </r>
  <r>
    <x v="51"/>
    <x v="668"/>
    <s v="Marieville"/>
  </r>
  <r>
    <x v="51"/>
    <x v="669"/>
    <s v="Richelieu"/>
  </r>
  <r>
    <x v="51"/>
    <x v="670"/>
    <s v="Saint-Mathias-sur-Richelieu"/>
  </r>
  <r>
    <x v="52"/>
    <x v="671"/>
    <s v="Venise-en-Québec"/>
  </r>
  <r>
    <x v="52"/>
    <x v="672"/>
    <s v="Clarenceville"/>
  </r>
  <r>
    <x v="52"/>
    <x v="673"/>
    <s v="Noyan"/>
  </r>
  <r>
    <x v="52"/>
    <x v="674"/>
    <s v="Lacolle"/>
  </r>
  <r>
    <x v="52"/>
    <x v="675"/>
    <s v="Saint-Valentin"/>
  </r>
  <r>
    <x v="52"/>
    <x v="676"/>
    <s v="Saint-Paul-de-l'Île-aux-Noix"/>
  </r>
  <r>
    <x v="52"/>
    <x v="677"/>
    <s v="Henryville"/>
  </r>
  <r>
    <x v="52"/>
    <x v="678"/>
    <s v="Saint-Sébastien"/>
  </r>
  <r>
    <x v="52"/>
    <x v="679"/>
    <s v="Saint-Alexandre"/>
  </r>
  <r>
    <x v="52"/>
    <x v="680"/>
    <s v="Sainte-Anne-de-Sabrevois"/>
  </r>
  <r>
    <x v="52"/>
    <x v="681"/>
    <s v="Saint-Blaise-sur-Richelieu"/>
  </r>
  <r>
    <x v="52"/>
    <x v="682"/>
    <s v="Saint-Jean-sur-Richelieu"/>
  </r>
  <r>
    <x v="52"/>
    <x v="683"/>
    <s v="Mont-Saint-Grégoire"/>
  </r>
  <r>
    <x v="52"/>
    <x v="684"/>
    <s v="Sainte-Brigide-d'Iberville"/>
  </r>
  <r>
    <x v="53"/>
    <x v="685"/>
    <s v="Chambly"/>
  </r>
  <r>
    <x v="53"/>
    <x v="686"/>
    <s v="Carignan"/>
  </r>
  <r>
    <x v="53"/>
    <x v="687"/>
    <s v="Saint-Basile-le-Grand"/>
  </r>
  <r>
    <x v="53"/>
    <x v="688"/>
    <s v="McMasterville"/>
  </r>
  <r>
    <x v="53"/>
    <x v="689"/>
    <s v="Otterburn Park"/>
  </r>
  <r>
    <x v="53"/>
    <x v="690"/>
    <s v="Saint-Jean-Baptiste"/>
  </r>
  <r>
    <x v="53"/>
    <x v="691"/>
    <s v="Mont-Saint-Hilaire"/>
  </r>
  <r>
    <x v="53"/>
    <x v="692"/>
    <s v="Beloeil"/>
  </r>
  <r>
    <x v="53"/>
    <x v="693"/>
    <s v="Saint-Mathieu-de-Beloeil"/>
  </r>
  <r>
    <x v="53"/>
    <x v="694"/>
    <s v="Saint-Marc-sur-Richelieu"/>
  </r>
  <r>
    <x v="53"/>
    <x v="695"/>
    <s v="Saint-Charles-sur-Richelieu"/>
  </r>
  <r>
    <x v="53"/>
    <x v="696"/>
    <s v="Saint-Denis-sur-Richelieu"/>
  </r>
  <r>
    <x v="53"/>
    <x v="697"/>
    <s v="Saint-Antoine-sur-Richelieu"/>
  </r>
  <r>
    <x v="54"/>
    <x v="698"/>
    <s v="Brossard"/>
  </r>
  <r>
    <x v="54"/>
    <x v="699"/>
    <s v="Saint-Lambert"/>
  </r>
  <r>
    <x v="54"/>
    <x v="700"/>
    <s v="Boucherville"/>
  </r>
  <r>
    <x v="54"/>
    <x v="701"/>
    <s v="Saint-Bruno-de-Montarville"/>
  </r>
  <r>
    <x v="54"/>
    <x v="702"/>
    <s v="Longueuil"/>
  </r>
  <r>
    <x v="55"/>
    <x v="703"/>
    <s v="Sainte-Julie"/>
  </r>
  <r>
    <x v="55"/>
    <x v="704"/>
    <s v="Saint-Amable"/>
  </r>
  <r>
    <x v="55"/>
    <x v="705"/>
    <s v="Varennes"/>
  </r>
  <r>
    <x v="55"/>
    <x v="706"/>
    <s v="Verchères"/>
  </r>
  <r>
    <x v="55"/>
    <x v="707"/>
    <s v="Calixa-Lavallée"/>
  </r>
  <r>
    <x v="55"/>
    <x v="708"/>
    <s v="Contrecoeur"/>
  </r>
  <r>
    <x v="56"/>
    <x v="709"/>
    <s v="Charlemagne"/>
  </r>
  <r>
    <x v="56"/>
    <x v="710"/>
    <s v="Repentigny"/>
  </r>
  <r>
    <x v="56"/>
    <x v="711"/>
    <s v="Saint-Sulpice"/>
  </r>
  <r>
    <x v="56"/>
    <x v="712"/>
    <s v="L'Assomption"/>
  </r>
  <r>
    <x v="56"/>
    <x v="713"/>
    <s v="L'Épiphanie"/>
  </r>
  <r>
    <x v="57"/>
    <x v="714"/>
    <s v="Saint-Paul"/>
  </r>
  <r>
    <x v="57"/>
    <x v="715"/>
    <s v="Crabtree"/>
  </r>
  <r>
    <x v="57"/>
    <x v="716"/>
    <s v="Saint-Pierre"/>
  </r>
  <r>
    <x v="57"/>
    <x v="717"/>
    <s v="Joliette"/>
  </r>
  <r>
    <x v="57"/>
    <x v="718"/>
    <s v="Saint-Thomas"/>
  </r>
  <r>
    <x v="57"/>
    <x v="719"/>
    <s v="Notre-Dame-des-Prairies"/>
  </r>
  <r>
    <x v="57"/>
    <x v="720"/>
    <s v="Saint-Charles-Borromée"/>
  </r>
  <r>
    <x v="57"/>
    <x v="721"/>
    <s v="Saint-Ambroise-de-Kildare"/>
  </r>
  <r>
    <x v="57"/>
    <x v="722"/>
    <s v="Notre-Dame-de-Lourdes"/>
  </r>
  <r>
    <x v="57"/>
    <x v="723"/>
    <s v="Sainte-Mélanie"/>
  </r>
  <r>
    <x v="58"/>
    <x v="724"/>
    <s v="Saint-Félix-de-Valois"/>
  </r>
  <r>
    <x v="58"/>
    <x v="725"/>
    <s v="Saint-Jean-de-Matha"/>
  </r>
  <r>
    <x v="58"/>
    <x v="726"/>
    <s v="Sainte-Béatrix"/>
  </r>
  <r>
    <x v="58"/>
    <x v="727"/>
    <s v="Saint-Alphonse-Rodriguez"/>
  </r>
  <r>
    <x v="58"/>
    <x v="728"/>
    <s v="Sainte-Marcelline-de-Kildare"/>
  </r>
  <r>
    <x v="58"/>
    <x v="729"/>
    <s v="Rawdon"/>
  </r>
  <r>
    <x v="58"/>
    <x v="730"/>
    <s v="Chertsey"/>
  </r>
  <r>
    <x v="58"/>
    <x v="731"/>
    <s v="Entrelacs"/>
  </r>
  <r>
    <x v="58"/>
    <x v="732"/>
    <s v="Notre-Dame-de-la-Merci"/>
  </r>
  <r>
    <x v="58"/>
    <x v="733"/>
    <s v="Saint-Donat"/>
  </r>
  <r>
    <x v="58"/>
    <x v="734"/>
    <s v="Saint-Côme"/>
  </r>
  <r>
    <x v="58"/>
    <x v="735"/>
    <s v="Sainte-Émélie-de-l'Énergie"/>
  </r>
  <r>
    <x v="58"/>
    <x v="736"/>
    <s v="Saint-Damien"/>
  </r>
  <r>
    <x v="58"/>
    <x v="737"/>
    <s v="Saint-Zénon"/>
  </r>
  <r>
    <x v="58"/>
    <x v="738"/>
    <s v="Saint-Michel-des-Saints"/>
  </r>
  <r>
    <x v="58"/>
    <x v="739"/>
    <s v="Lac-Minaki"/>
  </r>
  <r>
    <x v="58"/>
    <x v="740"/>
    <s v="Lac-Devenyns"/>
  </r>
  <r>
    <x v="58"/>
    <x v="741"/>
    <s v="Baie-de-la-Bouteille"/>
  </r>
  <r>
    <x v="58"/>
    <x v="742"/>
    <s v="Lac-Matawin"/>
  </r>
  <r>
    <x v="58"/>
    <x v="743"/>
    <s v="Lac-Legendre"/>
  </r>
  <r>
    <x v="58"/>
    <x v="744"/>
    <s v="Saint-Guillaume-Nord"/>
  </r>
  <r>
    <x v="58"/>
    <x v="745"/>
    <s v="Lac-des-Dix-Milles"/>
  </r>
  <r>
    <x v="58"/>
    <x v="746"/>
    <s v="Lac-Santé"/>
  </r>
  <r>
    <x v="58"/>
    <x v="747"/>
    <s v="Baie-Obaoca"/>
  </r>
  <r>
    <x v="58"/>
    <x v="748"/>
    <s v="Lac-Cabasta"/>
  </r>
  <r>
    <x v="58"/>
    <x v="749"/>
    <s v="Baie-Atibenne"/>
  </r>
  <r>
    <x v="58"/>
    <x v="750"/>
    <s v="Lac-du-Taureau"/>
  </r>
  <r>
    <x v="59"/>
    <x v="751"/>
    <s v="Sainte-Marie-Salomé"/>
  </r>
  <r>
    <x v="59"/>
    <x v="752"/>
    <s v="Saint-Jacques"/>
  </r>
  <r>
    <x v="59"/>
    <x v="753"/>
    <s v="Saint-Alexis"/>
  </r>
  <r>
    <x v="59"/>
    <x v="754"/>
    <s v="Saint-Esprit"/>
  </r>
  <r>
    <x v="59"/>
    <x v="755"/>
    <s v="Saint-Roch-de-l'Achigan"/>
  </r>
  <r>
    <x v="59"/>
    <x v="756"/>
    <s v="Saint-Roch-Ouest"/>
  </r>
  <r>
    <x v="59"/>
    <x v="757"/>
    <s v="Saint-Lin–Laurentides"/>
  </r>
  <r>
    <x v="59"/>
    <x v="758"/>
    <s v="Saint-Calixte"/>
  </r>
  <r>
    <x v="59"/>
    <x v="759"/>
    <s v="Sainte-Julienne"/>
  </r>
  <r>
    <x v="59"/>
    <x v="760"/>
    <s v="Saint-Liguori"/>
  </r>
  <r>
    <x v="60"/>
    <x v="761"/>
    <s v="Terrebonne"/>
  </r>
  <r>
    <x v="60"/>
    <x v="762"/>
    <s v="Mascouche"/>
  </r>
  <r>
    <x v="61"/>
    <x v="763"/>
    <s v="Laval"/>
  </r>
  <r>
    <x v="62"/>
    <x v="764"/>
    <s v="Montréal-Est"/>
  </r>
  <r>
    <x v="62"/>
    <x v="765"/>
    <s v="Westmount"/>
  </r>
  <r>
    <x v="62"/>
    <x v="766"/>
    <s v="Montréal-Ouest"/>
  </r>
  <r>
    <x v="62"/>
    <x v="767"/>
    <s v="Côte-Saint-Luc"/>
  </r>
  <r>
    <x v="62"/>
    <x v="768"/>
    <s v="Hampstead"/>
  </r>
  <r>
    <x v="62"/>
    <x v="769"/>
    <s v="Mont-Royal"/>
  </r>
  <r>
    <x v="62"/>
    <x v="770"/>
    <s v="Dorval"/>
  </r>
  <r>
    <x v="62"/>
    <x v="771"/>
    <s v="L'Île-Dorval"/>
  </r>
  <r>
    <x v="62"/>
    <x v="772"/>
    <s v="Pointe-Claire"/>
  </r>
  <r>
    <x v="62"/>
    <x v="773"/>
    <s v="Kirkland"/>
  </r>
  <r>
    <x v="62"/>
    <x v="774"/>
    <s v="Beaconsfield"/>
  </r>
  <r>
    <x v="62"/>
    <x v="775"/>
    <s v="Baie-D'Urfé"/>
  </r>
  <r>
    <x v="62"/>
    <x v="776"/>
    <s v="Sainte-Anne-de-Bellevue"/>
  </r>
  <r>
    <x v="62"/>
    <x v="777"/>
    <s v="Senneville"/>
  </r>
  <r>
    <x v="62"/>
    <x v="778"/>
    <s v="Dollard-des-Ormeaux"/>
  </r>
  <r>
    <x v="63"/>
    <x v="779"/>
    <s v="Saint-Mathieu"/>
  </r>
  <r>
    <x v="63"/>
    <x v="780"/>
    <s v="Saint-Philippe"/>
  </r>
  <r>
    <x v="63"/>
    <x v="781"/>
    <s v="La Prairie"/>
  </r>
  <r>
    <x v="63"/>
    <x v="782"/>
    <s v="Candiac"/>
  </r>
  <r>
    <x v="63"/>
    <x v="783"/>
    <s v="Delson"/>
  </r>
  <r>
    <x v="63"/>
    <x v="784"/>
    <s v="Sainte-Catherine"/>
  </r>
  <r>
    <x v="63"/>
    <x v="785"/>
    <s v="Saint-Constant"/>
  </r>
  <r>
    <x v="63"/>
    <x v="786"/>
    <s v="Saint-Isidore"/>
  </r>
  <r>
    <x v="63"/>
    <x v="787"/>
    <s v="Mercier"/>
  </r>
  <r>
    <x v="63"/>
    <x v="788"/>
    <s v="Châteauguay"/>
  </r>
  <r>
    <x v="63"/>
    <x v="789"/>
    <s v="Léry"/>
  </r>
  <r>
    <x v="64"/>
    <x v="790"/>
    <s v="Saint-Bernard-de-Lacolle"/>
  </r>
  <r>
    <x v="64"/>
    <x v="791"/>
    <s v="Hemmingford"/>
  </r>
  <r>
    <x v="64"/>
    <x v="792"/>
    <s v="Hemmingford"/>
  </r>
  <r>
    <x v="64"/>
    <x v="793"/>
    <s v="Sainte-Clotilde"/>
  </r>
  <r>
    <x v="64"/>
    <x v="794"/>
    <s v="Saint-Patrice-de-Sherrington"/>
  </r>
  <r>
    <x v="64"/>
    <x v="795"/>
    <s v="Napierville"/>
  </r>
  <r>
    <x v="64"/>
    <x v="796"/>
    <s v="Saint-Cyprien-de-Napierville"/>
  </r>
  <r>
    <x v="64"/>
    <x v="797"/>
    <s v="Saint-Jacques-le-Mineur"/>
  </r>
  <r>
    <x v="64"/>
    <x v="798"/>
    <s v="Saint-Édouard"/>
  </r>
  <r>
    <x v="64"/>
    <x v="799"/>
    <s v="Saint-Michel"/>
  </r>
  <r>
    <x v="64"/>
    <x v="800"/>
    <s v="Saint-Rémi"/>
  </r>
  <r>
    <x v="65"/>
    <x v="801"/>
    <s v="Havelock"/>
  </r>
  <r>
    <x v="65"/>
    <x v="802"/>
    <s v="Franklin"/>
  </r>
  <r>
    <x v="65"/>
    <x v="803"/>
    <s v="Saint-Chrysostome"/>
  </r>
  <r>
    <x v="65"/>
    <x v="804"/>
    <s v="Howick"/>
  </r>
  <r>
    <x v="65"/>
    <x v="805"/>
    <s v="Très-Saint-Sacrement"/>
  </r>
  <r>
    <x v="65"/>
    <x v="806"/>
    <s v="Ormstown"/>
  </r>
  <r>
    <x v="65"/>
    <x v="807"/>
    <s v="Hinchinbrooke"/>
  </r>
  <r>
    <x v="65"/>
    <x v="808"/>
    <s v="Elgin"/>
  </r>
  <r>
    <x v="65"/>
    <x v="809"/>
    <s v="Huntingdon"/>
  </r>
  <r>
    <x v="65"/>
    <x v="810"/>
    <s v="Godmanchester"/>
  </r>
  <r>
    <x v="65"/>
    <x v="811"/>
    <s v="Sainte-Barbe"/>
  </r>
  <r>
    <x v="65"/>
    <x v="812"/>
    <s v="Saint-Anicet"/>
  </r>
  <r>
    <x v="65"/>
    <x v="813"/>
    <s v="Dundee"/>
  </r>
  <r>
    <x v="66"/>
    <x v="814"/>
    <s v="Saint-Urbain-Premier"/>
  </r>
  <r>
    <x v="66"/>
    <x v="815"/>
    <s v="Sainte-Martine"/>
  </r>
  <r>
    <x v="66"/>
    <x v="816"/>
    <s v="Beauharnois"/>
  </r>
  <r>
    <x v="66"/>
    <x v="817"/>
    <s v="Saint-Étienne-de-Beauharnois"/>
  </r>
  <r>
    <x v="66"/>
    <x v="818"/>
    <s v="Saint-Louis-de-Gonzague"/>
  </r>
  <r>
    <x v="66"/>
    <x v="819"/>
    <s v="Saint-Stanislas-de-Kostka"/>
  </r>
  <r>
    <x v="66"/>
    <x v="820"/>
    <s v="Salaberry-de-Valleyfield"/>
  </r>
  <r>
    <x v="67"/>
    <x v="821"/>
    <s v="Rivière-Beaudette"/>
  </r>
  <r>
    <x v="67"/>
    <x v="822"/>
    <s v="Saint-Télesphore"/>
  </r>
  <r>
    <x v="67"/>
    <x v="823"/>
    <s v="Saint-Polycarpe"/>
  </r>
  <r>
    <x v="67"/>
    <x v="824"/>
    <s v="Saint-Zotique"/>
  </r>
  <r>
    <x v="67"/>
    <x v="825"/>
    <s v="Les Coteaux"/>
  </r>
  <r>
    <x v="67"/>
    <x v="826"/>
    <s v="Coteau-du-Lac"/>
  </r>
  <r>
    <x v="67"/>
    <x v="827"/>
    <s v="Saint-Clet"/>
  </r>
  <r>
    <x v="67"/>
    <x v="828"/>
    <s v="Les Cèdres"/>
  </r>
  <r>
    <x v="67"/>
    <x v="829"/>
    <s v="Pointe-des-Cascades"/>
  </r>
  <r>
    <x v="67"/>
    <x v="830"/>
    <s v="L'Île-Perrot"/>
  </r>
  <r>
    <x v="67"/>
    <x v="831"/>
    <s v="Notre-Dame-de-l'Île-Perrot"/>
  </r>
  <r>
    <x v="67"/>
    <x v="832"/>
    <s v="Pincourt"/>
  </r>
  <r>
    <x v="67"/>
    <x v="833"/>
    <s v="Terrasse-Vaudreuil"/>
  </r>
  <r>
    <x v="67"/>
    <x v="834"/>
    <s v="Vaudreuil-Dorion"/>
  </r>
  <r>
    <x v="67"/>
    <x v="835"/>
    <s v="Vaudreuil-sur-le-Lac"/>
  </r>
  <r>
    <x v="67"/>
    <x v="836"/>
    <s v="L'Île-Cadieux"/>
  </r>
  <r>
    <x v="67"/>
    <x v="837"/>
    <s v="Hudson"/>
  </r>
  <r>
    <x v="67"/>
    <x v="838"/>
    <s v="Saint-Lazare"/>
  </r>
  <r>
    <x v="67"/>
    <x v="839"/>
    <s v="Sainte-Marthe"/>
  </r>
  <r>
    <x v="67"/>
    <x v="840"/>
    <s v="Sainte-Justine-de-Newton"/>
  </r>
  <r>
    <x v="67"/>
    <x v="841"/>
    <s v="Très-Saint-Rédempteur"/>
  </r>
  <r>
    <x v="67"/>
    <x v="842"/>
    <s v="Rigaud"/>
  </r>
  <r>
    <x v="67"/>
    <x v="843"/>
    <s v="Pointe-Fortune"/>
  </r>
  <r>
    <x v="68"/>
    <x v="844"/>
    <s v="Saint-Eustache"/>
  </r>
  <r>
    <x v="68"/>
    <x v="845"/>
    <s v="Deux-Montagnes"/>
  </r>
  <r>
    <x v="68"/>
    <x v="846"/>
    <s v="Sainte-Marthe-sur-le-Lac"/>
  </r>
  <r>
    <x v="68"/>
    <x v="847"/>
    <s v="Pointe-Calumet"/>
  </r>
  <r>
    <x v="68"/>
    <x v="848"/>
    <s v="Saint-Joseph-du-Lac"/>
  </r>
  <r>
    <x v="68"/>
    <x v="849"/>
    <s v="Oka"/>
  </r>
  <r>
    <x v="68"/>
    <x v="850"/>
    <s v="Saint-Placide"/>
  </r>
  <r>
    <x v="69"/>
    <x v="851"/>
    <s v="Boisbriand"/>
  </r>
  <r>
    <x v="69"/>
    <x v="852"/>
    <s v="Sainte-Thérèse"/>
  </r>
  <r>
    <x v="69"/>
    <x v="853"/>
    <s v="Blainville"/>
  </r>
  <r>
    <x v="69"/>
    <x v="854"/>
    <s v="Rosemère"/>
  </r>
  <r>
    <x v="69"/>
    <x v="855"/>
    <s v="Lorraine"/>
  </r>
  <r>
    <x v="69"/>
    <x v="856"/>
    <s v="Bois-des-Filion"/>
  </r>
  <r>
    <x v="69"/>
    <x v="857"/>
    <s v="Sainte-Anne-des-Plaines"/>
  </r>
  <r>
    <x v="70"/>
    <x v="858"/>
    <s v="Mirabel"/>
  </r>
  <r>
    <x v="71"/>
    <x v="859"/>
    <s v="Saint-Colomban"/>
  </r>
  <r>
    <x v="71"/>
    <x v="860"/>
    <s v="Saint-Jérôme"/>
  </r>
  <r>
    <x v="71"/>
    <x v="861"/>
    <s v="Sainte-Sophie"/>
  </r>
  <r>
    <x v="71"/>
    <x v="862"/>
    <s v="Prévost"/>
  </r>
  <r>
    <x v="71"/>
    <x v="863"/>
    <s v="Saint-Hippolyte"/>
  </r>
  <r>
    <x v="72"/>
    <x v="864"/>
    <s v="Saint-André-d'Argenteuil"/>
  </r>
  <r>
    <x v="72"/>
    <x v="865"/>
    <s v="Lachute"/>
  </r>
  <r>
    <x v="72"/>
    <x v="866"/>
    <s v="Gore"/>
  </r>
  <r>
    <x v="72"/>
    <x v="867"/>
    <s v="Mille-Isles"/>
  </r>
  <r>
    <x v="72"/>
    <x v="868"/>
    <s v="Wentworth"/>
  </r>
  <r>
    <x v="72"/>
    <x v="869"/>
    <s v="Brownsburg-Chatham"/>
  </r>
  <r>
    <x v="72"/>
    <x v="870"/>
    <s v="Grenville-sur-la-Rouge"/>
  </r>
  <r>
    <x v="72"/>
    <x v="871"/>
    <s v="Grenville"/>
  </r>
  <r>
    <x v="72"/>
    <x v="872"/>
    <s v="Harrington"/>
  </r>
  <r>
    <x v="73"/>
    <x v="873"/>
    <s v="Estérel"/>
  </r>
  <r>
    <x v="73"/>
    <x v="874"/>
    <s v="Sainte-Marguerite-du-Lac-Masson"/>
  </r>
  <r>
    <x v="73"/>
    <x v="875"/>
    <s v="Sainte-Adèle"/>
  </r>
  <r>
    <x v="73"/>
    <x v="876"/>
    <s v="Piedmont"/>
  </r>
  <r>
    <x v="73"/>
    <x v="877"/>
    <s v="Sainte-Anne-des-Lacs"/>
  </r>
  <r>
    <x v="73"/>
    <x v="878"/>
    <s v="Saint-Sauveur"/>
  </r>
  <r>
    <x v="73"/>
    <x v="879"/>
    <s v="Morin-Heights"/>
  </r>
  <r>
    <x v="73"/>
    <x v="880"/>
    <s v="Lac-des-Seize-Îles"/>
  </r>
  <r>
    <x v="73"/>
    <x v="881"/>
    <s v="Wentworth-Nord"/>
  </r>
  <r>
    <x v="73"/>
    <x v="882"/>
    <s v="Saint-Adolphe-d'Howard"/>
  </r>
  <r>
    <x v="74"/>
    <x v="883"/>
    <s v="Val-Morin"/>
  </r>
  <r>
    <x v="74"/>
    <x v="884"/>
    <s v="Val-David"/>
  </r>
  <r>
    <x v="74"/>
    <x v="885"/>
    <s v="Lantier"/>
  </r>
  <r>
    <x v="74"/>
    <x v="886"/>
    <s v="Sainte-Lucie-des-Laurentides"/>
  </r>
  <r>
    <x v="74"/>
    <x v="887"/>
    <s v="Sainte-Agathe-des-Monts"/>
  </r>
  <r>
    <x v="74"/>
    <x v="888"/>
    <s v="Ivry-sur-le-Lac"/>
  </r>
  <r>
    <x v="74"/>
    <x v="889"/>
    <s v="Mont-Blanc"/>
  </r>
  <r>
    <x v="74"/>
    <x v="890"/>
    <s v="Barkmere"/>
  </r>
  <r>
    <x v="74"/>
    <x v="891"/>
    <s v="Montcalm"/>
  </r>
  <r>
    <x v="74"/>
    <x v="892"/>
    <s v="Arundel"/>
  </r>
  <r>
    <x v="74"/>
    <x v="893"/>
    <s v="Huberdeau"/>
  </r>
  <r>
    <x v="74"/>
    <x v="894"/>
    <s v="Amherst"/>
  </r>
  <r>
    <x v="74"/>
    <x v="895"/>
    <s v="Brébeuf"/>
  </r>
  <r>
    <x v="74"/>
    <x v="896"/>
    <s v="Lac-Supérieur"/>
  </r>
  <r>
    <x v="74"/>
    <x v="897"/>
    <s v="Val-des-Lacs"/>
  </r>
  <r>
    <x v="74"/>
    <x v="898"/>
    <s v="Mont-Tremblant"/>
  </r>
  <r>
    <x v="74"/>
    <x v="899"/>
    <s v="La Conception"/>
  </r>
  <r>
    <x v="74"/>
    <x v="900"/>
    <s v="Labelle"/>
  </r>
  <r>
    <x v="74"/>
    <x v="901"/>
    <s v="Lac-Tremblant-Nord"/>
  </r>
  <r>
    <x v="74"/>
    <x v="902"/>
    <s v="La Minerve"/>
  </r>
  <r>
    <x v="75"/>
    <x v="903"/>
    <s v="Notre-Dame-du-Laus"/>
  </r>
  <r>
    <x v="75"/>
    <x v="904"/>
    <s v="Notre-Dame-de-Pontmain"/>
  </r>
  <r>
    <x v="75"/>
    <x v="905"/>
    <s v="Lac-du-Cerf"/>
  </r>
  <r>
    <x v="75"/>
    <x v="906"/>
    <s v="Saint-Aimé-du-Lac-des-Îles"/>
  </r>
  <r>
    <x v="75"/>
    <x v="907"/>
    <s v="Kiamika"/>
  </r>
  <r>
    <x v="75"/>
    <x v="908"/>
    <s v="Nominingue"/>
  </r>
  <r>
    <x v="75"/>
    <x v="909"/>
    <s v="Rivière-Rouge"/>
  </r>
  <r>
    <x v="75"/>
    <x v="910"/>
    <s v="La Macaza"/>
  </r>
  <r>
    <x v="75"/>
    <x v="911"/>
    <s v="L'Ascension"/>
  </r>
  <r>
    <x v="75"/>
    <x v="912"/>
    <s v="Lac-Saguay"/>
  </r>
  <r>
    <x v="75"/>
    <x v="913"/>
    <s v="Chute-Saint-Philippe"/>
  </r>
  <r>
    <x v="75"/>
    <x v="914"/>
    <s v="Lac-des-Écorces"/>
  </r>
  <r>
    <x v="75"/>
    <x v="915"/>
    <s v="Mont-Laurier"/>
  </r>
  <r>
    <x v="75"/>
    <x v="916"/>
    <s v="Ferme-Neuve"/>
  </r>
  <r>
    <x v="75"/>
    <x v="917"/>
    <s v="Lac-Saint-Paul"/>
  </r>
  <r>
    <x v="75"/>
    <x v="918"/>
    <s v="Mont-Saint-Michel"/>
  </r>
  <r>
    <x v="75"/>
    <x v="919"/>
    <s v="Sainte-Anne-du-Lac"/>
  </r>
  <r>
    <x v="75"/>
    <x v="920"/>
    <s v="Lac-de-la-Pomme"/>
  </r>
  <r>
    <x v="75"/>
    <x v="921"/>
    <s v="Lac-Akonapwehikan"/>
  </r>
  <r>
    <x v="75"/>
    <x v="922"/>
    <s v="Lac-Wagwabika"/>
  </r>
  <r>
    <x v="75"/>
    <x v="923"/>
    <s v="Lac-Bazinet"/>
  </r>
  <r>
    <x v="75"/>
    <x v="924"/>
    <s v="Lac-De La Bidière"/>
  </r>
  <r>
    <x v="75"/>
    <x v="925"/>
    <s v="Lac-Oscar"/>
  </r>
  <r>
    <x v="75"/>
    <x v="926"/>
    <s v="Lac-de-la-Maison-de-Pierre"/>
  </r>
  <r>
    <x v="75"/>
    <x v="927"/>
    <s v="Baie-des-Chaloupes"/>
  </r>
  <r>
    <x v="75"/>
    <x v="928"/>
    <s v="Lac-Douaire"/>
  </r>
  <r>
    <x v="75"/>
    <x v="929"/>
    <s v="Lac-Ernest"/>
  </r>
  <r>
    <x v="75"/>
    <x v="930"/>
    <s v="Lac-Marguerite"/>
  </r>
  <r>
    <x v="76"/>
    <x v="931"/>
    <s v="Fassett"/>
  </r>
  <r>
    <x v="76"/>
    <x v="932"/>
    <s v="Montebello"/>
  </r>
  <r>
    <x v="76"/>
    <x v="933"/>
    <s v="Notre-Dame-de-Bonsecours"/>
  </r>
  <r>
    <x v="76"/>
    <x v="934"/>
    <s v="Notre-Dame-de-la-Paix"/>
  </r>
  <r>
    <x v="76"/>
    <x v="935"/>
    <s v="Saint-André-Avellin"/>
  </r>
  <r>
    <x v="76"/>
    <x v="936"/>
    <s v="Papineauville"/>
  </r>
  <r>
    <x v="76"/>
    <x v="937"/>
    <s v="Plaisance"/>
  </r>
  <r>
    <x v="76"/>
    <x v="938"/>
    <s v="Thurso"/>
  </r>
  <r>
    <x v="76"/>
    <x v="939"/>
    <s v="Lochaber"/>
  </r>
  <r>
    <x v="76"/>
    <x v="940"/>
    <s v="Lochaber-Partie-Ouest"/>
  </r>
  <r>
    <x v="76"/>
    <x v="941"/>
    <s v="Mayo"/>
  </r>
  <r>
    <x v="76"/>
    <x v="942"/>
    <s v="Saint-Sixte"/>
  </r>
  <r>
    <x v="76"/>
    <x v="943"/>
    <s v="Ripon"/>
  </r>
  <r>
    <x v="76"/>
    <x v="944"/>
    <s v="Mulgrave-et-Derry"/>
  </r>
  <r>
    <x v="76"/>
    <x v="945"/>
    <s v="Notre-Dame-de-la-Salette"/>
  </r>
  <r>
    <x v="76"/>
    <x v="946"/>
    <s v="Montpellier"/>
  </r>
  <r>
    <x v="76"/>
    <x v="947"/>
    <s v="Lac-Simon"/>
  </r>
  <r>
    <x v="76"/>
    <x v="948"/>
    <s v="Chénéville"/>
  </r>
  <r>
    <x v="76"/>
    <x v="949"/>
    <s v="Namur"/>
  </r>
  <r>
    <x v="76"/>
    <x v="950"/>
    <s v="Boileau"/>
  </r>
  <r>
    <x v="76"/>
    <x v="951"/>
    <s v="Saint-Émile-de-Suffolk"/>
  </r>
  <r>
    <x v="76"/>
    <x v="952"/>
    <s v="Lac-des-Plages"/>
  </r>
  <r>
    <x v="76"/>
    <x v="953"/>
    <s v="Duhamel"/>
  </r>
  <r>
    <x v="76"/>
    <x v="954"/>
    <s v="Val-des-Bois"/>
  </r>
  <r>
    <x v="76"/>
    <x v="955"/>
    <s v="Bowman"/>
  </r>
  <r>
    <x v="77"/>
    <x v="956"/>
    <s v="Gatineau"/>
  </r>
  <r>
    <x v="78"/>
    <x v="957"/>
    <s v="L'Ange-Gardien"/>
  </r>
  <r>
    <x v="78"/>
    <x v="958"/>
    <s v="Val-des-Monts"/>
  </r>
  <r>
    <x v="78"/>
    <x v="959"/>
    <s v="Cantley"/>
  </r>
  <r>
    <x v="78"/>
    <x v="960"/>
    <s v="Chelsea"/>
  </r>
  <r>
    <x v="78"/>
    <x v="961"/>
    <s v="Pontiac"/>
  </r>
  <r>
    <x v="78"/>
    <x v="962"/>
    <s v="La Pêche"/>
  </r>
  <r>
    <x v="79"/>
    <x v="963"/>
    <s v="Denholm"/>
  </r>
  <r>
    <x v="79"/>
    <x v="964"/>
    <s v="Low"/>
  </r>
  <r>
    <x v="79"/>
    <x v="965"/>
    <s v="Kazabazua"/>
  </r>
  <r>
    <x v="79"/>
    <x v="966"/>
    <s v="Lac-Sainte-Marie"/>
  </r>
  <r>
    <x v="79"/>
    <x v="967"/>
    <s v="Gracefield"/>
  </r>
  <r>
    <x v="79"/>
    <x v="968"/>
    <s v="Cayamant"/>
  </r>
  <r>
    <x v="79"/>
    <x v="969"/>
    <s v="Blue Sea"/>
  </r>
  <r>
    <x v="79"/>
    <x v="970"/>
    <s v="Bouchette"/>
  </r>
  <r>
    <x v="79"/>
    <x v="971"/>
    <s v="Sainte-Thérèse-de-la-Gatineau"/>
  </r>
  <r>
    <x v="79"/>
    <x v="972"/>
    <s v="Messines"/>
  </r>
  <r>
    <x v="79"/>
    <x v="973"/>
    <s v="Maniwaki"/>
  </r>
  <r>
    <x v="79"/>
    <x v="974"/>
    <s v="Déléage"/>
  </r>
  <r>
    <x v="79"/>
    <x v="975"/>
    <s v="Egan-Sud"/>
  </r>
  <r>
    <x v="79"/>
    <x v="976"/>
    <s v="Bois-Franc"/>
  </r>
  <r>
    <x v="79"/>
    <x v="977"/>
    <s v="Montcerf-Lytton"/>
  </r>
  <r>
    <x v="79"/>
    <x v="978"/>
    <s v="Aumond"/>
  </r>
  <r>
    <x v="79"/>
    <x v="979"/>
    <s v="Grand-Remous"/>
  </r>
  <r>
    <x v="79"/>
    <x v="980"/>
    <s v="Lac-Pythonga"/>
  </r>
  <r>
    <x v="79"/>
    <x v="981"/>
    <s v="Cascades-Malignes"/>
  </r>
  <r>
    <x v="79"/>
    <x v="982"/>
    <s v="Lac-Lenôtre"/>
  </r>
  <r>
    <x v="79"/>
    <x v="983"/>
    <s v="Lac-Moselle"/>
  </r>
  <r>
    <x v="79"/>
    <x v="984"/>
    <s v="Dépôt-Échouani"/>
  </r>
  <r>
    <x v="80"/>
    <x v="985"/>
    <s v="Bristol"/>
  </r>
  <r>
    <x v="80"/>
    <x v="986"/>
    <s v="Shawville"/>
  </r>
  <r>
    <x v="80"/>
    <x v="987"/>
    <s v="Clarendon"/>
  </r>
  <r>
    <x v="80"/>
    <x v="988"/>
    <s v="Portage-du-Fort"/>
  </r>
  <r>
    <x v="80"/>
    <x v="989"/>
    <s v="Bryson"/>
  </r>
  <r>
    <x v="80"/>
    <x v="990"/>
    <s v="Campbell's Bay"/>
  </r>
  <r>
    <x v="80"/>
    <x v="991"/>
    <s v="L'Île-du-Grand-Calumet"/>
  </r>
  <r>
    <x v="80"/>
    <x v="992"/>
    <s v="Litchfield"/>
  </r>
  <r>
    <x v="80"/>
    <x v="993"/>
    <s v="Thorne"/>
  </r>
  <r>
    <x v="80"/>
    <x v="994"/>
    <s v="Alleyn-et-Cawood"/>
  </r>
  <r>
    <x v="80"/>
    <x v="995"/>
    <s v="Otter Lake"/>
  </r>
  <r>
    <x v="80"/>
    <x v="996"/>
    <s v="Fort-Coulonge"/>
  </r>
  <r>
    <x v="80"/>
    <x v="997"/>
    <s v="Mansfield-et-Pontefract"/>
  </r>
  <r>
    <x v="80"/>
    <x v="998"/>
    <s v="Waltham"/>
  </r>
  <r>
    <x v="80"/>
    <x v="999"/>
    <s v="L'Isle-aux-Allumettes"/>
  </r>
  <r>
    <x v="80"/>
    <x v="1000"/>
    <s v="Chichester"/>
  </r>
  <r>
    <x v="80"/>
    <x v="1001"/>
    <s v="Sheenboro"/>
  </r>
  <r>
    <x v="80"/>
    <x v="1002"/>
    <s v="Rapides-des-Joachims"/>
  </r>
  <r>
    <x v="80"/>
    <x v="1003"/>
    <s v="Lac-Nilgaut"/>
  </r>
  <r>
    <x v="81"/>
    <x v="1004"/>
    <s v="Témiscaming"/>
  </r>
  <r>
    <x v="81"/>
    <x v="1005"/>
    <s v="Kipawa"/>
  </r>
  <r>
    <x v="81"/>
    <x v="1006"/>
    <s v="Saint-Édouard-de-Fabre"/>
  </r>
  <r>
    <x v="81"/>
    <x v="1007"/>
    <s v="Béarn"/>
  </r>
  <r>
    <x v="81"/>
    <x v="1008"/>
    <s v="Ville-Marie"/>
  </r>
  <r>
    <x v="81"/>
    <x v="1009"/>
    <s v="Duhamel-Ouest"/>
  </r>
  <r>
    <x v="81"/>
    <x v="1010"/>
    <s v="Lorrainville"/>
  </r>
  <r>
    <x v="81"/>
    <x v="1011"/>
    <s v="Saint-Bruno-de-Guigues"/>
  </r>
  <r>
    <x v="81"/>
    <x v="1012"/>
    <s v="Laverlochère-Angliers"/>
  </r>
  <r>
    <x v="81"/>
    <x v="1013"/>
    <s v="Fugèreville"/>
  </r>
  <r>
    <x v="81"/>
    <x v="1014"/>
    <s v="Latulipe-et-Gaboury"/>
  </r>
  <r>
    <x v="81"/>
    <x v="1015"/>
    <s v="Belleterre"/>
  </r>
  <r>
    <x v="81"/>
    <x v="1016"/>
    <s v="Laforce"/>
  </r>
  <r>
    <x v="81"/>
    <x v="1017"/>
    <s v="Moffet"/>
  </r>
  <r>
    <x v="81"/>
    <x v="1018"/>
    <s v="Saint-Eugène-de-Guigues"/>
  </r>
  <r>
    <x v="81"/>
    <x v="1019"/>
    <s v="Notre-Dame-du-Nord"/>
  </r>
  <r>
    <x v="81"/>
    <x v="1020"/>
    <s v="Guérin"/>
  </r>
  <r>
    <x v="81"/>
    <x v="1021"/>
    <s v="Nédélec"/>
  </r>
  <r>
    <x v="81"/>
    <x v="1022"/>
    <s v="Rémigny"/>
  </r>
  <r>
    <x v="81"/>
    <x v="1023"/>
    <s v="Laniel"/>
  </r>
  <r>
    <x v="81"/>
    <x v="1024"/>
    <s v="Les Lacs-du-Témiscamingue"/>
  </r>
  <r>
    <x v="82"/>
    <x v="1025"/>
    <s v="Rouyn-Noranda"/>
  </r>
  <r>
    <x v="83"/>
    <x v="1026"/>
    <s v="Duparquet"/>
  </r>
  <r>
    <x v="83"/>
    <x v="1027"/>
    <s v="Rapide-Danseur"/>
  </r>
  <r>
    <x v="83"/>
    <x v="1028"/>
    <s v="Roquemaure"/>
  </r>
  <r>
    <x v="83"/>
    <x v="1029"/>
    <s v="Gallichan"/>
  </r>
  <r>
    <x v="83"/>
    <x v="1030"/>
    <s v="Palmarolle"/>
  </r>
  <r>
    <x v="83"/>
    <x v="1031"/>
    <s v="Sainte-Germaine-Boulé"/>
  </r>
  <r>
    <x v="83"/>
    <x v="1032"/>
    <s v="Poularies"/>
  </r>
  <r>
    <x v="83"/>
    <x v="1033"/>
    <s v="Taschereau"/>
  </r>
  <r>
    <x v="83"/>
    <x v="1034"/>
    <s v="Authier"/>
  </r>
  <r>
    <x v="83"/>
    <x v="1035"/>
    <s v="Macamic"/>
  </r>
  <r>
    <x v="83"/>
    <x v="1036"/>
    <s v="Sainte-Hélène-de-Mancebourg"/>
  </r>
  <r>
    <x v="83"/>
    <x v="1037"/>
    <s v="Clerval"/>
  </r>
  <r>
    <x v="83"/>
    <x v="1038"/>
    <s v="La Reine"/>
  </r>
  <r>
    <x v="83"/>
    <x v="1039"/>
    <s v="Dupuy"/>
  </r>
  <r>
    <x v="83"/>
    <x v="1040"/>
    <s v="La Sarre"/>
  </r>
  <r>
    <x v="83"/>
    <x v="1041"/>
    <s v="Chazel"/>
  </r>
  <r>
    <x v="83"/>
    <x v="1042"/>
    <s v="Authier-Nord"/>
  </r>
  <r>
    <x v="83"/>
    <x v="1043"/>
    <s v="Val-Saint-Gilles"/>
  </r>
  <r>
    <x v="83"/>
    <x v="1044"/>
    <s v="Clermont"/>
  </r>
  <r>
    <x v="83"/>
    <x v="1045"/>
    <s v="Normétal"/>
  </r>
  <r>
    <x v="83"/>
    <x v="1046"/>
    <s v="Saint-Lambert"/>
  </r>
  <r>
    <x v="83"/>
    <x v="1047"/>
    <s v="Lac-Duparquet"/>
  </r>
  <r>
    <x v="83"/>
    <x v="1048"/>
    <s v="Rivière-Ojima"/>
  </r>
  <r>
    <x v="84"/>
    <x v="1049"/>
    <s v="Champneuf"/>
  </r>
  <r>
    <x v="84"/>
    <x v="1050"/>
    <s v="La Morandière-Rochebaucourt"/>
  </r>
  <r>
    <x v="84"/>
    <x v="1051"/>
    <s v="Barraute"/>
  </r>
  <r>
    <x v="84"/>
    <x v="1052"/>
    <s v="La Corne"/>
  </r>
  <r>
    <x v="84"/>
    <x v="1053"/>
    <s v="Landrienne"/>
  </r>
  <r>
    <x v="84"/>
    <x v="1054"/>
    <s v="Saint-Marc-de-Figuery"/>
  </r>
  <r>
    <x v="84"/>
    <x v="1055"/>
    <s v="La Motte"/>
  </r>
  <r>
    <x v="84"/>
    <x v="1056"/>
    <s v="Saint-Mathieu-d'Harricana"/>
  </r>
  <r>
    <x v="84"/>
    <x v="1057"/>
    <s v="Amos"/>
  </r>
  <r>
    <x v="84"/>
    <x v="1058"/>
    <s v="Saint-Félix-de-Dalquier"/>
  </r>
  <r>
    <x v="84"/>
    <x v="1059"/>
    <s v="Saint-Dominique-du-Rosaire"/>
  </r>
  <r>
    <x v="84"/>
    <x v="1060"/>
    <s v="Berry"/>
  </r>
  <r>
    <x v="84"/>
    <x v="1061"/>
    <s v="Trécesson"/>
  </r>
  <r>
    <x v="84"/>
    <x v="1062"/>
    <s v="Launay"/>
  </r>
  <r>
    <x v="84"/>
    <x v="1063"/>
    <s v="Sainte-Gertrude-Manneville"/>
  </r>
  <r>
    <x v="84"/>
    <x v="1064"/>
    <s v="Preissac"/>
  </r>
  <r>
    <x v="84"/>
    <x v="1065"/>
    <s v="Lac-Despinassy"/>
  </r>
  <r>
    <x v="84"/>
    <x v="1066"/>
    <s v="Lac-Chicobi"/>
  </r>
  <r>
    <x v="85"/>
    <x v="1067"/>
    <s v="Val-d'Or"/>
  </r>
  <r>
    <x v="85"/>
    <x v="1068"/>
    <s v="Rivière-Héva"/>
  </r>
  <r>
    <x v="85"/>
    <x v="1069"/>
    <s v="Malartic"/>
  </r>
  <r>
    <x v="85"/>
    <x v="1070"/>
    <s v="Senneterre"/>
  </r>
  <r>
    <x v="85"/>
    <x v="1071"/>
    <s v="Senneterre"/>
  </r>
  <r>
    <x v="85"/>
    <x v="1072"/>
    <s v="Belcourt"/>
  </r>
  <r>
    <x v="85"/>
    <x v="1073"/>
    <s v="Matchi-Manitou"/>
  </r>
  <r>
    <x v="85"/>
    <x v="1074"/>
    <s v="Lac-Metei"/>
  </r>
  <r>
    <x v="85"/>
    <x v="1075"/>
    <s v="Réservoir-Dozois"/>
  </r>
  <r>
    <x v="85"/>
    <x v="1076"/>
    <s v="Lac-Granet"/>
  </r>
  <r>
    <x v="86"/>
    <x v="1077"/>
    <s v="La Tuque"/>
  </r>
  <r>
    <x v="86"/>
    <x v="1078"/>
    <s v="La Bostonnais"/>
  </r>
  <r>
    <x v="86"/>
    <x v="1079"/>
    <s v="Lac-Édouard"/>
  </r>
  <r>
    <x v="87"/>
    <x v="1080"/>
    <s v="Lac-Bouchette"/>
  </r>
  <r>
    <x v="87"/>
    <x v="1081"/>
    <s v="Saint-André-du-Lac-Saint-Jean"/>
  </r>
  <r>
    <x v="87"/>
    <x v="1082"/>
    <s v="Saint-François-de-Sales"/>
  </r>
  <r>
    <x v="87"/>
    <x v="1083"/>
    <s v="Chambord"/>
  </r>
  <r>
    <x v="87"/>
    <x v="1084"/>
    <s v="Roberval"/>
  </r>
  <r>
    <x v="87"/>
    <x v="1085"/>
    <s v="Sainte-Hedwidge"/>
  </r>
  <r>
    <x v="87"/>
    <x v="1086"/>
    <s v="Saint-Prime"/>
  </r>
  <r>
    <x v="87"/>
    <x v="1087"/>
    <s v="Saint-Félicien"/>
  </r>
  <r>
    <x v="87"/>
    <x v="1088"/>
    <s v="La Doré"/>
  </r>
  <r>
    <x v="87"/>
    <x v="1089"/>
    <s v="Lac-Ashuapmushuan"/>
  </r>
  <r>
    <x v="88"/>
    <x v="1090"/>
    <s v="Saint-Augustin"/>
  </r>
  <r>
    <x v="88"/>
    <x v="1091"/>
    <s v="Péribonka"/>
  </r>
  <r>
    <x v="88"/>
    <x v="1092"/>
    <s v="Sainte-Jeanne-d'Arc"/>
  </r>
  <r>
    <x v="88"/>
    <x v="1093"/>
    <s v="Dolbeau-Mistassini"/>
  </r>
  <r>
    <x v="88"/>
    <x v="1094"/>
    <s v="Albanel"/>
  </r>
  <r>
    <x v="88"/>
    <x v="1095"/>
    <s v="Normandin"/>
  </r>
  <r>
    <x v="88"/>
    <x v="1096"/>
    <s v="Saint-Thomas-Didyme"/>
  </r>
  <r>
    <x v="88"/>
    <x v="1097"/>
    <s v="Saint-Edmond-les-Plaines"/>
  </r>
  <r>
    <x v="88"/>
    <x v="1098"/>
    <s v="Girardville"/>
  </r>
  <r>
    <x v="88"/>
    <x v="1099"/>
    <s v="Notre-Dame-de-Lorette"/>
  </r>
  <r>
    <x v="88"/>
    <x v="1100"/>
    <s v="Saint-Eugène-d'Argentenay"/>
  </r>
  <r>
    <x v="88"/>
    <x v="1101"/>
    <s v="Saint-Stanislas"/>
  </r>
  <r>
    <x v="88"/>
    <x v="1102"/>
    <s v="Passes-Dangereuses"/>
  </r>
  <r>
    <x v="88"/>
    <x v="1103"/>
    <s v="Rivière-Mistassini"/>
  </r>
  <r>
    <x v="89"/>
    <x v="1104"/>
    <s v="Desbiens"/>
  </r>
  <r>
    <x v="89"/>
    <x v="1105"/>
    <s v="Métabetchouan–Lac-à-la-Croix"/>
  </r>
  <r>
    <x v="89"/>
    <x v="1106"/>
    <s v="Hébertville"/>
  </r>
  <r>
    <x v="89"/>
    <x v="1107"/>
    <s v="Hébertville-Station"/>
  </r>
  <r>
    <x v="89"/>
    <x v="1108"/>
    <s v="Saint-Bruno"/>
  </r>
  <r>
    <x v="89"/>
    <x v="1109"/>
    <s v="Saint-Gédéon"/>
  </r>
  <r>
    <x v="89"/>
    <x v="1110"/>
    <s v="Alma"/>
  </r>
  <r>
    <x v="89"/>
    <x v="1111"/>
    <s v="Saint-Nazaire"/>
  </r>
  <r>
    <x v="89"/>
    <x v="1112"/>
    <s v="Labrecque"/>
  </r>
  <r>
    <x v="89"/>
    <x v="1113"/>
    <s v="Lamarche"/>
  </r>
  <r>
    <x v="89"/>
    <x v="1114"/>
    <s v="L'Ascension-de-Notre-Seigneur"/>
  </r>
  <r>
    <x v="89"/>
    <x v="1115"/>
    <s v="Saint-Henri-de-Taillon"/>
  </r>
  <r>
    <x v="89"/>
    <x v="1116"/>
    <s v="Sainte-Monique"/>
  </r>
  <r>
    <x v="89"/>
    <x v="1117"/>
    <s v="Saint-Ludger-de-Milot"/>
  </r>
  <r>
    <x v="89"/>
    <x v="1118"/>
    <s v="Mont-Apica"/>
  </r>
  <r>
    <x v="89"/>
    <x v="1119"/>
    <s v="Lac-Moncouche"/>
  </r>
  <r>
    <x v="89"/>
    <x v="1120"/>
    <s v="Lac-Achouakan"/>
  </r>
  <r>
    <x v="89"/>
    <x v="1121"/>
    <s v="Belle-Rivière"/>
  </r>
  <r>
    <x v="90"/>
    <x v="1122"/>
    <s v="Tadoussac"/>
  </r>
  <r>
    <x v="90"/>
    <x v="1123"/>
    <s v="Sacré-Coeur"/>
  </r>
  <r>
    <x v="90"/>
    <x v="1124"/>
    <s v="Les Bergeronnes"/>
  </r>
  <r>
    <x v="90"/>
    <x v="1125"/>
    <s v="Les Escoumins"/>
  </r>
  <r>
    <x v="90"/>
    <x v="1126"/>
    <s v="Longue-Rive"/>
  </r>
  <r>
    <x v="90"/>
    <x v="1127"/>
    <s v="Portneuf-sur-Mer"/>
  </r>
  <r>
    <x v="90"/>
    <x v="1128"/>
    <s v="Forestville"/>
  </r>
  <r>
    <x v="90"/>
    <x v="1129"/>
    <s v="Colombier"/>
  </r>
  <r>
    <x v="90"/>
    <x v="1130"/>
    <s v="Lac-au-Brochet"/>
  </r>
  <r>
    <x v="91"/>
    <x v="1131"/>
    <s v="Baie-Trinité"/>
  </r>
  <r>
    <x v="91"/>
    <x v="1132"/>
    <s v="Godbout"/>
  </r>
  <r>
    <x v="91"/>
    <x v="1133"/>
    <s v="Franquelin"/>
  </r>
  <r>
    <x v="91"/>
    <x v="1134"/>
    <s v="Baie-Comeau"/>
  </r>
  <r>
    <x v="91"/>
    <x v="1135"/>
    <s v="Pointe-Lebel"/>
  </r>
  <r>
    <x v="91"/>
    <x v="1136"/>
    <s v="Pointe-aux-Outardes"/>
  </r>
  <r>
    <x v="91"/>
    <x v="1137"/>
    <s v="Chute-aux-Outardes"/>
  </r>
  <r>
    <x v="91"/>
    <x v="1138"/>
    <s v="Ragueneau"/>
  </r>
  <r>
    <x v="91"/>
    <x v="1139"/>
    <s v="Rivière-aux-Outardes"/>
  </r>
  <r>
    <x v="92"/>
    <x v="1140"/>
    <s v="Lévis"/>
  </r>
  <r>
    <x v="93"/>
    <x v="1141"/>
    <s v="Trois-Rivières"/>
  </r>
  <r>
    <x v="94"/>
    <x v="1142"/>
    <s v="Sainte-Anne-de-la-Pérade"/>
  </r>
  <r>
    <x v="94"/>
    <x v="1143"/>
    <s v="Batiscan"/>
  </r>
  <r>
    <x v="94"/>
    <x v="1144"/>
    <s v="Sainte-Geneviève-de-Batiscan"/>
  </r>
  <r>
    <x v="94"/>
    <x v="1145"/>
    <s v="Champlain"/>
  </r>
  <r>
    <x v="94"/>
    <x v="1146"/>
    <s v="Saint-Luc-de-Vincennes"/>
  </r>
  <r>
    <x v="94"/>
    <x v="1147"/>
    <s v="Saint-Maurice"/>
  </r>
  <r>
    <x v="94"/>
    <x v="1148"/>
    <s v="Notre-Dame-du-Mont-Carmel"/>
  </r>
  <r>
    <x v="94"/>
    <x v="1149"/>
    <s v="Saint-Narcisse"/>
  </r>
  <r>
    <x v="94"/>
    <x v="1150"/>
    <s v="Saint-Stanislas"/>
  </r>
  <r>
    <x v="94"/>
    <x v="1151"/>
    <s v="Saint-Prosper-de-Champlain"/>
  </r>
  <r>
    <x v="95"/>
    <x v="1152"/>
    <s v="Saguenay"/>
  </r>
  <r>
    <x v="96"/>
    <x v="1153"/>
    <s v="Petit-Saguenay"/>
  </r>
  <r>
    <x v="96"/>
    <x v="1154"/>
    <s v="L'Anse-Saint-Jean"/>
  </r>
  <r>
    <x v="96"/>
    <x v="1155"/>
    <s v="Rivière-Éternité"/>
  </r>
  <r>
    <x v="96"/>
    <x v="1156"/>
    <s v="Ferland-et-Boilleau"/>
  </r>
  <r>
    <x v="96"/>
    <x v="1157"/>
    <s v="Saint-Félix-d'Otis"/>
  </r>
  <r>
    <x v="96"/>
    <x v="1158"/>
    <s v="Sainte-Rose-du-Nord"/>
  </r>
  <r>
    <x v="96"/>
    <x v="1159"/>
    <s v="Saint-Fulgence"/>
  </r>
  <r>
    <x v="96"/>
    <x v="1160"/>
    <s v="Saint-Honoré"/>
  </r>
  <r>
    <x v="96"/>
    <x v="1161"/>
    <s v="Saint-David-de-Falardeau"/>
  </r>
  <r>
    <x v="96"/>
    <x v="1162"/>
    <s v="Bégin"/>
  </r>
  <r>
    <x v="96"/>
    <x v="1163"/>
    <s v="Saint-Ambroise"/>
  </r>
  <r>
    <x v="96"/>
    <x v="1164"/>
    <s v="Saint-Charles-de-Bourget"/>
  </r>
  <r>
    <x v="96"/>
    <x v="1165"/>
    <s v="Larouche"/>
  </r>
  <r>
    <x v="96"/>
    <x v="1166"/>
    <s v="Lalemant"/>
  </r>
  <r>
    <x v="96"/>
    <x v="1167"/>
    <s v="Lac-Ministuk"/>
  </r>
  <r>
    <x v="96"/>
    <x v="1168"/>
    <s v="Mont-Valin"/>
  </r>
  <r>
    <x v="97"/>
    <x v="1169"/>
    <s v="Sept-Îles"/>
  </r>
  <r>
    <x v="97"/>
    <x v="1170"/>
    <s v="Port-Cartier"/>
  </r>
  <r>
    <x v="97"/>
    <x v="1171"/>
    <s v="Rivière-Nipissis"/>
  </r>
  <r>
    <x v="97"/>
    <x v="1172"/>
    <s v="Lac-Walker"/>
  </r>
  <r>
    <x v="98"/>
    <x v="1173"/>
    <s v="Fermont"/>
  </r>
  <r>
    <x v="98"/>
    <x v="1174"/>
    <s v="Schefferville"/>
  </r>
  <r>
    <x v="98"/>
    <x v="1175"/>
    <s v="Rivière-Mouchalagane"/>
  </r>
  <r>
    <x v="98"/>
    <x v="1176"/>
    <s v="Caniapiscau"/>
  </r>
  <r>
    <x v="98"/>
    <x v="1177"/>
    <s v="Lac-Juillet"/>
  </r>
  <r>
    <x v="98"/>
    <x v="1178"/>
    <s v="Lac-Vacher"/>
  </r>
  <r>
    <x v="99"/>
    <x v="1179"/>
    <s v="L'Île-d'Anticosti"/>
  </r>
  <r>
    <x v="99"/>
    <x v="1180"/>
    <s v="Natashquan"/>
  </r>
  <r>
    <x v="99"/>
    <x v="1181"/>
    <s v="Aguanish"/>
  </r>
  <r>
    <x v="99"/>
    <x v="1182"/>
    <s v="Baie-Johan-Beetz"/>
  </r>
  <r>
    <x v="99"/>
    <x v="1183"/>
    <s v="Havre-Saint-Pierre"/>
  </r>
  <r>
    <x v="99"/>
    <x v="1184"/>
    <s v="Longue-Pointe-de-Mingan"/>
  </r>
  <r>
    <x v="99"/>
    <x v="1185"/>
    <s v="Rivière-Saint-Jean"/>
  </r>
  <r>
    <x v="99"/>
    <x v="1186"/>
    <s v="Rivière-au-Tonnerre"/>
  </r>
  <r>
    <x v="99"/>
    <x v="1187"/>
    <s v="Lac-Jérôme"/>
  </r>
  <r>
    <x v="100"/>
    <x v="1188"/>
    <s v="Blanc-Sablon"/>
  </r>
  <r>
    <x v="100"/>
    <x v="1189"/>
    <s v="Bonne-Espérance"/>
  </r>
  <r>
    <x v="100"/>
    <x v="1190"/>
    <s v="Saint-Augustin"/>
  </r>
  <r>
    <x v="100"/>
    <x v="1191"/>
    <s v="Gros-Mécatina"/>
  </r>
  <r>
    <x v="100"/>
    <x v="1192"/>
    <s v="Côte-Nord-du-Golfe-du-Saint-Laurent"/>
  </r>
  <r>
    <x v="100"/>
    <x v="1193"/>
    <s v="Petit-Mécatina"/>
  </r>
  <r>
    <x v="101"/>
    <x v="1194"/>
    <s v="Lebel-sur-Quévillon"/>
  </r>
  <r>
    <x v="101"/>
    <x v="1195"/>
    <s v="Matagami"/>
  </r>
  <r>
    <x v="101"/>
    <x v="1196"/>
    <s v="Chapais"/>
  </r>
  <r>
    <x v="101"/>
    <x v="1197"/>
    <s v="Chibougamau"/>
  </r>
  <r>
    <x v="102"/>
    <x v="119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76688C-359A-4DEB-BCBE-597BA634203F}" name="Tableau croisé dynamique2" cacheId="1" applyNumberFormats="0" applyBorderFormats="0" applyFontFormats="0" applyPatternFormats="0" applyAlignmentFormats="0" applyWidthHeightFormats="1" dataCaption="Valeurs" updatedVersion="8" minRefreshableVersion="3" useAutoFormatting="1" itemPrintTitles="1" createdVersion="8" indent="0" multipleFieldFilters="0">
  <location ref="B176:C280" firstHeaderRow="1" firstDataRow="1" firstDataCol="1"/>
  <pivotFields count="3">
    <pivotField axis="axisRow" showAll="0">
      <items count="104">
        <item x="84"/>
        <item x="83"/>
        <item x="44"/>
        <item x="75"/>
        <item x="72"/>
        <item x="35"/>
        <item x="5"/>
        <item x="24"/>
        <item x="26"/>
        <item x="66"/>
        <item x="34"/>
        <item x="18"/>
        <item x="4"/>
        <item x="42"/>
        <item x="98"/>
        <item x="15"/>
        <item x="14"/>
        <item x="40"/>
        <item x="0"/>
        <item x="48"/>
        <item x="68"/>
        <item x="45"/>
        <item x="77"/>
        <item x="101"/>
        <item x="57"/>
        <item x="13"/>
        <item x="20"/>
        <item x="2"/>
        <item x="90"/>
        <item x="3"/>
        <item x="43"/>
        <item x="21"/>
        <item x="7"/>
        <item x="6"/>
        <item x="8"/>
        <item x="23"/>
        <item x="71"/>
        <item x="86"/>
        <item x="79"/>
        <item x="85"/>
        <item x="53"/>
        <item x="89"/>
        <item x="56"/>
        <item x="61"/>
        <item x="87"/>
        <item x="96"/>
        <item x="100"/>
        <item x="27"/>
        <item x="52"/>
        <item x="37"/>
        <item x="65"/>
        <item x="1"/>
        <item x="38"/>
        <item x="29"/>
        <item x="28"/>
        <item x="10"/>
        <item x="94"/>
        <item x="78"/>
        <item x="25"/>
        <item x="64"/>
        <item x="74"/>
        <item x="50"/>
        <item x="60"/>
        <item x="73"/>
        <item x="36"/>
        <item x="92"/>
        <item x="19"/>
        <item x="16"/>
        <item x="54"/>
        <item x="30"/>
        <item x="91"/>
        <item x="55"/>
        <item x="88"/>
        <item x="47"/>
        <item x="58"/>
        <item x="32"/>
        <item x="41"/>
        <item x="99"/>
        <item x="70"/>
        <item x="59"/>
        <item x="17"/>
        <item x="62"/>
        <item x="46"/>
        <item x="76"/>
        <item x="49"/>
        <item x="80"/>
        <item x="31"/>
        <item x="22"/>
        <item x="9"/>
        <item x="11"/>
        <item x="63"/>
        <item x="51"/>
        <item x="82"/>
        <item x="95"/>
        <item x="97"/>
        <item x="33"/>
        <item x="39"/>
        <item x="81"/>
        <item x="12"/>
        <item x="69"/>
        <item x="93"/>
        <item x="67"/>
        <item x="102"/>
        <item t="default"/>
      </items>
    </pivotField>
    <pivotField showAll="0">
      <items count="12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1140"/>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1141"/>
        <item x="1142"/>
        <item x="1143"/>
        <item x="1144"/>
        <item x="1145"/>
        <item x="1146"/>
        <item x="1147"/>
        <item x="1148"/>
        <item x="1149"/>
        <item x="1150"/>
        <item x="1151"/>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52"/>
        <item x="1153"/>
        <item x="1154"/>
        <item x="1155"/>
        <item x="1156"/>
        <item x="1157"/>
        <item x="1158"/>
        <item x="1159"/>
        <item x="1160"/>
        <item x="1161"/>
        <item x="1162"/>
        <item x="1163"/>
        <item x="1164"/>
        <item x="1165"/>
        <item x="1166"/>
        <item x="1167"/>
        <item x="1168"/>
        <item x="1122"/>
        <item x="1123"/>
        <item x="1124"/>
        <item x="1125"/>
        <item x="1126"/>
        <item x="1127"/>
        <item x="1128"/>
        <item x="1129"/>
        <item x="1130"/>
        <item x="1131"/>
        <item x="1132"/>
        <item x="1133"/>
        <item x="1134"/>
        <item x="1135"/>
        <item x="1136"/>
        <item x="1137"/>
        <item x="1138"/>
        <item x="1139"/>
        <item x="1169"/>
        <item x="1170"/>
        <item x="1173"/>
        <item x="1174"/>
        <item x="1171"/>
        <item x="1172"/>
        <item x="1175"/>
        <item x="1176"/>
        <item x="1177"/>
        <item x="1178"/>
        <item x="1188"/>
        <item x="1189"/>
        <item x="1190"/>
        <item x="1191"/>
        <item x="1192"/>
        <item x="1179"/>
        <item x="1180"/>
        <item x="1181"/>
        <item x="1182"/>
        <item x="1183"/>
        <item x="1184"/>
        <item x="1185"/>
        <item x="1186"/>
        <item x="1187"/>
        <item x="1193"/>
        <item x="1194"/>
        <item x="1195"/>
        <item x="1196"/>
        <item x="1197"/>
        <item x="1198"/>
        <item t="default"/>
      </items>
    </pivotField>
    <pivotField dataField="1" showAll="0"/>
  </pivotFields>
  <rowFields count="1">
    <field x="0"/>
  </rowFields>
  <rowItems count="10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t="grand">
      <x/>
    </i>
  </rowItems>
  <colItems count="1">
    <i/>
  </colItems>
  <dataFields count="1">
    <dataField name="Nombre de Municipalité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9B0667-344D-494C-9C70-756D117733C3}" name="Tableau2" displayName="Tableau2" ref="A1:C122" totalsRowShown="0" headerRowDxfId="92">
  <autoFilter ref="A1:C122" xr:uid="{3EB4D3F6-09D2-4053-9773-EA47DC94D5E2}"/>
  <sortState xmlns:xlrd2="http://schemas.microsoft.com/office/spreadsheetml/2017/richdata2" ref="A2:C122">
    <sortCondition ref="A1:A122"/>
  </sortState>
  <tableColumns count="3">
    <tableColumn id="1" xr3:uid="{AEE9784C-AD41-4DC9-8CBF-0A309DA7DEF9}" name="#" dataDxfId="91"/>
    <tableColumn id="2" xr3:uid="{448D7644-B948-4B6E-B021-2797A3F744E8}" name="RÉGIONS"/>
    <tableColumn id="3" xr3:uid="{AE82D939-3344-40AF-AD4E-2A995CBE973E}" name="MRC"/>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dn-contenu.quebec.ca/cdn-contenu/adm/min/affaires-municipales/publications/infrastructures/pracim/RAP_couts_materiaux.xlsx" TargetMode="External"/><Relationship Id="rId1" Type="http://schemas.openxmlformats.org/officeDocument/2006/relationships/hyperlink" Target="https://cdn-contenu.quebec.ca/cdn-contenu/adm/min/affaires-municipales/publications/infrastructures/pracim/ATI_dg.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quebec.ca/culture/aide-financiere/initiatives-de-partenariat/ententes-en-patrimoine/programme-dententes-en-patrimoine/actions-et-depenses-admissibles-par-volet"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9C58-5C0B-415F-BF19-601660EBC6B2}">
  <sheetPr>
    <tabColor rgb="FFCC00F0"/>
    <pageSetUpPr fitToPage="1"/>
  </sheetPr>
  <dimension ref="A7:S85"/>
  <sheetViews>
    <sheetView showGridLines="0" topLeftCell="A36" zoomScaleNormal="100" workbookViewId="0">
      <selection activeCell="B46" sqref="B46"/>
    </sheetView>
  </sheetViews>
  <sheetFormatPr baseColWidth="10" defaultColWidth="11.44140625" defaultRowHeight="14.4" x14ac:dyDescent="0.3"/>
  <cols>
    <col min="1" max="1" width="71.88671875" style="30" customWidth="1"/>
    <col min="2" max="2" width="63.5546875" style="30" customWidth="1"/>
    <col min="3" max="3" width="22.5546875" style="30" customWidth="1"/>
    <col min="4" max="4" width="5.5546875" style="30" customWidth="1"/>
    <col min="5" max="16384" width="11.44140625" style="30"/>
  </cols>
  <sheetData>
    <row r="7" spans="1:19" ht="22.95" customHeight="1" x14ac:dyDescent="0.3">
      <c r="A7" s="433" t="s">
        <v>0</v>
      </c>
      <c r="B7" s="433"/>
      <c r="C7" s="433"/>
      <c r="E7" s="426" t="s">
        <v>1</v>
      </c>
      <c r="F7" s="426"/>
      <c r="G7" s="426"/>
      <c r="H7" s="426"/>
      <c r="I7" s="426"/>
      <c r="J7" s="426"/>
      <c r="K7" s="426"/>
      <c r="L7" s="426"/>
      <c r="M7" s="426"/>
      <c r="N7" s="426"/>
    </row>
    <row r="8" spans="1:19" ht="20.399999999999999" customHeight="1" x14ac:dyDescent="0.3">
      <c r="E8" s="427" t="s">
        <v>2</v>
      </c>
      <c r="F8" s="428"/>
      <c r="G8" s="428"/>
      <c r="H8" s="428"/>
      <c r="I8" s="428"/>
      <c r="J8" s="428"/>
      <c r="K8" s="428"/>
      <c r="L8" s="428"/>
      <c r="M8" s="428"/>
      <c r="N8" s="429"/>
    </row>
    <row r="9" spans="1:19" ht="64.95" customHeight="1" x14ac:dyDescent="0.3">
      <c r="A9" s="22" t="s">
        <v>3</v>
      </c>
      <c r="B9" s="16"/>
      <c r="E9" s="430"/>
      <c r="F9" s="431"/>
      <c r="G9" s="431"/>
      <c r="H9" s="431"/>
      <c r="I9" s="431"/>
      <c r="J9" s="431"/>
      <c r="K9" s="431"/>
      <c r="L9" s="431"/>
      <c r="M9" s="431"/>
      <c r="N9" s="432"/>
    </row>
    <row r="10" spans="1:19" ht="25.2" customHeight="1" x14ac:dyDescent="0.3">
      <c r="A10" s="22" t="s">
        <v>4</v>
      </c>
      <c r="B10" s="16"/>
      <c r="E10" s="147"/>
      <c r="F10" s="147"/>
      <c r="G10" s="147"/>
      <c r="H10" s="147"/>
      <c r="I10" s="147"/>
      <c r="J10" s="147"/>
      <c r="K10" s="147"/>
      <c r="L10" s="147"/>
      <c r="M10" s="147"/>
      <c r="N10" s="147"/>
    </row>
    <row r="11" spans="1:19" ht="28.2" customHeight="1" x14ac:dyDescent="0.3">
      <c r="A11" s="22" t="s">
        <v>5</v>
      </c>
      <c r="B11" s="16"/>
      <c r="E11" s="147"/>
      <c r="F11" s="147"/>
      <c r="G11" s="147"/>
      <c r="H11" s="147"/>
      <c r="I11" s="147"/>
      <c r="J11" s="147"/>
      <c r="K11" s="147"/>
      <c r="L11" s="147"/>
      <c r="M11" s="147"/>
      <c r="N11" s="147"/>
      <c r="S11" s="187"/>
    </row>
    <row r="12" spans="1:19" ht="25.2" customHeight="1" x14ac:dyDescent="0.3">
      <c r="A12" s="23" t="s">
        <v>6</v>
      </c>
      <c r="B12" s="16"/>
      <c r="E12" s="147"/>
      <c r="F12" s="147"/>
      <c r="G12" s="147"/>
      <c r="H12" s="147"/>
      <c r="I12" s="147"/>
      <c r="J12" s="147"/>
      <c r="K12" s="147"/>
      <c r="L12" s="147"/>
      <c r="M12" s="147"/>
      <c r="N12" s="147"/>
    </row>
    <row r="13" spans="1:19" ht="36" customHeight="1" x14ac:dyDescent="0.3">
      <c r="A13" s="23" t="s">
        <v>7</v>
      </c>
      <c r="B13" s="16"/>
      <c r="E13" s="147"/>
      <c r="F13" s="147"/>
      <c r="G13" s="147"/>
      <c r="H13" s="147"/>
      <c r="I13" s="147"/>
      <c r="J13" s="147"/>
      <c r="K13" s="147"/>
      <c r="L13" s="147"/>
      <c r="M13" s="147"/>
      <c r="N13" s="147"/>
    </row>
    <row r="14" spans="1:19" ht="33" customHeight="1" x14ac:dyDescent="0.3">
      <c r="A14" s="23" t="s">
        <v>8</v>
      </c>
      <c r="B14" s="16"/>
      <c r="E14" s="147"/>
      <c r="F14" s="147"/>
      <c r="G14" s="147"/>
      <c r="H14" s="147"/>
      <c r="I14" s="147"/>
      <c r="J14" s="147"/>
      <c r="K14" s="147"/>
      <c r="L14" s="147"/>
      <c r="M14" s="147"/>
      <c r="N14" s="147"/>
    </row>
    <row r="15" spans="1:19" ht="21" customHeight="1" x14ac:dyDescent="0.3">
      <c r="A15" s="77"/>
      <c r="B15" s="81"/>
      <c r="E15" s="147"/>
      <c r="F15" s="147"/>
      <c r="G15" s="147"/>
      <c r="H15" s="147"/>
      <c r="I15" s="147"/>
      <c r="J15" s="147"/>
      <c r="K15" s="147"/>
      <c r="L15" s="147"/>
      <c r="M15" s="147"/>
      <c r="N15" s="147"/>
    </row>
    <row r="16" spans="1:19" ht="33" customHeight="1" x14ac:dyDescent="0.3">
      <c r="A16" s="447" t="s">
        <v>9</v>
      </c>
      <c r="B16" s="447"/>
      <c r="C16" s="78"/>
      <c r="E16" s="147"/>
      <c r="F16" s="147"/>
      <c r="G16" s="147"/>
      <c r="H16" s="147"/>
      <c r="I16" s="147"/>
      <c r="J16" s="147"/>
      <c r="K16" s="147"/>
      <c r="L16" s="147"/>
      <c r="M16" s="147"/>
      <c r="N16" s="147"/>
    </row>
    <row r="17" spans="1:14" ht="33" customHeight="1" x14ac:dyDescent="0.3">
      <c r="A17" s="79" t="s">
        <v>10</v>
      </c>
      <c r="B17" s="16"/>
      <c r="C17" s="171"/>
      <c r="E17" s="147"/>
      <c r="F17" s="147"/>
      <c r="G17" s="147"/>
      <c r="H17" s="147"/>
      <c r="I17" s="147"/>
      <c r="J17" s="147"/>
      <c r="K17" s="147"/>
      <c r="L17" s="147"/>
      <c r="M17" s="147"/>
      <c r="N17" s="147"/>
    </row>
    <row r="18" spans="1:14" ht="33" customHeight="1" x14ac:dyDescent="0.3">
      <c r="A18" s="79" t="s">
        <v>11</v>
      </c>
      <c r="B18" s="16"/>
      <c r="C18" s="171"/>
      <c r="E18" s="147"/>
      <c r="F18" s="147"/>
      <c r="G18" s="147"/>
      <c r="H18" s="147"/>
      <c r="I18" s="147"/>
      <c r="J18" s="147"/>
      <c r="K18" s="147"/>
      <c r="L18" s="147"/>
      <c r="M18" s="147"/>
      <c r="N18" s="147"/>
    </row>
    <row r="19" spans="1:14" ht="33" customHeight="1" x14ac:dyDescent="0.3">
      <c r="A19" s="79" t="s">
        <v>12</v>
      </c>
      <c r="B19" s="16"/>
      <c r="C19" s="171"/>
    </row>
    <row r="20" spans="1:14" ht="33" customHeight="1" x14ac:dyDescent="0.3">
      <c r="A20" s="79" t="s">
        <v>13</v>
      </c>
      <c r="B20" s="16"/>
      <c r="C20" s="171"/>
    </row>
    <row r="21" spans="1:14" ht="33" customHeight="1" x14ac:dyDescent="0.3">
      <c r="A21" s="79" t="s">
        <v>14</v>
      </c>
      <c r="B21" s="16"/>
      <c r="C21" s="171"/>
    </row>
    <row r="22" spans="1:14" ht="27.6" customHeight="1" x14ac:dyDescent="0.3">
      <c r="A22" s="79" t="s">
        <v>15</v>
      </c>
      <c r="B22" s="16"/>
      <c r="C22" s="171"/>
    </row>
    <row r="23" spans="1:14" x14ac:dyDescent="0.3">
      <c r="A23" s="57"/>
      <c r="B23" s="97"/>
      <c r="C23" s="97"/>
    </row>
    <row r="24" spans="1:14" ht="21.6" customHeight="1" x14ac:dyDescent="0.3">
      <c r="A24" s="434" t="s">
        <v>16</v>
      </c>
      <c r="B24" s="434"/>
      <c r="C24" s="434"/>
    </row>
    <row r="25" spans="1:14" x14ac:dyDescent="0.3">
      <c r="A25" s="188"/>
      <c r="B25" s="84"/>
      <c r="C25" s="174"/>
    </row>
    <row r="26" spans="1:14" ht="91.5" customHeight="1" x14ac:dyDescent="0.3">
      <c r="A26" s="100" t="s">
        <v>17</v>
      </c>
      <c r="B26" s="16"/>
      <c r="C26" s="82"/>
    </row>
    <row r="27" spans="1:14" ht="31.2" customHeight="1" x14ac:dyDescent="0.3">
      <c r="A27" s="79" t="s">
        <v>18</v>
      </c>
      <c r="B27" s="16"/>
      <c r="C27" s="147"/>
    </row>
    <row r="28" spans="1:14" ht="16.2" customHeight="1" x14ac:dyDescent="0.3">
      <c r="A28" s="111"/>
      <c r="B28" s="189"/>
      <c r="C28" s="147"/>
    </row>
    <row r="29" spans="1:14" ht="22.2" customHeight="1" x14ac:dyDescent="0.3">
      <c r="A29" s="434" t="s">
        <v>19</v>
      </c>
      <c r="B29" s="434"/>
      <c r="C29" s="434"/>
    </row>
    <row r="30" spans="1:14" ht="16.2" customHeight="1" x14ac:dyDescent="0.3">
      <c r="A30" s="112"/>
      <c r="B30" s="190"/>
      <c r="C30" s="147"/>
    </row>
    <row r="31" spans="1:14" ht="31.2" customHeight="1" x14ac:dyDescent="0.3">
      <c r="A31" s="22" t="s">
        <v>20</v>
      </c>
      <c r="B31" s="110"/>
      <c r="C31" s="147"/>
    </row>
    <row r="32" spans="1:14" ht="23.4" customHeight="1" x14ac:dyDescent="0.3">
      <c r="A32" s="33" t="s">
        <v>21</v>
      </c>
      <c r="B32" s="113"/>
      <c r="C32" s="147"/>
    </row>
    <row r="33" spans="1:5" ht="28.95" customHeight="1" x14ac:dyDescent="0.3">
      <c r="A33" s="32" t="s">
        <v>22</v>
      </c>
      <c r="B33" s="113"/>
      <c r="C33" s="147"/>
    </row>
    <row r="34" spans="1:5" ht="28.8" x14ac:dyDescent="0.3">
      <c r="A34" s="139" t="s">
        <v>23</v>
      </c>
      <c r="B34" s="114"/>
      <c r="C34" s="147"/>
    </row>
    <row r="35" spans="1:5" ht="70.2" customHeight="1" x14ac:dyDescent="0.3">
      <c r="A35" s="76" t="s">
        <v>24</v>
      </c>
      <c r="B35" s="146"/>
      <c r="C35" s="147"/>
    </row>
    <row r="36" spans="1:5" ht="29.4" customHeight="1" x14ac:dyDescent="0.3">
      <c r="A36" s="80" t="s">
        <v>25</v>
      </c>
      <c r="B36" s="114"/>
      <c r="C36" s="147"/>
    </row>
    <row r="37" spans="1:5" ht="26.4" customHeight="1" x14ac:dyDescent="0.3">
      <c r="A37" s="76" t="s">
        <v>26</v>
      </c>
      <c r="B37" s="114"/>
      <c r="C37" s="147"/>
    </row>
    <row r="38" spans="1:5" ht="18" customHeight="1" x14ac:dyDescent="0.3">
      <c r="A38" s="145"/>
      <c r="B38" s="191"/>
      <c r="C38" s="147"/>
    </row>
    <row r="39" spans="1:5" ht="22.2" customHeight="1" x14ac:dyDescent="0.3">
      <c r="A39" s="434" t="s">
        <v>27</v>
      </c>
      <c r="B39" s="434"/>
      <c r="C39" s="434"/>
    </row>
    <row r="40" spans="1:5" ht="15" customHeight="1" x14ac:dyDescent="0.3">
      <c r="A40" s="188"/>
      <c r="C40" s="174"/>
    </row>
    <row r="41" spans="1:5" ht="33.75" customHeight="1" x14ac:dyDescent="0.3">
      <c r="A41" s="105" t="s">
        <v>28</v>
      </c>
      <c r="B41" s="448"/>
      <c r="C41" s="449"/>
    </row>
    <row r="42" spans="1:5" ht="36" customHeight="1" x14ac:dyDescent="0.3">
      <c r="A42" s="106" t="s">
        <v>29</v>
      </c>
      <c r="B42" s="448"/>
      <c r="C42" s="449"/>
    </row>
    <row r="43" spans="1:5" ht="66" customHeight="1" x14ac:dyDescent="0.3">
      <c r="A43" s="356" t="s">
        <v>30</v>
      </c>
      <c r="B43" s="450"/>
      <c r="C43" s="451"/>
      <c r="E43" s="84"/>
    </row>
    <row r="44" spans="1:5" ht="14.25" customHeight="1" x14ac:dyDescent="0.3">
      <c r="A44" s="94"/>
      <c r="B44" s="358"/>
      <c r="C44" s="358"/>
    </row>
    <row r="45" spans="1:5" ht="90.75" customHeight="1" x14ac:dyDescent="0.3">
      <c r="A45" s="107" t="s">
        <v>31</v>
      </c>
      <c r="B45" s="688">
        <v>0</v>
      </c>
      <c r="C45" s="359"/>
    </row>
    <row r="46" spans="1:5" ht="79.2" customHeight="1" x14ac:dyDescent="0.3">
      <c r="A46" s="108" t="s">
        <v>32</v>
      </c>
      <c r="B46" s="134">
        <v>0</v>
      </c>
      <c r="C46" s="360"/>
    </row>
    <row r="47" spans="1:5" ht="75.75" customHeight="1" x14ac:dyDescent="0.3">
      <c r="A47" s="108" t="s">
        <v>3196</v>
      </c>
      <c r="B47" s="354">
        <v>0</v>
      </c>
      <c r="C47" s="361"/>
    </row>
    <row r="48" spans="1:5" x14ac:dyDescent="0.3">
      <c r="A48" s="95"/>
    </row>
    <row r="49" spans="1:5" ht="72" x14ac:dyDescent="0.3">
      <c r="A49" s="109" t="s">
        <v>33</v>
      </c>
      <c r="B49" s="24" t="s">
        <v>34</v>
      </c>
      <c r="C49" s="93"/>
      <c r="D49" s="93"/>
    </row>
    <row r="50" spans="1:5" x14ac:dyDescent="0.3">
      <c r="A50" s="103" t="s">
        <v>35</v>
      </c>
      <c r="B50" s="362">
        <v>0</v>
      </c>
      <c r="C50" s="90"/>
      <c r="D50" s="90"/>
    </row>
    <row r="51" spans="1:5" x14ac:dyDescent="0.3">
      <c r="A51" s="104" t="s">
        <v>36</v>
      </c>
      <c r="B51" s="363">
        <v>0</v>
      </c>
      <c r="C51" s="90"/>
      <c r="D51" s="90"/>
    </row>
    <row r="52" spans="1:5" x14ac:dyDescent="0.3">
      <c r="A52" s="101"/>
      <c r="B52" s="92"/>
      <c r="C52" s="92"/>
      <c r="D52" s="92"/>
      <c r="E52" s="91"/>
    </row>
    <row r="53" spans="1:5" ht="78" customHeight="1" x14ac:dyDescent="0.3">
      <c r="A53" s="109" t="s">
        <v>37</v>
      </c>
      <c r="B53" s="24" t="s">
        <v>34</v>
      </c>
      <c r="C53" s="93"/>
      <c r="D53" s="93"/>
    </row>
    <row r="54" spans="1:5" x14ac:dyDescent="0.3">
      <c r="A54" s="103" t="s">
        <v>38</v>
      </c>
      <c r="B54" s="362">
        <v>0</v>
      </c>
      <c r="C54" s="90"/>
      <c r="D54" s="90"/>
    </row>
    <row r="55" spans="1:5" x14ac:dyDescent="0.3">
      <c r="A55" s="104" t="s">
        <v>39</v>
      </c>
      <c r="B55" s="363">
        <v>0</v>
      </c>
      <c r="C55" s="90"/>
      <c r="D55" s="90"/>
    </row>
    <row r="56" spans="1:5" x14ac:dyDescent="0.3">
      <c r="A56" s="102"/>
      <c r="B56" s="90"/>
      <c r="C56" s="90"/>
      <c r="D56" s="90"/>
      <c r="E56" s="90"/>
    </row>
    <row r="57" spans="1:5" ht="72.599999999999994" customHeight="1" x14ac:dyDescent="0.3">
      <c r="A57" s="107" t="s">
        <v>40</v>
      </c>
      <c r="B57" s="24" t="s">
        <v>34</v>
      </c>
      <c r="C57" s="93"/>
      <c r="D57" s="93"/>
    </row>
    <row r="58" spans="1:5" x14ac:dyDescent="0.3">
      <c r="A58" s="192" t="s">
        <v>41</v>
      </c>
      <c r="B58" s="134">
        <v>0</v>
      </c>
      <c r="C58" s="193"/>
      <c r="D58" s="193"/>
    </row>
    <row r="59" spans="1:5" x14ac:dyDescent="0.3">
      <c r="A59" s="192" t="s">
        <v>42</v>
      </c>
      <c r="B59" s="364">
        <v>0</v>
      </c>
      <c r="C59" s="194"/>
      <c r="D59" s="193"/>
    </row>
    <row r="60" spans="1:5" x14ac:dyDescent="0.3">
      <c r="A60" s="192" t="s">
        <v>43</v>
      </c>
      <c r="B60" s="364">
        <v>0</v>
      </c>
      <c r="C60" s="194"/>
      <c r="D60" s="193"/>
    </row>
    <row r="61" spans="1:5" x14ac:dyDescent="0.3">
      <c r="A61" s="192" t="s">
        <v>44</v>
      </c>
      <c r="B61" s="364">
        <v>0</v>
      </c>
      <c r="C61" s="194"/>
      <c r="D61" s="193"/>
    </row>
    <row r="62" spans="1:5" x14ac:dyDescent="0.3">
      <c r="A62" s="192" t="s">
        <v>45</v>
      </c>
      <c r="B62" s="364">
        <v>0</v>
      </c>
      <c r="C62" s="194"/>
      <c r="D62" s="193"/>
    </row>
    <row r="63" spans="1:5" x14ac:dyDescent="0.3">
      <c r="A63" s="192" t="s">
        <v>46</v>
      </c>
      <c r="B63" s="364">
        <v>0</v>
      </c>
      <c r="C63" s="194"/>
      <c r="D63" s="193"/>
    </row>
    <row r="64" spans="1:5" x14ac:dyDescent="0.3">
      <c r="A64" s="192" t="s">
        <v>47</v>
      </c>
      <c r="B64" s="364">
        <v>0</v>
      </c>
      <c r="C64" s="194"/>
      <c r="D64" s="193"/>
    </row>
    <row r="65" spans="1:6" x14ac:dyDescent="0.3">
      <c r="A65" s="192" t="s">
        <v>48</v>
      </c>
      <c r="B65" s="364">
        <v>0</v>
      </c>
      <c r="C65" s="194"/>
      <c r="D65" s="193"/>
    </row>
    <row r="66" spans="1:6" x14ac:dyDescent="0.3">
      <c r="B66" s="140"/>
    </row>
    <row r="67" spans="1:6" ht="22.95" customHeight="1" x14ac:dyDescent="0.3">
      <c r="A67" s="434" t="s">
        <v>49</v>
      </c>
      <c r="B67" s="434"/>
      <c r="C67" s="434"/>
    </row>
    <row r="69" spans="1:6" ht="35.25" customHeight="1" x14ac:dyDescent="0.3">
      <c r="A69" s="435" t="s">
        <v>50</v>
      </c>
      <c r="B69" s="436"/>
      <c r="C69" s="437"/>
      <c r="D69" s="366"/>
      <c r="E69" s="366"/>
      <c r="F69" s="366"/>
    </row>
    <row r="70" spans="1:6" x14ac:dyDescent="0.3">
      <c r="A70" s="438"/>
      <c r="B70" s="439"/>
      <c r="C70" s="440"/>
      <c r="D70" s="365"/>
      <c r="E70" s="365"/>
      <c r="F70" s="365"/>
    </row>
    <row r="71" spans="1:6" x14ac:dyDescent="0.3">
      <c r="A71" s="441"/>
      <c r="B71" s="442"/>
      <c r="C71" s="443"/>
      <c r="D71" s="365"/>
      <c r="E71" s="365"/>
      <c r="F71" s="365"/>
    </row>
    <row r="72" spans="1:6" x14ac:dyDescent="0.3">
      <c r="A72" s="441"/>
      <c r="B72" s="442"/>
      <c r="C72" s="443"/>
      <c r="D72" s="365"/>
      <c r="E72" s="365"/>
      <c r="F72" s="365"/>
    </row>
    <row r="73" spans="1:6" x14ac:dyDescent="0.3">
      <c r="A73" s="441"/>
      <c r="B73" s="442"/>
      <c r="C73" s="443"/>
      <c r="D73" s="365"/>
      <c r="E73" s="365"/>
      <c r="F73" s="365"/>
    </row>
    <row r="74" spans="1:6" x14ac:dyDescent="0.3">
      <c r="A74" s="441"/>
      <c r="B74" s="442"/>
      <c r="C74" s="443"/>
      <c r="D74" s="365"/>
      <c r="E74" s="365"/>
      <c r="F74" s="365"/>
    </row>
    <row r="75" spans="1:6" x14ac:dyDescent="0.3">
      <c r="A75" s="441"/>
      <c r="B75" s="442"/>
      <c r="C75" s="443"/>
      <c r="D75" s="365"/>
      <c r="E75" s="365"/>
      <c r="F75" s="365"/>
    </row>
    <row r="76" spans="1:6" x14ac:dyDescent="0.3">
      <c r="A76" s="441"/>
      <c r="B76" s="442"/>
      <c r="C76" s="443"/>
      <c r="D76" s="365"/>
      <c r="E76" s="365"/>
      <c r="F76" s="365"/>
    </row>
    <row r="77" spans="1:6" x14ac:dyDescent="0.3">
      <c r="A77" s="441"/>
      <c r="B77" s="442"/>
      <c r="C77" s="443"/>
      <c r="D77" s="365"/>
      <c r="E77" s="365"/>
      <c r="F77" s="365"/>
    </row>
    <row r="78" spans="1:6" x14ac:dyDescent="0.3">
      <c r="A78" s="441"/>
      <c r="B78" s="442"/>
      <c r="C78" s="443"/>
      <c r="D78" s="365"/>
      <c r="E78" s="365"/>
      <c r="F78" s="365"/>
    </row>
    <row r="79" spans="1:6" x14ac:dyDescent="0.3">
      <c r="A79" s="441"/>
      <c r="B79" s="442"/>
      <c r="C79" s="443"/>
      <c r="D79" s="365"/>
      <c r="E79" s="365"/>
      <c r="F79" s="365"/>
    </row>
    <row r="80" spans="1:6" x14ac:dyDescent="0.3">
      <c r="A80" s="441"/>
      <c r="B80" s="442"/>
      <c r="C80" s="443"/>
      <c r="D80" s="365"/>
      <c r="E80" s="365"/>
      <c r="F80" s="365"/>
    </row>
    <row r="81" spans="1:6" x14ac:dyDescent="0.3">
      <c r="A81" s="441"/>
      <c r="B81" s="442"/>
      <c r="C81" s="443"/>
      <c r="D81" s="365"/>
      <c r="E81" s="365"/>
      <c r="F81" s="365"/>
    </row>
    <row r="82" spans="1:6" x14ac:dyDescent="0.3">
      <c r="A82" s="441"/>
      <c r="B82" s="442"/>
      <c r="C82" s="443"/>
      <c r="D82" s="365"/>
      <c r="E82" s="365"/>
      <c r="F82" s="365"/>
    </row>
    <row r="83" spans="1:6" x14ac:dyDescent="0.3">
      <c r="A83" s="441"/>
      <c r="B83" s="442"/>
      <c r="C83" s="443"/>
      <c r="D83" s="365"/>
      <c r="E83" s="365"/>
      <c r="F83" s="365"/>
    </row>
    <row r="84" spans="1:6" x14ac:dyDescent="0.3">
      <c r="A84" s="441"/>
      <c r="B84" s="442"/>
      <c r="C84" s="443"/>
      <c r="D84" s="365"/>
      <c r="E84" s="365"/>
      <c r="F84" s="365"/>
    </row>
    <row r="85" spans="1:6" x14ac:dyDescent="0.3">
      <c r="A85" s="444"/>
      <c r="B85" s="445"/>
      <c r="C85" s="446"/>
      <c r="D85" s="365"/>
      <c r="E85" s="365"/>
      <c r="F85" s="365"/>
    </row>
  </sheetData>
  <sheetProtection algorithmName="SHA-512" hashValue="VbgCb4f/wovylW7BP4AcmyqKmteVQD/LE9nDrIjlWjDccRgoZAkq1LfyfGa/7qS1uN27ogocMv1Nc17+eZkalw==" saltValue="cWcLwdl3Snj+FNg8HDhveA==" spinCount="100000" sheet="1" objects="1" scenarios="1" formatColumns="0" formatRows="0" selectLockedCells="1"/>
  <protectedRanges>
    <protectedRange sqref="B17:B20" name="Plage1"/>
  </protectedRanges>
  <mergeCells count="13">
    <mergeCell ref="A70:C85"/>
    <mergeCell ref="A16:B16"/>
    <mergeCell ref="B41:C41"/>
    <mergeCell ref="B42:C42"/>
    <mergeCell ref="B43:C43"/>
    <mergeCell ref="A39:C39"/>
    <mergeCell ref="A24:C24"/>
    <mergeCell ref="A29:C29"/>
    <mergeCell ref="E7:N7"/>
    <mergeCell ref="E8:N9"/>
    <mergeCell ref="A7:C7"/>
    <mergeCell ref="A67:C67"/>
    <mergeCell ref="A69:C69"/>
  </mergeCells>
  <conditionalFormatting sqref="B27">
    <cfRule type="expression" dxfId="90" priority="6">
      <formula>$B$26="Non"</formula>
    </cfRule>
  </conditionalFormatting>
  <conditionalFormatting sqref="B32:B35">
    <cfRule type="expression" dxfId="89" priority="8">
      <formula>$B$31="Non"</formula>
    </cfRule>
  </conditionalFormatting>
  <conditionalFormatting sqref="B35">
    <cfRule type="expression" dxfId="88" priority="5">
      <formula>$B$34="Oui"</formula>
    </cfRule>
  </conditionalFormatting>
  <conditionalFormatting sqref="B37">
    <cfRule type="expression" dxfId="87" priority="7">
      <formula>$B$36="Non"</formula>
    </cfRule>
  </conditionalFormatting>
  <conditionalFormatting sqref="B43">
    <cfRule type="expression" dxfId="86" priority="116">
      <formula>$B$42="Oui"</formula>
    </cfRule>
  </conditionalFormatting>
  <conditionalFormatting sqref="B42:C43">
    <cfRule type="expression" dxfId="85" priority="115">
      <formula>$B$41="Non"</formula>
    </cfRule>
  </conditionalFormatting>
  <dataValidations xWindow="657" yWindow="513" count="8">
    <dataValidation type="list" allowBlank="1" showInputMessage="1" showErrorMessage="1" promptTitle="Région administrative" prompt="Utilisez la liste déroulante" sqref="B9" xr:uid="{AE1FF27E-B4C8-45B2-9D8B-651DC4777F2C}">
      <formula1>Regions</formula1>
    </dataValidation>
    <dataValidation type="whole" allowBlank="1" showInputMessage="1" showErrorMessage="1" sqref="B37:B38 B32:B33" xr:uid="{1B832F34-D8A8-468B-8114-D097BC7E1D64}">
      <formula1>0</formula1>
      <formula2>100000000000000000</formula2>
    </dataValidation>
    <dataValidation allowBlank="1" showInputMessage="1" showErrorMessage="1" promptTitle="Résolution nommant le mandataire" prompt="Utiliser la liste déroulante" sqref="B15" xr:uid="{DC4AE47F-E6E4-4EFB-AF90-44B7445D9CEF}"/>
    <dataValidation type="whole" allowBlank="1" showInputMessage="1" showErrorMessage="1" promptTitle="Politique gestion patrimoine" sqref="B27" xr:uid="{B4E7FDD0-F8AE-4D8A-9381-E2EA6D8933C9}">
      <formula1>1</formula1>
      <formula2>10000000</formula2>
    </dataValidation>
    <dataValidation type="decimal" allowBlank="1" showInputMessage="1" showErrorMessage="1" sqref="B45" xr:uid="{00C800FE-4190-4B89-98D6-FF327C7A91E4}">
      <formula1>0</formula1>
      <formula2>10000000000000</formula2>
    </dataValidation>
    <dataValidation type="decimal" allowBlank="1" showInputMessage="1" showErrorMessage="1" sqref="B46" xr:uid="{E63CEF52-FC5C-4204-9B20-93A1B8411283}">
      <formula1>0</formula1>
      <formula2>1E+22</formula2>
    </dataValidation>
    <dataValidation type="whole" allowBlank="1" showInputMessage="1" showErrorMessage="1" sqref="B47" xr:uid="{DD21B5CE-47DB-4D70-984F-EDA041719568}">
      <formula1>1</formula1>
      <formula2>10000000000000000000</formula2>
    </dataValidation>
    <dataValidation type="decimal" allowBlank="1" showInputMessage="1" showErrorMessage="1" sqref="B50:B51 B54:B55 B58:B65" xr:uid="{D1CC78BB-5679-414C-A18C-F093C092FCFD}">
      <formula1>0</formula1>
      <formula2>10000000000</formula2>
    </dataValidation>
  </dataValidations>
  <pageMargins left="0.7" right="0.7" top="0.75" bottom="0.75" header="0.3" footer="0.3"/>
  <pageSetup scale="57" fitToHeight="0" orientation="portrait" r:id="rId1"/>
  <drawing r:id="rId2"/>
  <extLst>
    <ext xmlns:x14="http://schemas.microsoft.com/office/spreadsheetml/2009/9/main" uri="{CCE6A557-97BC-4b89-ADB6-D9C93CAAB3DF}">
      <x14:dataValidations xmlns:xm="http://schemas.microsoft.com/office/excel/2006/main" xWindow="657" yWindow="513" count="8">
        <x14:dataValidation type="list" allowBlank="1" showInputMessage="1" showErrorMessage="1" promptTitle="Durée de l'entente" prompt="Utilisez la liste déroulante" xr:uid="{71FECFE1-1739-41C7-AAC3-752589FA76C1}">
          <x14:formula1>
            <xm:f>Source_1!$B$18:$B$20</xm:f>
          </x14:formula1>
          <xm:sqref>B12</xm:sqref>
        </x14:dataValidation>
        <x14:dataValidation type="list" allowBlank="1" showInputMessage="1" showErrorMessage="1" promptTitle="Région administrative" prompt="Utilisez la liste déroulante" xr:uid="{80C461AC-792F-4110-AACA-D660CEE7CEAA}">
          <x14:formula1>
            <xm:f>INDIRECT(Source!$E$23)</xm:f>
          </x14:formula1>
          <xm:sqref>B10</xm:sqref>
        </x14:dataValidation>
        <x14:dataValidation type="list" allowBlank="1" showInputMessage="1" showErrorMessage="1" promptTitle="Résolution nommant le mandataire" prompt="Utilisez la liste déroulante" xr:uid="{AC207C3C-2CD9-4B72-A557-DFB0EC2FEE43}">
          <x14:formula1>
            <xm:f>Source_1!$J$4:$J$5</xm:f>
          </x14:formula1>
          <xm:sqref>B14</xm:sqref>
        </x14:dataValidation>
        <x14:dataValidation type="list" allowBlank="1" showInputMessage="1" showErrorMessage="1" promptTitle="Politique gestion patrimoine" prompt="Utilisez la liste déroulante" xr:uid="{3677288F-1CC7-47FF-994C-9C7A7578ECE4}">
          <x14:formula1>
            <xm:f>Source_1!$B$23:$B$24</xm:f>
          </x14:formula1>
          <xm:sqref>B26</xm:sqref>
        </x14:dataValidation>
        <x14:dataValidation type="list" allowBlank="1" showInputMessage="1" showErrorMessage="1" promptTitle="Inventaire" prompt="Utilisez la liste déroulante" xr:uid="{AED9A45A-39D1-4ECA-88F3-BE05FB37C9DC}">
          <x14:formula1>
            <xm:f>Source_1!$B$23:$B$24</xm:f>
          </x14:formula1>
          <xm:sqref>B31</xm:sqref>
        </x14:dataValidation>
        <x14:dataValidation type="list" allowBlank="1" showInputMessage="1" showErrorMessage="1" promptTitle="IVÉ" prompt="Utilisez la liste déroulante" xr:uid="{F540E02B-8209-482C-BFAF-21185A98E74B}">
          <x14:formula1>
            <xm:f>Source_1!$B$15:$B$16</xm:f>
          </x14:formula1>
          <xm:sqref>B11</xm:sqref>
        </x14:dataValidation>
        <x14:dataValidation type="list" allowBlank="1" showInputMessage="1" showErrorMessage="1" prompt="Utilisez la liste déroulante" xr:uid="{07B9B402-B408-4A9D-A66B-1F92AAC4FD39}">
          <x14:formula1>
            <xm:f>Source_1!$B$23:$B$24</xm:f>
          </x14:formula1>
          <xm:sqref>B42:C42 B36</xm:sqref>
        </x14:dataValidation>
        <x14:dataValidation type="list" allowBlank="1" showInputMessage="1" showErrorMessage="1" prompt="Utilisez la liste déroulante" xr:uid="{1BA64DA8-6200-4864-9602-B58DA18DB3F0}">
          <x14:formula1>
            <xm:f>Source!$E$47:$E$48</xm:f>
          </x14:formula1>
          <xm:sqref>B41:C41 B34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EDBD-64A3-4BC0-AFAD-9953C9781843}">
  <sheetPr>
    <tabColor theme="9" tint="0.39997558519241921"/>
  </sheetPr>
  <dimension ref="A6:AA132"/>
  <sheetViews>
    <sheetView showGridLines="0" tabSelected="1" zoomScale="115" zoomScaleNormal="115" workbookViewId="0">
      <pane ySplit="7" topLeftCell="A8" activePane="bottomLeft" state="frozen"/>
      <selection pane="bottomLeft" activeCell="G14" sqref="G14"/>
    </sheetView>
  </sheetViews>
  <sheetFormatPr baseColWidth="10" defaultColWidth="11.44140625" defaultRowHeight="14.4" x14ac:dyDescent="0.3"/>
  <cols>
    <col min="1" max="1" width="8.109375" style="419" customWidth="1"/>
    <col min="2" max="2" width="35.33203125" style="30" customWidth="1"/>
    <col min="3" max="4" width="11.44140625" style="30"/>
    <col min="5" max="5" width="34.6640625" style="30" customWidth="1"/>
    <col min="6" max="8" width="21.6640625" style="30" customWidth="1"/>
    <col min="9" max="10" width="20.44140625" style="30" hidden="1" customWidth="1"/>
    <col min="11" max="11" width="19.88671875" style="30" hidden="1" customWidth="1"/>
    <col min="12" max="12" width="21.109375" style="30" hidden="1" customWidth="1"/>
    <col min="13" max="13" width="21.44140625" style="30" hidden="1" customWidth="1"/>
    <col min="14" max="16384" width="11.44140625" style="30"/>
  </cols>
  <sheetData>
    <row r="6" spans="2:27" x14ac:dyDescent="0.3">
      <c r="B6" s="492" t="s">
        <v>161</v>
      </c>
      <c r="C6" s="601"/>
      <c r="D6" s="601"/>
      <c r="E6" s="485"/>
      <c r="F6" s="471" t="s">
        <v>162</v>
      </c>
      <c r="G6" s="472"/>
      <c r="H6" s="472"/>
      <c r="I6" s="472"/>
      <c r="J6" s="472"/>
      <c r="K6" s="472"/>
      <c r="L6" s="472"/>
      <c r="M6" s="473"/>
      <c r="N6" s="481" t="s">
        <v>124</v>
      </c>
    </row>
    <row r="7" spans="2:27" ht="46.5" customHeight="1" x14ac:dyDescent="0.3">
      <c r="B7" s="494"/>
      <c r="C7" s="602"/>
      <c r="D7" s="602"/>
      <c r="E7" s="576"/>
      <c r="F7" s="24" t="s">
        <v>78</v>
      </c>
      <c r="G7" s="24" t="s">
        <v>75</v>
      </c>
      <c r="H7" s="24" t="s">
        <v>76</v>
      </c>
      <c r="I7" s="24" t="s">
        <v>80</v>
      </c>
      <c r="J7" s="24" t="s">
        <v>163</v>
      </c>
      <c r="K7" s="24" t="s">
        <v>164</v>
      </c>
      <c r="L7" s="24" t="s">
        <v>165</v>
      </c>
      <c r="M7" s="24" t="s">
        <v>84</v>
      </c>
      <c r="N7" s="481"/>
    </row>
    <row r="8" spans="2:27" ht="21.75" customHeight="1" x14ac:dyDescent="0.3">
      <c r="B8" s="603" t="s">
        <v>166</v>
      </c>
      <c r="C8" s="603"/>
      <c r="D8" s="603"/>
      <c r="E8" s="603"/>
      <c r="F8" s="603"/>
      <c r="G8" s="603"/>
      <c r="H8" s="603"/>
      <c r="I8" s="603"/>
      <c r="J8" s="603"/>
      <c r="K8" s="603"/>
      <c r="L8" s="603"/>
      <c r="M8" s="603"/>
      <c r="N8" s="603"/>
      <c r="O8" s="209"/>
      <c r="P8" s="209"/>
    </row>
    <row r="9" spans="2:27" ht="33.6" customHeight="1" x14ac:dyDescent="0.3">
      <c r="B9" s="590" t="s">
        <v>167</v>
      </c>
      <c r="C9" s="591"/>
      <c r="D9" s="591"/>
      <c r="E9" s="592"/>
      <c r="F9" s="151"/>
      <c r="G9" s="151"/>
      <c r="H9" s="151"/>
      <c r="I9" s="98"/>
      <c r="J9" s="98"/>
      <c r="K9" s="98"/>
      <c r="L9" s="98"/>
      <c r="M9" s="98"/>
      <c r="N9" s="14" t="s">
        <v>90</v>
      </c>
      <c r="P9" s="471" t="s">
        <v>168</v>
      </c>
      <c r="Q9" s="472"/>
      <c r="R9" s="472"/>
      <c r="S9" s="472"/>
      <c r="T9" s="472"/>
      <c r="U9" s="472"/>
      <c r="V9" s="472"/>
      <c r="W9" s="472"/>
      <c r="X9" s="472"/>
      <c r="Y9" s="472"/>
      <c r="Z9" s="473"/>
      <c r="AA9" s="419"/>
    </row>
    <row r="10" spans="2:27" x14ac:dyDescent="0.3">
      <c r="B10" s="611" t="s">
        <v>169</v>
      </c>
      <c r="C10" s="612"/>
      <c r="D10" s="612"/>
      <c r="E10" s="613"/>
      <c r="F10" s="689"/>
      <c r="G10" s="690"/>
      <c r="H10" s="691"/>
      <c r="I10" s="98"/>
      <c r="J10" s="98"/>
      <c r="K10" s="98"/>
      <c r="L10" s="98"/>
      <c r="M10" s="98"/>
      <c r="N10" s="14" t="s">
        <v>90</v>
      </c>
      <c r="P10" s="580" t="s">
        <v>170</v>
      </c>
      <c r="Q10" s="428"/>
      <c r="R10" s="428"/>
      <c r="S10" s="428"/>
      <c r="T10" s="428"/>
      <c r="U10" s="428"/>
      <c r="V10" s="428"/>
      <c r="W10" s="428"/>
      <c r="X10" s="428"/>
      <c r="Y10" s="428"/>
      <c r="Z10" s="429"/>
      <c r="AA10" s="419"/>
    </row>
    <row r="11" spans="2:27" x14ac:dyDescent="0.3">
      <c r="B11" s="621" t="s">
        <v>171</v>
      </c>
      <c r="C11" s="622"/>
      <c r="D11" s="622"/>
      <c r="E11" s="623"/>
      <c r="F11" s="691"/>
      <c r="G11" s="692"/>
      <c r="H11" s="691"/>
      <c r="I11" s="118"/>
      <c r="J11" s="118"/>
      <c r="K11" s="118"/>
      <c r="L11" s="118"/>
      <c r="M11" s="118"/>
      <c r="N11" s="14" t="s">
        <v>90</v>
      </c>
      <c r="P11" s="581"/>
      <c r="Q11" s="582"/>
      <c r="R11" s="582"/>
      <c r="S11" s="582"/>
      <c r="T11" s="582"/>
      <c r="U11" s="582"/>
      <c r="V11" s="582"/>
      <c r="W11" s="582"/>
      <c r="X11" s="582"/>
      <c r="Y11" s="582"/>
      <c r="Z11" s="583"/>
      <c r="AA11" s="419"/>
    </row>
    <row r="12" spans="2:27" ht="34.200000000000003" customHeight="1" x14ac:dyDescent="0.3">
      <c r="B12" s="614" t="s">
        <v>172</v>
      </c>
      <c r="C12" s="615"/>
      <c r="D12" s="615"/>
      <c r="E12" s="615"/>
      <c r="F12" s="692"/>
      <c r="G12" s="692"/>
      <c r="H12" s="691"/>
      <c r="I12" s="83"/>
      <c r="J12" s="83"/>
      <c r="K12" s="83"/>
      <c r="L12" s="83"/>
      <c r="M12" s="83"/>
      <c r="N12" s="14">
        <f>SUM(F12:M12)</f>
        <v>0</v>
      </c>
      <c r="P12" s="581"/>
      <c r="Q12" s="582"/>
      <c r="R12" s="582"/>
      <c r="S12" s="582"/>
      <c r="T12" s="582"/>
      <c r="U12" s="582"/>
      <c r="V12" s="582"/>
      <c r="W12" s="582"/>
      <c r="X12" s="582"/>
      <c r="Y12" s="582"/>
      <c r="Z12" s="583"/>
      <c r="AA12" s="419"/>
    </row>
    <row r="13" spans="2:27" ht="45.75" customHeight="1" x14ac:dyDescent="0.3">
      <c r="B13" s="605" t="s">
        <v>173</v>
      </c>
      <c r="C13" s="606"/>
      <c r="D13" s="606"/>
      <c r="E13" s="607"/>
      <c r="F13" s="151"/>
      <c r="G13" s="151"/>
      <c r="H13" s="151"/>
      <c r="I13" s="119"/>
      <c r="J13" s="119"/>
      <c r="K13" s="119"/>
      <c r="L13" s="119"/>
      <c r="M13" s="119"/>
      <c r="N13" s="14">
        <f>SUM(F13:M13)</f>
        <v>0</v>
      </c>
      <c r="P13" s="581"/>
      <c r="Q13" s="582"/>
      <c r="R13" s="582"/>
      <c r="S13" s="582"/>
      <c r="T13" s="582"/>
      <c r="U13" s="582"/>
      <c r="V13" s="582"/>
      <c r="W13" s="582"/>
      <c r="X13" s="582"/>
      <c r="Y13" s="582"/>
      <c r="Z13" s="583"/>
      <c r="AA13" s="419"/>
    </row>
    <row r="14" spans="2:27" ht="36.75" customHeight="1" x14ac:dyDescent="0.3">
      <c r="B14" s="605" t="s">
        <v>174</v>
      </c>
      <c r="C14" s="606"/>
      <c r="D14" s="606"/>
      <c r="E14" s="607"/>
      <c r="F14" s="151"/>
      <c r="G14" s="151"/>
      <c r="H14" s="151"/>
      <c r="I14" s="119"/>
      <c r="J14" s="119"/>
      <c r="K14" s="119"/>
      <c r="L14" s="119"/>
      <c r="M14" s="119"/>
      <c r="N14" s="14">
        <f>SUM(F14:M14)</f>
        <v>0</v>
      </c>
      <c r="P14" s="581"/>
      <c r="Q14" s="582"/>
      <c r="R14" s="582"/>
      <c r="S14" s="582"/>
      <c r="T14" s="582"/>
      <c r="U14" s="582"/>
      <c r="V14" s="582"/>
      <c r="W14" s="582"/>
      <c r="X14" s="582"/>
      <c r="Y14" s="582"/>
      <c r="Z14" s="583"/>
      <c r="AA14" s="419"/>
    </row>
    <row r="15" spans="2:27" ht="15.6" x14ac:dyDescent="0.3">
      <c r="B15" s="47"/>
      <c r="C15" s="47"/>
      <c r="D15" s="47"/>
      <c r="E15" s="47"/>
      <c r="F15" s="48"/>
      <c r="G15" s="48"/>
      <c r="P15" s="581"/>
      <c r="Q15" s="582"/>
      <c r="R15" s="582"/>
      <c r="S15" s="582"/>
      <c r="T15" s="582"/>
      <c r="U15" s="582"/>
      <c r="V15" s="582"/>
      <c r="W15" s="582"/>
      <c r="X15" s="582"/>
      <c r="Y15" s="582"/>
      <c r="Z15" s="583"/>
      <c r="AA15" s="419"/>
    </row>
    <row r="16" spans="2:27" ht="21.75" customHeight="1" x14ac:dyDescent="0.3">
      <c r="B16" s="603" t="s">
        <v>175</v>
      </c>
      <c r="C16" s="603"/>
      <c r="D16" s="603"/>
      <c r="E16" s="603"/>
      <c r="F16" s="603"/>
      <c r="G16" s="603"/>
      <c r="H16" s="603"/>
      <c r="I16" s="603"/>
      <c r="J16" s="603"/>
      <c r="K16" s="603"/>
      <c r="L16" s="603"/>
      <c r="M16" s="603"/>
      <c r="N16" s="603"/>
      <c r="O16" s="209"/>
      <c r="P16" s="581"/>
      <c r="Q16" s="582"/>
      <c r="R16" s="582"/>
      <c r="S16" s="582"/>
      <c r="T16" s="582"/>
      <c r="U16" s="582"/>
      <c r="V16" s="582"/>
      <c r="W16" s="582"/>
      <c r="X16" s="582"/>
      <c r="Y16" s="582"/>
      <c r="Z16" s="583"/>
      <c r="AA16" s="419"/>
    </row>
    <row r="17" spans="2:27" ht="63" customHeight="1" x14ac:dyDescent="0.3">
      <c r="B17" s="608" t="s">
        <v>176</v>
      </c>
      <c r="C17" s="616"/>
      <c r="D17" s="616"/>
      <c r="E17" s="617"/>
      <c r="F17" s="151"/>
      <c r="G17" s="151"/>
      <c r="H17" s="151"/>
      <c r="I17" s="119"/>
      <c r="J17" s="119"/>
      <c r="K17" s="119"/>
      <c r="L17" s="119"/>
      <c r="M17" s="119"/>
      <c r="N17" s="14">
        <f>SUM(F17:M17)</f>
        <v>0</v>
      </c>
      <c r="P17" s="581"/>
      <c r="Q17" s="582"/>
      <c r="R17" s="582"/>
      <c r="S17" s="582"/>
      <c r="T17" s="582"/>
      <c r="U17" s="582"/>
      <c r="V17" s="582"/>
      <c r="W17" s="582"/>
      <c r="X17" s="582"/>
      <c r="Y17" s="582"/>
      <c r="Z17" s="583"/>
      <c r="AA17" s="419"/>
    </row>
    <row r="18" spans="2:27" ht="48.75" customHeight="1" x14ac:dyDescent="0.3">
      <c r="B18" s="608" t="s">
        <v>177</v>
      </c>
      <c r="C18" s="609"/>
      <c r="D18" s="609"/>
      <c r="E18" s="610"/>
      <c r="F18" s="151"/>
      <c r="G18" s="151"/>
      <c r="H18" s="151"/>
      <c r="I18" s="119"/>
      <c r="J18" s="119"/>
      <c r="K18" s="119"/>
      <c r="L18" s="119"/>
      <c r="M18" s="119"/>
      <c r="N18" s="14">
        <f>SUM(F18:M18)</f>
        <v>0</v>
      </c>
      <c r="P18" s="430"/>
      <c r="Q18" s="431"/>
      <c r="R18" s="431"/>
      <c r="S18" s="431"/>
      <c r="T18" s="431"/>
      <c r="U18" s="431"/>
      <c r="V18" s="431"/>
      <c r="W18" s="431"/>
      <c r="X18" s="431"/>
      <c r="Y18" s="431"/>
      <c r="Z18" s="432"/>
      <c r="AA18" s="419"/>
    </row>
    <row r="19" spans="2:27" ht="45.75" customHeight="1" x14ac:dyDescent="0.3">
      <c r="B19" s="631" t="s">
        <v>178</v>
      </c>
      <c r="C19" s="631"/>
      <c r="D19" s="631"/>
      <c r="E19" s="631"/>
      <c r="F19" s="151"/>
      <c r="G19" s="151"/>
      <c r="H19" s="151"/>
      <c r="I19" s="98"/>
      <c r="J19" s="98"/>
      <c r="K19" s="98"/>
      <c r="L19" s="98"/>
      <c r="M19" s="98"/>
      <c r="N19" s="14" t="s">
        <v>90</v>
      </c>
    </row>
    <row r="20" spans="2:27" ht="19.5" customHeight="1" x14ac:dyDescent="0.3">
      <c r="B20" s="627" t="s">
        <v>179</v>
      </c>
      <c r="C20" s="628"/>
      <c r="D20" s="628"/>
      <c r="E20" s="629"/>
      <c r="F20" s="151"/>
      <c r="G20" s="151"/>
      <c r="H20" s="151"/>
      <c r="I20" s="98"/>
      <c r="J20" s="98"/>
      <c r="K20" s="98"/>
      <c r="L20" s="98"/>
      <c r="M20" s="98"/>
      <c r="N20" s="14" t="s">
        <v>90</v>
      </c>
    </row>
    <row r="21" spans="2:27" ht="47.1" customHeight="1" x14ac:dyDescent="0.3">
      <c r="B21" s="632" t="s">
        <v>180</v>
      </c>
      <c r="C21" s="616"/>
      <c r="D21" s="616"/>
      <c r="E21" s="617"/>
      <c r="F21" s="371">
        <v>0</v>
      </c>
      <c r="G21" s="371">
        <v>0</v>
      </c>
      <c r="H21" s="371">
        <v>0</v>
      </c>
      <c r="I21" s="371">
        <v>0</v>
      </c>
      <c r="J21" s="371">
        <v>0</v>
      </c>
      <c r="K21" s="371">
        <v>0</v>
      </c>
      <c r="L21" s="371">
        <v>0</v>
      </c>
      <c r="M21" s="371">
        <v>0</v>
      </c>
      <c r="N21" s="355">
        <f>SUM(F21:M21)</f>
        <v>0</v>
      </c>
    </row>
    <row r="22" spans="2:27" ht="47.1" customHeight="1" x14ac:dyDescent="0.3">
      <c r="B22" s="630" t="s">
        <v>181</v>
      </c>
      <c r="C22" s="630"/>
      <c r="D22" s="630"/>
      <c r="E22" s="630"/>
      <c r="F22" s="372"/>
      <c r="G22" s="372"/>
      <c r="H22" s="372"/>
      <c r="I22" s="120"/>
      <c r="J22" s="120"/>
      <c r="K22" s="120"/>
      <c r="L22" s="120"/>
      <c r="M22" s="121"/>
      <c r="N22" s="14" t="s">
        <v>90</v>
      </c>
      <c r="O22" s="91"/>
      <c r="P22" s="85"/>
      <c r="Q22" s="85"/>
      <c r="R22" s="85"/>
      <c r="S22" s="85"/>
      <c r="T22" s="85"/>
      <c r="U22" s="85"/>
    </row>
    <row r="23" spans="2:27" ht="47.1" customHeight="1" x14ac:dyDescent="0.3">
      <c r="B23" s="624" t="s">
        <v>182</v>
      </c>
      <c r="C23" s="625"/>
      <c r="D23" s="625"/>
      <c r="E23" s="626"/>
      <c r="F23" s="151"/>
      <c r="G23" s="151"/>
      <c r="H23" s="151"/>
      <c r="I23" s="119"/>
      <c r="J23" s="119"/>
      <c r="K23" s="119"/>
      <c r="L23" s="119"/>
      <c r="M23" s="119"/>
      <c r="N23" s="14" t="s">
        <v>90</v>
      </c>
      <c r="O23" s="91"/>
      <c r="P23" s="85"/>
      <c r="Q23" s="85"/>
      <c r="R23" s="85"/>
      <c r="S23" s="85"/>
      <c r="T23" s="85"/>
      <c r="U23" s="85"/>
    </row>
    <row r="24" spans="2:27" ht="47.1" customHeight="1" x14ac:dyDescent="0.3">
      <c r="B24" s="630" t="s">
        <v>183</v>
      </c>
      <c r="C24" s="630"/>
      <c r="D24" s="630"/>
      <c r="E24" s="630"/>
      <c r="F24" s="372"/>
      <c r="G24" s="372"/>
      <c r="H24" s="372"/>
      <c r="I24" s="120"/>
      <c r="J24" s="120"/>
      <c r="K24" s="120"/>
      <c r="L24" s="120"/>
      <c r="M24" s="121"/>
      <c r="N24" s="14" t="s">
        <v>90</v>
      </c>
      <c r="O24" s="91"/>
      <c r="P24" s="85"/>
      <c r="Q24" s="85"/>
      <c r="R24" s="85"/>
      <c r="S24" s="85"/>
      <c r="T24" s="85"/>
      <c r="U24" s="85"/>
    </row>
    <row r="25" spans="2:27" ht="47.1" customHeight="1" x14ac:dyDescent="0.3">
      <c r="B25" s="633" t="s">
        <v>184</v>
      </c>
      <c r="C25" s="633"/>
      <c r="D25" s="633"/>
      <c r="E25" s="634"/>
      <c r="F25" s="151"/>
      <c r="G25" s="151"/>
      <c r="H25" s="151"/>
      <c r="I25" s="119"/>
      <c r="J25" s="119"/>
      <c r="K25" s="119"/>
      <c r="L25" s="119"/>
      <c r="M25" s="119"/>
      <c r="N25" s="14" t="s">
        <v>90</v>
      </c>
      <c r="O25" s="91"/>
      <c r="P25" s="85"/>
      <c r="Q25" s="85"/>
      <c r="R25" s="85"/>
      <c r="S25" s="85"/>
      <c r="T25" s="85"/>
      <c r="U25" s="85"/>
    </row>
    <row r="26" spans="2:27" ht="47.1" customHeight="1" x14ac:dyDescent="0.3">
      <c r="B26" s="635" t="s">
        <v>185</v>
      </c>
      <c r="C26" s="635"/>
      <c r="D26" s="635"/>
      <c r="E26" s="635"/>
      <c r="F26" s="151"/>
      <c r="G26" s="151"/>
      <c r="H26" s="151"/>
      <c r="I26" s="98"/>
      <c r="J26" s="98"/>
      <c r="K26" s="98"/>
      <c r="L26" s="98"/>
      <c r="M26" s="98"/>
      <c r="N26" s="14" t="s">
        <v>90</v>
      </c>
    </row>
    <row r="27" spans="2:27" ht="47.1" customHeight="1" x14ac:dyDescent="0.3">
      <c r="B27" s="635" t="s">
        <v>186</v>
      </c>
      <c r="C27" s="635"/>
      <c r="D27" s="635"/>
      <c r="E27" s="635"/>
      <c r="F27" s="151"/>
      <c r="G27" s="151"/>
      <c r="H27" s="151"/>
      <c r="I27" s="98"/>
      <c r="J27" s="98"/>
      <c r="K27" s="98"/>
      <c r="L27" s="98"/>
      <c r="M27" s="98"/>
      <c r="N27" s="14" t="s">
        <v>90</v>
      </c>
    </row>
    <row r="28" spans="2:27" ht="47.1" customHeight="1" x14ac:dyDescent="0.3">
      <c r="B28" s="635" t="s">
        <v>187</v>
      </c>
      <c r="C28" s="635"/>
      <c r="D28" s="635"/>
      <c r="E28" s="635"/>
      <c r="F28" s="151"/>
      <c r="G28" s="151"/>
      <c r="H28" s="151"/>
      <c r="I28" s="98"/>
      <c r="J28" s="98"/>
      <c r="K28" s="98"/>
      <c r="L28" s="98"/>
      <c r="M28" s="98"/>
      <c r="N28" s="14" t="s">
        <v>90</v>
      </c>
    </row>
    <row r="29" spans="2:27" ht="47.1" customHeight="1" x14ac:dyDescent="0.3">
      <c r="B29" s="635" t="s">
        <v>188</v>
      </c>
      <c r="C29" s="635"/>
      <c r="D29" s="635"/>
      <c r="E29" s="635"/>
      <c r="F29" s="151"/>
      <c r="G29" s="151"/>
      <c r="H29" s="151"/>
      <c r="I29" s="98"/>
      <c r="J29" s="98"/>
      <c r="K29" s="98"/>
      <c r="L29" s="98"/>
      <c r="M29" s="98"/>
      <c r="N29" s="14" t="s">
        <v>90</v>
      </c>
    </row>
    <row r="30" spans="2:27" ht="47.1" customHeight="1" x14ac:dyDescent="0.3">
      <c r="B30" s="635" t="s">
        <v>189</v>
      </c>
      <c r="C30" s="640"/>
      <c r="D30" s="640"/>
      <c r="E30" s="641"/>
      <c r="F30" s="151"/>
      <c r="G30" s="151"/>
      <c r="H30" s="151"/>
      <c r="I30" s="98"/>
      <c r="J30" s="98"/>
      <c r="K30" s="98"/>
      <c r="L30" s="98"/>
      <c r="M30" s="98"/>
      <c r="N30" s="14" t="s">
        <v>90</v>
      </c>
    </row>
    <row r="31" spans="2:27" ht="47.1" customHeight="1" x14ac:dyDescent="0.3">
      <c r="B31" s="642" t="s">
        <v>190</v>
      </c>
      <c r="C31" s="640"/>
      <c r="D31" s="640"/>
      <c r="E31" s="641"/>
      <c r="F31" s="151"/>
      <c r="G31" s="151"/>
      <c r="H31" s="151"/>
      <c r="I31" s="98"/>
      <c r="J31" s="98"/>
      <c r="K31" s="98"/>
      <c r="L31" s="98"/>
      <c r="M31" s="98"/>
      <c r="N31" s="14" t="s">
        <v>90</v>
      </c>
    </row>
    <row r="32" spans="2:27" ht="47.1" customHeight="1" x14ac:dyDescent="0.3">
      <c r="B32" s="643" t="s">
        <v>191</v>
      </c>
      <c r="C32" s="644"/>
      <c r="D32" s="644"/>
      <c r="E32" s="645"/>
      <c r="F32" s="151"/>
      <c r="G32" s="151"/>
      <c r="H32" s="151"/>
      <c r="I32" s="98"/>
      <c r="J32" s="98"/>
      <c r="K32" s="98"/>
      <c r="L32" s="98"/>
      <c r="M32" s="98"/>
      <c r="N32" s="14" t="s">
        <v>90</v>
      </c>
    </row>
    <row r="33" spans="2:17" ht="66" customHeight="1" x14ac:dyDescent="0.3">
      <c r="B33" s="643" t="s">
        <v>192</v>
      </c>
      <c r="C33" s="644"/>
      <c r="D33" s="644"/>
      <c r="E33" s="645"/>
      <c r="F33" s="151"/>
      <c r="G33" s="151"/>
      <c r="H33" s="151"/>
      <c r="I33" s="98"/>
      <c r="J33" s="98"/>
      <c r="K33" s="98"/>
      <c r="L33" s="98"/>
      <c r="M33" s="98"/>
      <c r="N33" s="14" t="s">
        <v>90</v>
      </c>
    </row>
    <row r="34" spans="2:17" ht="47.1" customHeight="1" x14ac:dyDescent="0.3">
      <c r="B34" s="631" t="s">
        <v>193</v>
      </c>
      <c r="C34" s="631"/>
      <c r="D34" s="631"/>
      <c r="E34" s="631"/>
      <c r="F34" s="151"/>
      <c r="G34" s="151"/>
      <c r="H34" s="151"/>
      <c r="I34" s="119"/>
      <c r="J34" s="119"/>
      <c r="K34" s="119"/>
      <c r="L34" s="119"/>
      <c r="M34" s="119"/>
      <c r="N34" s="14">
        <f>SUM(F34:M34)</f>
        <v>0</v>
      </c>
    </row>
    <row r="35" spans="2:17" ht="47.1" customHeight="1" x14ac:dyDescent="0.3">
      <c r="B35" s="631" t="s">
        <v>194</v>
      </c>
      <c r="C35" s="631"/>
      <c r="D35" s="631"/>
      <c r="E35" s="631"/>
      <c r="F35" s="151"/>
      <c r="G35" s="151"/>
      <c r="H35" s="151"/>
      <c r="I35" s="119"/>
      <c r="J35" s="119"/>
      <c r="K35" s="119"/>
      <c r="L35" s="119"/>
      <c r="M35" s="119"/>
      <c r="N35" s="14">
        <f>SUM(F35:M35)</f>
        <v>0</v>
      </c>
    </row>
    <row r="36" spans="2:17" ht="37.5" customHeight="1" x14ac:dyDescent="0.3">
      <c r="B36" s="631" t="s">
        <v>195</v>
      </c>
      <c r="C36" s="631"/>
      <c r="D36" s="631"/>
      <c r="E36" s="631"/>
      <c r="F36" s="151"/>
      <c r="G36" s="151"/>
      <c r="H36" s="151"/>
      <c r="I36" s="119"/>
      <c r="J36" s="119"/>
      <c r="K36" s="119"/>
      <c r="L36" s="119"/>
      <c r="M36" s="119"/>
      <c r="N36" s="14">
        <f>SUM(F36:M36)</f>
        <v>0</v>
      </c>
    </row>
    <row r="37" spans="2:17" ht="47.1" customHeight="1" x14ac:dyDescent="0.3">
      <c r="B37" s="631" t="s">
        <v>196</v>
      </c>
      <c r="C37" s="631"/>
      <c r="D37" s="631"/>
      <c r="E37" s="631"/>
      <c r="F37" s="151"/>
      <c r="G37" s="151"/>
      <c r="H37" s="151"/>
      <c r="I37" s="119"/>
      <c r="J37" s="119"/>
      <c r="K37" s="119"/>
      <c r="L37" s="119"/>
      <c r="M37" s="119"/>
      <c r="N37" s="14">
        <f>SUM(F37:M37)</f>
        <v>0</v>
      </c>
    </row>
    <row r="38" spans="2:17" ht="25.95" customHeight="1" x14ac:dyDescent="0.3">
      <c r="B38" s="89"/>
      <c r="C38" s="89"/>
      <c r="D38" s="89"/>
      <c r="E38" s="89"/>
      <c r="F38" s="48"/>
      <c r="G38" s="48"/>
      <c r="H38" s="48"/>
      <c r="I38" s="48"/>
      <c r="J38" s="48"/>
      <c r="K38" s="48"/>
      <c r="L38" s="48"/>
      <c r="M38" s="48"/>
      <c r="N38" s="206"/>
    </row>
    <row r="39" spans="2:17" ht="21.75" customHeight="1" x14ac:dyDescent="0.3">
      <c r="B39" s="603" t="s">
        <v>197</v>
      </c>
      <c r="C39" s="603"/>
      <c r="D39" s="603"/>
      <c r="E39" s="603"/>
      <c r="F39" s="603"/>
      <c r="G39" s="603"/>
      <c r="H39" s="603"/>
      <c r="I39" s="603"/>
      <c r="J39" s="603"/>
      <c r="K39" s="603"/>
      <c r="L39" s="603"/>
      <c r="M39" s="603"/>
      <c r="N39" s="603"/>
      <c r="O39" s="209"/>
      <c r="P39" s="209"/>
    </row>
    <row r="40" spans="2:17" ht="49.5" customHeight="1" x14ac:dyDescent="0.3">
      <c r="B40" s="590" t="s">
        <v>198</v>
      </c>
      <c r="C40" s="591"/>
      <c r="D40" s="591"/>
      <c r="E40" s="592"/>
      <c r="F40" s="373"/>
      <c r="G40" s="373"/>
      <c r="H40" s="373"/>
      <c r="I40" s="119"/>
      <c r="J40" s="119"/>
      <c r="K40" s="119"/>
      <c r="L40" s="119"/>
      <c r="M40" s="119"/>
      <c r="N40" s="14">
        <f t="shared" ref="N40:N45" si="0">SUM(F40:M40)</f>
        <v>0</v>
      </c>
    </row>
    <row r="41" spans="2:17" ht="49.5" customHeight="1" x14ac:dyDescent="0.3">
      <c r="B41" s="590" t="s">
        <v>199</v>
      </c>
      <c r="C41" s="591"/>
      <c r="D41" s="591"/>
      <c r="E41" s="592"/>
      <c r="F41" s="151"/>
      <c r="G41" s="151"/>
      <c r="H41" s="151"/>
      <c r="I41" s="98"/>
      <c r="J41" s="98"/>
      <c r="K41" s="98"/>
      <c r="L41" s="98"/>
      <c r="M41" s="98"/>
      <c r="N41" s="14">
        <f t="shared" si="0"/>
        <v>0</v>
      </c>
    </row>
    <row r="42" spans="2:17" ht="31.2" customHeight="1" x14ac:dyDescent="0.3">
      <c r="B42" s="590" t="s">
        <v>200</v>
      </c>
      <c r="C42" s="591"/>
      <c r="D42" s="591"/>
      <c r="E42" s="592"/>
      <c r="F42" s="151"/>
      <c r="G42" s="151"/>
      <c r="H42" s="373"/>
      <c r="I42" s="119"/>
      <c r="J42" s="119"/>
      <c r="K42" s="119"/>
      <c r="L42" s="119"/>
      <c r="M42" s="119"/>
      <c r="N42" s="14">
        <f t="shared" si="0"/>
        <v>0</v>
      </c>
    </row>
    <row r="43" spans="2:17" ht="61.5" customHeight="1" x14ac:dyDescent="0.3">
      <c r="B43" s="600" t="s">
        <v>201</v>
      </c>
      <c r="C43" s="600"/>
      <c r="D43" s="600"/>
      <c r="E43" s="600"/>
      <c r="F43" s="151"/>
      <c r="G43" s="151"/>
      <c r="H43" s="373"/>
      <c r="I43" s="119"/>
      <c r="J43" s="119"/>
      <c r="K43" s="119"/>
      <c r="L43" s="119"/>
      <c r="M43" s="119"/>
      <c r="N43" s="14">
        <f t="shared" si="0"/>
        <v>0</v>
      </c>
    </row>
    <row r="44" spans="2:17" ht="62.25" customHeight="1" x14ac:dyDescent="0.3">
      <c r="B44" s="618" t="s">
        <v>202</v>
      </c>
      <c r="C44" s="619"/>
      <c r="D44" s="619"/>
      <c r="E44" s="620"/>
      <c r="F44" s="151"/>
      <c r="G44" s="151"/>
      <c r="H44" s="373"/>
      <c r="I44" s="119"/>
      <c r="J44" s="119"/>
      <c r="K44" s="119"/>
      <c r="L44" s="119"/>
      <c r="M44" s="119"/>
      <c r="N44" s="14">
        <f t="shared" si="0"/>
        <v>0</v>
      </c>
    </row>
    <row r="45" spans="2:17" ht="31.2" customHeight="1" x14ac:dyDescent="0.3">
      <c r="B45" s="590" t="s">
        <v>203</v>
      </c>
      <c r="C45" s="591"/>
      <c r="D45" s="591"/>
      <c r="E45" s="592"/>
      <c r="F45" s="151"/>
      <c r="G45" s="151"/>
      <c r="H45" s="373"/>
      <c r="I45" s="119"/>
      <c r="J45" s="119"/>
      <c r="K45" s="119"/>
      <c r="L45" s="119"/>
      <c r="M45" s="119"/>
      <c r="N45" s="14">
        <f t="shared" si="0"/>
        <v>0</v>
      </c>
    </row>
    <row r="47" spans="2:17" ht="21.75" customHeight="1" x14ac:dyDescent="0.3">
      <c r="B47" s="604" t="s">
        <v>204</v>
      </c>
      <c r="C47" s="603"/>
      <c r="D47" s="603"/>
      <c r="E47" s="603"/>
      <c r="F47" s="603"/>
      <c r="G47" s="603"/>
      <c r="H47" s="603"/>
      <c r="I47" s="603"/>
      <c r="J47" s="603"/>
      <c r="K47" s="603"/>
      <c r="L47" s="603"/>
      <c r="M47" s="603"/>
      <c r="N47" s="603"/>
      <c r="O47" s="209"/>
      <c r="P47" s="209"/>
      <c r="Q47" s="209"/>
    </row>
    <row r="48" spans="2:17" ht="36.75" customHeight="1" x14ac:dyDescent="0.3">
      <c r="B48" s="632" t="s">
        <v>205</v>
      </c>
      <c r="C48" s="616"/>
      <c r="D48" s="616"/>
      <c r="E48" s="617"/>
      <c r="F48" s="374"/>
      <c r="G48" s="374"/>
      <c r="H48" s="374"/>
      <c r="I48" s="122"/>
      <c r="J48" s="122"/>
      <c r="K48" s="122"/>
      <c r="L48" s="122"/>
      <c r="M48" s="122"/>
      <c r="N48" s="14" t="s">
        <v>90</v>
      </c>
    </row>
    <row r="49" spans="2:14" ht="46.5" customHeight="1" x14ac:dyDescent="0.3">
      <c r="B49" s="632" t="s">
        <v>206</v>
      </c>
      <c r="C49" s="616"/>
      <c r="D49" s="616"/>
      <c r="E49" s="617"/>
      <c r="F49" s="374"/>
      <c r="G49" s="374"/>
      <c r="H49" s="374"/>
      <c r="I49" s="122"/>
      <c r="J49" s="122"/>
      <c r="K49" s="122"/>
      <c r="L49" s="122"/>
      <c r="M49" s="122"/>
      <c r="N49" s="14" t="s">
        <v>90</v>
      </c>
    </row>
    <row r="50" spans="2:14" ht="33" customHeight="1" x14ac:dyDescent="0.3">
      <c r="B50" s="632" t="s">
        <v>207</v>
      </c>
      <c r="C50" s="616"/>
      <c r="D50" s="616"/>
      <c r="E50" s="617"/>
      <c r="F50" s="374"/>
      <c r="G50" s="374"/>
      <c r="H50" s="374"/>
      <c r="I50" s="122"/>
      <c r="J50" s="122"/>
      <c r="K50" s="122"/>
      <c r="L50" s="122"/>
      <c r="M50" s="122"/>
      <c r="N50" s="14">
        <f t="shared" ref="N50:N56" si="1">SUM(F50:M50)</f>
        <v>0</v>
      </c>
    </row>
    <row r="51" spans="2:14" ht="48" customHeight="1" x14ac:dyDescent="0.3">
      <c r="B51" s="631" t="s">
        <v>208</v>
      </c>
      <c r="C51" s="631"/>
      <c r="D51" s="631"/>
      <c r="E51" s="631"/>
      <c r="F51" s="374"/>
      <c r="G51" s="374"/>
      <c r="H51" s="374"/>
      <c r="I51" s="122"/>
      <c r="J51" s="122"/>
      <c r="K51" s="122"/>
      <c r="L51" s="122"/>
      <c r="M51" s="122"/>
      <c r="N51" s="14">
        <f t="shared" si="1"/>
        <v>0</v>
      </c>
    </row>
    <row r="52" spans="2:14" ht="46.95" customHeight="1" x14ac:dyDescent="0.3">
      <c r="B52" s="631" t="s">
        <v>209</v>
      </c>
      <c r="C52" s="631"/>
      <c r="D52" s="631"/>
      <c r="E52" s="631"/>
      <c r="F52" s="28"/>
      <c r="G52" s="28"/>
      <c r="H52" s="28"/>
      <c r="I52" s="123"/>
      <c r="J52" s="123"/>
      <c r="K52" s="123"/>
      <c r="L52" s="123"/>
      <c r="M52" s="123"/>
      <c r="N52" s="14">
        <f t="shared" si="1"/>
        <v>0</v>
      </c>
    </row>
    <row r="53" spans="2:14" ht="188.25" customHeight="1" x14ac:dyDescent="0.3">
      <c r="B53" s="632" t="s">
        <v>210</v>
      </c>
      <c r="C53" s="616"/>
      <c r="D53" s="616"/>
      <c r="E53" s="617"/>
      <c r="F53" s="424"/>
      <c r="G53" s="424"/>
      <c r="H53" s="424"/>
      <c r="I53" s="122"/>
      <c r="J53" s="122"/>
      <c r="K53" s="122"/>
      <c r="L53" s="122"/>
      <c r="M53" s="122"/>
      <c r="N53" s="14">
        <f t="shared" si="1"/>
        <v>0</v>
      </c>
    </row>
    <row r="54" spans="2:14" ht="46.5" customHeight="1" x14ac:dyDescent="0.3">
      <c r="B54" s="661" t="s">
        <v>211</v>
      </c>
      <c r="C54" s="661"/>
      <c r="D54" s="661"/>
      <c r="E54" s="661"/>
      <c r="F54" s="375"/>
      <c r="G54" s="375"/>
      <c r="H54" s="375"/>
      <c r="I54" s="123"/>
      <c r="J54" s="123"/>
      <c r="K54" s="123"/>
      <c r="L54" s="123"/>
      <c r="M54" s="123"/>
      <c r="N54" s="14">
        <f t="shared" si="1"/>
        <v>0</v>
      </c>
    </row>
    <row r="55" spans="2:14" ht="126" customHeight="1" x14ac:dyDescent="0.3">
      <c r="B55" s="632" t="s">
        <v>212</v>
      </c>
      <c r="C55" s="616"/>
      <c r="D55" s="616"/>
      <c r="E55" s="617"/>
      <c r="F55" s="375"/>
      <c r="G55" s="375"/>
      <c r="H55" s="424"/>
      <c r="I55" s="124"/>
      <c r="J55" s="124"/>
      <c r="K55" s="124"/>
      <c r="L55" s="124"/>
      <c r="M55" s="124"/>
      <c r="N55" s="14">
        <f t="shared" si="1"/>
        <v>0</v>
      </c>
    </row>
    <row r="56" spans="2:14" ht="51.75" customHeight="1" x14ac:dyDescent="0.3">
      <c r="B56" s="632" t="s">
        <v>213</v>
      </c>
      <c r="C56" s="616"/>
      <c r="D56" s="616"/>
      <c r="E56" s="617"/>
      <c r="F56" s="375"/>
      <c r="G56" s="375"/>
      <c r="H56" s="375"/>
      <c r="I56" s="211"/>
      <c r="J56" s="211"/>
      <c r="K56" s="211"/>
      <c r="L56" s="211"/>
      <c r="M56" s="211"/>
      <c r="N56" s="14">
        <f t="shared" si="1"/>
        <v>0</v>
      </c>
    </row>
    <row r="57" spans="2:14" ht="18.75" customHeight="1" x14ac:dyDescent="0.3">
      <c r="B57" s="97"/>
      <c r="C57" s="97"/>
      <c r="D57" s="97"/>
      <c r="E57" s="97"/>
      <c r="N57" s="206"/>
    </row>
    <row r="58" spans="2:14" ht="21.75" customHeight="1" x14ac:dyDescent="0.3">
      <c r="B58" s="603" t="s">
        <v>214</v>
      </c>
      <c r="C58" s="603"/>
      <c r="D58" s="603"/>
      <c r="E58" s="603"/>
      <c r="F58" s="603"/>
      <c r="G58" s="603"/>
      <c r="H58" s="603"/>
      <c r="I58" s="603"/>
      <c r="J58" s="603"/>
      <c r="K58" s="603"/>
      <c r="L58" s="603"/>
      <c r="M58" s="603"/>
      <c r="N58" s="603"/>
    </row>
    <row r="59" spans="2:14" ht="41.25" customHeight="1" x14ac:dyDescent="0.3">
      <c r="B59" s="600" t="s">
        <v>215</v>
      </c>
      <c r="C59" s="600"/>
      <c r="D59" s="600"/>
      <c r="E59" s="600"/>
      <c r="F59" s="424"/>
      <c r="G59" s="424"/>
      <c r="H59" s="424"/>
      <c r="I59" s="119"/>
      <c r="J59" s="119"/>
      <c r="K59" s="119"/>
      <c r="L59" s="119"/>
      <c r="M59" s="119"/>
      <c r="N59" s="14">
        <f>SUM(F59:M59)</f>
        <v>0</v>
      </c>
    </row>
    <row r="60" spans="2:14" ht="42.75" customHeight="1" x14ac:dyDescent="0.3">
      <c r="B60" s="600" t="s">
        <v>216</v>
      </c>
      <c r="C60" s="600"/>
      <c r="D60" s="600"/>
      <c r="E60" s="600"/>
      <c r="F60" s="424"/>
      <c r="G60" s="424"/>
      <c r="H60" s="424"/>
      <c r="I60" s="119"/>
      <c r="J60" s="119"/>
      <c r="K60" s="119"/>
      <c r="L60" s="119"/>
      <c r="M60" s="119"/>
      <c r="N60" s="14">
        <f>SUM(F60:M60)</f>
        <v>0</v>
      </c>
    </row>
    <row r="61" spans="2:14" ht="182.25" customHeight="1" x14ac:dyDescent="0.3">
      <c r="B61" s="590" t="s">
        <v>217</v>
      </c>
      <c r="C61" s="591"/>
      <c r="D61" s="591"/>
      <c r="E61" s="592"/>
      <c r="F61" s="424"/>
      <c r="G61" s="424"/>
      <c r="H61" s="424"/>
      <c r="I61" s="119"/>
      <c r="J61" s="119"/>
      <c r="K61" s="119"/>
      <c r="L61" s="119"/>
      <c r="M61" s="119"/>
      <c r="N61" s="14">
        <f>SUM(F61:M61)</f>
        <v>0</v>
      </c>
    </row>
    <row r="62" spans="2:14" ht="57" customHeight="1" x14ac:dyDescent="0.3">
      <c r="B62" s="637" t="s">
        <v>218</v>
      </c>
      <c r="C62" s="637"/>
      <c r="D62" s="637"/>
      <c r="E62" s="637"/>
      <c r="F62" s="375"/>
      <c r="G62" s="375"/>
      <c r="H62" s="375"/>
      <c r="I62" s="125"/>
      <c r="J62" s="125"/>
      <c r="K62" s="125"/>
      <c r="L62" s="125"/>
      <c r="M62" s="125"/>
      <c r="N62" s="14">
        <f t="shared" ref="N62:N64" si="2">SUM(F62:M62)</f>
        <v>0</v>
      </c>
    </row>
    <row r="63" spans="2:14" ht="121.5" customHeight="1" x14ac:dyDescent="0.3">
      <c r="B63" s="590" t="s">
        <v>219</v>
      </c>
      <c r="C63" s="591"/>
      <c r="D63" s="591"/>
      <c r="E63" s="592"/>
      <c r="F63" s="375"/>
      <c r="G63" s="375"/>
      <c r="H63" s="424"/>
      <c r="I63" s="126"/>
      <c r="J63" s="126"/>
      <c r="K63" s="126"/>
      <c r="L63" s="126"/>
      <c r="M63" s="126"/>
      <c r="N63" s="14">
        <f t="shared" si="2"/>
        <v>0</v>
      </c>
    </row>
    <row r="64" spans="2:14" ht="66.75" customHeight="1" x14ac:dyDescent="0.3">
      <c r="B64" s="590" t="s">
        <v>220</v>
      </c>
      <c r="C64" s="591"/>
      <c r="D64" s="591"/>
      <c r="E64" s="592"/>
      <c r="F64" s="375"/>
      <c r="G64" s="375"/>
      <c r="H64" s="375"/>
      <c r="I64" s="212"/>
      <c r="J64" s="212"/>
      <c r="K64" s="212"/>
      <c r="L64" s="212"/>
      <c r="M64" s="212"/>
      <c r="N64" s="14">
        <f t="shared" si="2"/>
        <v>0</v>
      </c>
    </row>
    <row r="65" spans="2:14" x14ac:dyDescent="0.3">
      <c r="B65" s="97"/>
      <c r="C65" s="97"/>
      <c r="D65" s="97"/>
      <c r="E65" s="97"/>
      <c r="N65" s="206"/>
    </row>
    <row r="66" spans="2:14" ht="23.25" customHeight="1" x14ac:dyDescent="0.3">
      <c r="B66" s="638" t="s">
        <v>221</v>
      </c>
      <c r="C66" s="638"/>
      <c r="D66" s="638"/>
      <c r="E66" s="638"/>
      <c r="F66" s="638"/>
      <c r="G66" s="638"/>
      <c r="H66" s="638"/>
      <c r="I66" s="638"/>
      <c r="J66" s="638"/>
      <c r="K66" s="638"/>
      <c r="L66" s="638"/>
      <c r="M66" s="638"/>
      <c r="N66" s="638"/>
    </row>
    <row r="67" spans="2:14" ht="18.75" customHeight="1" x14ac:dyDescent="0.3">
      <c r="B67" s="600" t="s">
        <v>222</v>
      </c>
      <c r="C67" s="600"/>
      <c r="D67" s="600"/>
      <c r="E67" s="600"/>
      <c r="F67" s="599"/>
      <c r="G67" s="599"/>
      <c r="H67" s="599"/>
      <c r="I67" s="599"/>
      <c r="J67" s="599"/>
      <c r="K67" s="599"/>
      <c r="L67" s="599"/>
      <c r="M67" s="599"/>
      <c r="N67" s="599"/>
    </row>
    <row r="68" spans="2:14" ht="36" customHeight="1" x14ac:dyDescent="0.3">
      <c r="B68" s="596" t="s">
        <v>223</v>
      </c>
      <c r="C68" s="597"/>
      <c r="D68" s="597"/>
      <c r="E68" s="598"/>
      <c r="F68" s="599"/>
      <c r="G68" s="599"/>
      <c r="H68" s="599"/>
      <c r="I68" s="599"/>
      <c r="J68" s="599"/>
      <c r="K68" s="599"/>
      <c r="L68" s="599"/>
      <c r="M68" s="599"/>
      <c r="N68" s="599"/>
    </row>
    <row r="69" spans="2:14" ht="25.5" customHeight="1" x14ac:dyDescent="0.3">
      <c r="B69" s="600" t="s">
        <v>224</v>
      </c>
      <c r="C69" s="600"/>
      <c r="D69" s="600"/>
      <c r="E69" s="600"/>
      <c r="F69" s="599"/>
      <c r="G69" s="599"/>
      <c r="H69" s="599"/>
      <c r="I69" s="599"/>
      <c r="J69" s="599"/>
      <c r="K69" s="599"/>
      <c r="L69" s="599"/>
      <c r="M69" s="599"/>
      <c r="N69" s="599"/>
    </row>
    <row r="70" spans="2:14" ht="25.5" customHeight="1" x14ac:dyDescent="0.3">
      <c r="B70" s="639" t="s">
        <v>225</v>
      </c>
      <c r="C70" s="639"/>
      <c r="D70" s="639"/>
      <c r="E70" s="639"/>
      <c r="F70" s="599"/>
      <c r="G70" s="599"/>
      <c r="H70" s="599"/>
      <c r="I70" s="599"/>
      <c r="J70" s="599"/>
      <c r="K70" s="599"/>
      <c r="L70" s="599"/>
      <c r="M70" s="599"/>
      <c r="N70" s="599"/>
    </row>
    <row r="71" spans="2:14" ht="135" customHeight="1" x14ac:dyDescent="0.3">
      <c r="B71" s="639" t="s">
        <v>226</v>
      </c>
      <c r="C71" s="639"/>
      <c r="D71" s="639"/>
      <c r="E71" s="639"/>
      <c r="F71" s="599"/>
      <c r="G71" s="599"/>
      <c r="H71" s="599"/>
      <c r="I71" s="599"/>
      <c r="J71" s="599"/>
      <c r="K71" s="599"/>
      <c r="L71" s="599"/>
      <c r="M71" s="599"/>
      <c r="N71" s="599"/>
    </row>
    <row r="72" spans="2:14" ht="24" customHeight="1" x14ac:dyDescent="0.3">
      <c r="B72" s="588" t="s">
        <v>227</v>
      </c>
      <c r="C72" s="588"/>
      <c r="D72" s="588"/>
      <c r="E72" s="588"/>
      <c r="F72" s="588"/>
      <c r="G72" s="588"/>
      <c r="H72" s="588"/>
      <c r="I72" s="588"/>
      <c r="J72" s="588"/>
      <c r="K72" s="588"/>
      <c r="L72" s="588"/>
      <c r="M72" s="588"/>
      <c r="N72" s="588"/>
    </row>
    <row r="73" spans="2:14" ht="30" customHeight="1" x14ac:dyDescent="0.3">
      <c r="B73" s="590" t="s">
        <v>228</v>
      </c>
      <c r="C73" s="591"/>
      <c r="D73" s="591"/>
      <c r="E73" s="592"/>
      <c r="F73" s="585"/>
      <c r="G73" s="586"/>
      <c r="H73" s="586"/>
      <c r="I73" s="586"/>
      <c r="J73" s="586"/>
      <c r="K73" s="586"/>
      <c r="L73" s="586"/>
      <c r="M73" s="586"/>
      <c r="N73" s="587"/>
    </row>
    <row r="74" spans="2:14" ht="42.6" customHeight="1" x14ac:dyDescent="0.3">
      <c r="B74" s="593" t="s">
        <v>229</v>
      </c>
      <c r="C74" s="594"/>
      <c r="D74" s="594"/>
      <c r="E74" s="595"/>
      <c r="F74" s="585"/>
      <c r="G74" s="586"/>
      <c r="H74" s="586"/>
      <c r="I74" s="586"/>
      <c r="J74" s="586"/>
      <c r="K74" s="586"/>
      <c r="L74" s="586"/>
      <c r="M74" s="586"/>
      <c r="N74" s="587"/>
    </row>
    <row r="75" spans="2:14" ht="127.2" customHeight="1" x14ac:dyDescent="0.3">
      <c r="B75" s="590" t="s">
        <v>230</v>
      </c>
      <c r="C75" s="591"/>
      <c r="D75" s="591"/>
      <c r="E75" s="592"/>
      <c r="F75" s="585"/>
      <c r="G75" s="586"/>
      <c r="H75" s="586"/>
      <c r="I75" s="586"/>
      <c r="J75" s="586"/>
      <c r="K75" s="586"/>
      <c r="L75" s="586"/>
      <c r="M75" s="586"/>
      <c r="N75" s="587"/>
    </row>
    <row r="76" spans="2:14" ht="33.6" customHeight="1" x14ac:dyDescent="0.3">
      <c r="B76" s="589" t="s">
        <v>231</v>
      </c>
      <c r="C76" s="589"/>
      <c r="D76" s="589"/>
      <c r="E76" s="589"/>
      <c r="F76" s="585"/>
      <c r="G76" s="586"/>
      <c r="H76" s="586"/>
      <c r="I76" s="586"/>
      <c r="J76" s="586"/>
      <c r="K76" s="586"/>
      <c r="L76" s="586"/>
      <c r="M76" s="586"/>
      <c r="N76" s="587"/>
    </row>
    <row r="77" spans="2:14" ht="30" customHeight="1" x14ac:dyDescent="0.3">
      <c r="B77" s="584" t="s">
        <v>232</v>
      </c>
      <c r="C77" s="584"/>
      <c r="D77" s="584"/>
      <c r="E77" s="584"/>
      <c r="F77" s="585"/>
      <c r="G77" s="586"/>
      <c r="H77" s="586"/>
      <c r="I77" s="586"/>
      <c r="J77" s="586"/>
      <c r="K77" s="586"/>
      <c r="L77" s="586"/>
      <c r="M77" s="586"/>
      <c r="N77" s="587"/>
    </row>
    <row r="78" spans="2:14" ht="21.75" customHeight="1" x14ac:dyDescent="0.3">
      <c r="B78" s="97"/>
      <c r="C78" s="97"/>
      <c r="D78" s="97"/>
      <c r="E78" s="97"/>
      <c r="N78" s="206"/>
    </row>
    <row r="79" spans="2:14" ht="29.25" customHeight="1" x14ac:dyDescent="0.3">
      <c r="B79" s="636" t="s">
        <v>233</v>
      </c>
      <c r="C79" s="636"/>
      <c r="D79" s="636"/>
      <c r="E79" s="636"/>
      <c r="F79" s="636"/>
      <c r="G79" s="636"/>
      <c r="H79" s="636"/>
      <c r="I79" s="636"/>
      <c r="J79" s="636"/>
      <c r="K79" s="636"/>
      <c r="L79" s="636"/>
      <c r="M79" s="636"/>
      <c r="N79" s="636"/>
    </row>
    <row r="80" spans="2:14" x14ac:dyDescent="0.3">
      <c r="B80" s="658" t="s">
        <v>234</v>
      </c>
      <c r="C80" s="659"/>
      <c r="D80" s="659"/>
      <c r="E80" s="659"/>
      <c r="F80" s="659"/>
      <c r="G80" s="659"/>
      <c r="H80" s="659"/>
      <c r="I80" s="659"/>
      <c r="J80" s="659"/>
      <c r="K80" s="659"/>
      <c r="L80" s="659"/>
      <c r="M80" s="659"/>
      <c r="N80" s="660"/>
    </row>
    <row r="81" spans="2:14" x14ac:dyDescent="0.3">
      <c r="B81" s="649"/>
      <c r="C81" s="650"/>
      <c r="D81" s="650"/>
      <c r="E81" s="650"/>
      <c r="F81" s="650"/>
      <c r="G81" s="650"/>
      <c r="H81" s="650"/>
      <c r="I81" s="650"/>
      <c r="J81" s="650"/>
      <c r="K81" s="650"/>
      <c r="L81" s="650"/>
      <c r="M81" s="650"/>
      <c r="N81" s="651"/>
    </row>
    <row r="82" spans="2:14" x14ac:dyDescent="0.3">
      <c r="B82" s="652"/>
      <c r="C82" s="653"/>
      <c r="D82" s="653"/>
      <c r="E82" s="653"/>
      <c r="F82" s="653"/>
      <c r="G82" s="653"/>
      <c r="H82" s="653"/>
      <c r="I82" s="653"/>
      <c r="J82" s="653"/>
      <c r="K82" s="653"/>
      <c r="L82" s="653"/>
      <c r="M82" s="653"/>
      <c r="N82" s="654"/>
    </row>
    <row r="83" spans="2:14" x14ac:dyDescent="0.3">
      <c r="B83" s="652"/>
      <c r="C83" s="653"/>
      <c r="D83" s="653"/>
      <c r="E83" s="653"/>
      <c r="F83" s="653"/>
      <c r="G83" s="653"/>
      <c r="H83" s="653"/>
      <c r="I83" s="653"/>
      <c r="J83" s="653"/>
      <c r="K83" s="653"/>
      <c r="L83" s="653"/>
      <c r="M83" s="653"/>
      <c r="N83" s="654"/>
    </row>
    <row r="84" spans="2:14" x14ac:dyDescent="0.3">
      <c r="B84" s="652"/>
      <c r="C84" s="653"/>
      <c r="D84" s="653"/>
      <c r="E84" s="653"/>
      <c r="F84" s="653"/>
      <c r="G84" s="653"/>
      <c r="H84" s="653"/>
      <c r="I84" s="653"/>
      <c r="J84" s="653"/>
      <c r="K84" s="653"/>
      <c r="L84" s="653"/>
      <c r="M84" s="653"/>
      <c r="N84" s="654"/>
    </row>
    <row r="85" spans="2:14" x14ac:dyDescent="0.3">
      <c r="B85" s="652"/>
      <c r="C85" s="653"/>
      <c r="D85" s="653"/>
      <c r="E85" s="653"/>
      <c r="F85" s="653"/>
      <c r="G85" s="653"/>
      <c r="H85" s="653"/>
      <c r="I85" s="653"/>
      <c r="J85" s="653"/>
      <c r="K85" s="653"/>
      <c r="L85" s="653"/>
      <c r="M85" s="653"/>
      <c r="N85" s="654"/>
    </row>
    <row r="86" spans="2:14" x14ac:dyDescent="0.3">
      <c r="B86" s="652"/>
      <c r="C86" s="653"/>
      <c r="D86" s="653"/>
      <c r="E86" s="653"/>
      <c r="F86" s="653"/>
      <c r="G86" s="653"/>
      <c r="H86" s="653"/>
      <c r="I86" s="653"/>
      <c r="J86" s="653"/>
      <c r="K86" s="653"/>
      <c r="L86" s="653"/>
      <c r="M86" s="653"/>
      <c r="N86" s="654"/>
    </row>
    <row r="87" spans="2:14" x14ac:dyDescent="0.3">
      <c r="B87" s="652"/>
      <c r="C87" s="653"/>
      <c r="D87" s="653"/>
      <c r="E87" s="653"/>
      <c r="F87" s="653"/>
      <c r="G87" s="653"/>
      <c r="H87" s="653"/>
      <c r="I87" s="653"/>
      <c r="J87" s="653"/>
      <c r="K87" s="653"/>
      <c r="L87" s="653"/>
      <c r="M87" s="653"/>
      <c r="N87" s="654"/>
    </row>
    <row r="88" spans="2:14" ht="45.75" customHeight="1" x14ac:dyDescent="0.3">
      <c r="B88" s="652"/>
      <c r="C88" s="653"/>
      <c r="D88" s="653"/>
      <c r="E88" s="653"/>
      <c r="F88" s="653"/>
      <c r="G88" s="653"/>
      <c r="H88" s="653"/>
      <c r="I88" s="653"/>
      <c r="J88" s="653"/>
      <c r="K88" s="653"/>
      <c r="L88" s="653"/>
      <c r="M88" s="653"/>
      <c r="N88" s="654"/>
    </row>
    <row r="89" spans="2:14" x14ac:dyDescent="0.3">
      <c r="B89" s="652"/>
      <c r="C89" s="653"/>
      <c r="D89" s="653"/>
      <c r="E89" s="653"/>
      <c r="F89" s="653"/>
      <c r="G89" s="653"/>
      <c r="H89" s="653"/>
      <c r="I89" s="653"/>
      <c r="J89" s="653"/>
      <c r="K89" s="653"/>
      <c r="L89" s="653"/>
      <c r="M89" s="653"/>
      <c r="N89" s="654"/>
    </row>
    <row r="90" spans="2:14" x14ac:dyDescent="0.3">
      <c r="B90" s="652"/>
      <c r="C90" s="653"/>
      <c r="D90" s="653"/>
      <c r="E90" s="653"/>
      <c r="F90" s="653"/>
      <c r="G90" s="653"/>
      <c r="H90" s="653"/>
      <c r="I90" s="653"/>
      <c r="J90" s="653"/>
      <c r="K90" s="653"/>
      <c r="L90" s="653"/>
      <c r="M90" s="653"/>
      <c r="N90" s="654"/>
    </row>
    <row r="91" spans="2:14" x14ac:dyDescent="0.3">
      <c r="B91" s="652"/>
      <c r="C91" s="653"/>
      <c r="D91" s="653"/>
      <c r="E91" s="653"/>
      <c r="F91" s="653"/>
      <c r="G91" s="653"/>
      <c r="H91" s="653"/>
      <c r="I91" s="653"/>
      <c r="J91" s="653"/>
      <c r="K91" s="653"/>
      <c r="L91" s="653"/>
      <c r="M91" s="653"/>
      <c r="N91" s="654"/>
    </row>
    <row r="92" spans="2:14" x14ac:dyDescent="0.3">
      <c r="B92" s="652"/>
      <c r="C92" s="653"/>
      <c r="D92" s="653"/>
      <c r="E92" s="653"/>
      <c r="F92" s="653"/>
      <c r="G92" s="653"/>
      <c r="H92" s="653"/>
      <c r="I92" s="653"/>
      <c r="J92" s="653"/>
      <c r="K92" s="653"/>
      <c r="L92" s="653"/>
      <c r="M92" s="653"/>
      <c r="N92" s="654"/>
    </row>
    <row r="93" spans="2:14" x14ac:dyDescent="0.3">
      <c r="B93" s="652"/>
      <c r="C93" s="653"/>
      <c r="D93" s="653"/>
      <c r="E93" s="653"/>
      <c r="F93" s="653"/>
      <c r="G93" s="653"/>
      <c r="H93" s="653"/>
      <c r="I93" s="653"/>
      <c r="J93" s="653"/>
      <c r="K93" s="653"/>
      <c r="L93" s="653"/>
      <c r="M93" s="653"/>
      <c r="N93" s="654"/>
    </row>
    <row r="94" spans="2:14" x14ac:dyDescent="0.3">
      <c r="B94" s="652"/>
      <c r="C94" s="653"/>
      <c r="D94" s="653"/>
      <c r="E94" s="653"/>
      <c r="F94" s="653"/>
      <c r="G94" s="653"/>
      <c r="H94" s="653"/>
      <c r="I94" s="653"/>
      <c r="J94" s="653"/>
      <c r="K94" s="653"/>
      <c r="L94" s="653"/>
      <c r="M94" s="653"/>
      <c r="N94" s="654"/>
    </row>
    <row r="95" spans="2:14" x14ac:dyDescent="0.3">
      <c r="B95" s="652"/>
      <c r="C95" s="653"/>
      <c r="D95" s="653"/>
      <c r="E95" s="653"/>
      <c r="F95" s="653"/>
      <c r="G95" s="653"/>
      <c r="H95" s="653"/>
      <c r="I95" s="653"/>
      <c r="J95" s="653"/>
      <c r="K95" s="653"/>
      <c r="L95" s="653"/>
      <c r="M95" s="653"/>
      <c r="N95" s="654"/>
    </row>
    <row r="96" spans="2:14" x14ac:dyDescent="0.3">
      <c r="B96" s="655"/>
      <c r="C96" s="656"/>
      <c r="D96" s="656"/>
      <c r="E96" s="656"/>
      <c r="F96" s="656"/>
      <c r="G96" s="656"/>
      <c r="H96" s="656"/>
      <c r="I96" s="656"/>
      <c r="J96" s="656"/>
      <c r="K96" s="656"/>
      <c r="L96" s="656"/>
      <c r="M96" s="656"/>
      <c r="N96" s="657"/>
    </row>
    <row r="97" spans="2:14" ht="36.75" customHeight="1" x14ac:dyDescent="0.3"/>
    <row r="98" spans="2:14" ht="36" customHeight="1" x14ac:dyDescent="0.3">
      <c r="B98" s="658" t="s">
        <v>235</v>
      </c>
      <c r="C98" s="659"/>
      <c r="D98" s="659"/>
      <c r="E98" s="659"/>
      <c r="F98" s="659"/>
      <c r="G98" s="659"/>
      <c r="H98" s="659"/>
      <c r="I98" s="659"/>
      <c r="J98" s="659"/>
      <c r="K98" s="659"/>
      <c r="L98" s="659"/>
      <c r="M98" s="659"/>
      <c r="N98" s="660"/>
    </row>
    <row r="99" spans="2:14" x14ac:dyDescent="0.3">
      <c r="B99" s="649"/>
      <c r="C99" s="650"/>
      <c r="D99" s="650"/>
      <c r="E99" s="650"/>
      <c r="F99" s="650"/>
      <c r="G99" s="650"/>
      <c r="H99" s="650"/>
      <c r="I99" s="650"/>
      <c r="J99" s="650"/>
      <c r="K99" s="650"/>
      <c r="L99" s="650"/>
      <c r="M99" s="650"/>
      <c r="N99" s="651"/>
    </row>
    <row r="100" spans="2:14" x14ac:dyDescent="0.3">
      <c r="B100" s="652"/>
      <c r="C100" s="653"/>
      <c r="D100" s="653"/>
      <c r="E100" s="653"/>
      <c r="F100" s="653"/>
      <c r="G100" s="653"/>
      <c r="H100" s="653"/>
      <c r="I100" s="653"/>
      <c r="J100" s="653"/>
      <c r="K100" s="653"/>
      <c r="L100" s="653"/>
      <c r="M100" s="653"/>
      <c r="N100" s="654"/>
    </row>
    <row r="101" spans="2:14" x14ac:dyDescent="0.3">
      <c r="B101" s="652"/>
      <c r="C101" s="653"/>
      <c r="D101" s="653"/>
      <c r="E101" s="653"/>
      <c r="F101" s="653"/>
      <c r="G101" s="653"/>
      <c r="H101" s="653"/>
      <c r="I101" s="653"/>
      <c r="J101" s="653"/>
      <c r="K101" s="653"/>
      <c r="L101" s="653"/>
      <c r="M101" s="653"/>
      <c r="N101" s="654"/>
    </row>
    <row r="102" spans="2:14" x14ac:dyDescent="0.3">
      <c r="B102" s="652"/>
      <c r="C102" s="653"/>
      <c r="D102" s="653"/>
      <c r="E102" s="653"/>
      <c r="F102" s="653"/>
      <c r="G102" s="653"/>
      <c r="H102" s="653"/>
      <c r="I102" s="653"/>
      <c r="J102" s="653"/>
      <c r="K102" s="653"/>
      <c r="L102" s="653"/>
      <c r="M102" s="653"/>
      <c r="N102" s="654"/>
    </row>
    <row r="103" spans="2:14" x14ac:dyDescent="0.3">
      <c r="B103" s="652"/>
      <c r="C103" s="653"/>
      <c r="D103" s="653"/>
      <c r="E103" s="653"/>
      <c r="F103" s="653"/>
      <c r="G103" s="653"/>
      <c r="H103" s="653"/>
      <c r="I103" s="653"/>
      <c r="J103" s="653"/>
      <c r="K103" s="653"/>
      <c r="L103" s="653"/>
      <c r="M103" s="653"/>
      <c r="N103" s="654"/>
    </row>
    <row r="104" spans="2:14" x14ac:dyDescent="0.3">
      <c r="B104" s="652"/>
      <c r="C104" s="653"/>
      <c r="D104" s="653"/>
      <c r="E104" s="653"/>
      <c r="F104" s="653"/>
      <c r="G104" s="653"/>
      <c r="H104" s="653"/>
      <c r="I104" s="653"/>
      <c r="J104" s="653"/>
      <c r="K104" s="653"/>
      <c r="L104" s="653"/>
      <c r="M104" s="653"/>
      <c r="N104" s="654"/>
    </row>
    <row r="105" spans="2:14" x14ac:dyDescent="0.3">
      <c r="B105" s="652"/>
      <c r="C105" s="653"/>
      <c r="D105" s="653"/>
      <c r="E105" s="653"/>
      <c r="F105" s="653"/>
      <c r="G105" s="653"/>
      <c r="H105" s="653"/>
      <c r="I105" s="653"/>
      <c r="J105" s="653"/>
      <c r="K105" s="653"/>
      <c r="L105" s="653"/>
      <c r="M105" s="653"/>
      <c r="N105" s="654"/>
    </row>
    <row r="106" spans="2:14" x14ac:dyDescent="0.3">
      <c r="B106" s="652"/>
      <c r="C106" s="653"/>
      <c r="D106" s="653"/>
      <c r="E106" s="653"/>
      <c r="F106" s="653"/>
      <c r="G106" s="653"/>
      <c r="H106" s="653"/>
      <c r="I106" s="653"/>
      <c r="J106" s="653"/>
      <c r="K106" s="653"/>
      <c r="L106" s="653"/>
      <c r="M106" s="653"/>
      <c r="N106" s="654"/>
    </row>
    <row r="107" spans="2:14" x14ac:dyDescent="0.3">
      <c r="B107" s="652"/>
      <c r="C107" s="653"/>
      <c r="D107" s="653"/>
      <c r="E107" s="653"/>
      <c r="F107" s="653"/>
      <c r="G107" s="653"/>
      <c r="H107" s="653"/>
      <c r="I107" s="653"/>
      <c r="J107" s="653"/>
      <c r="K107" s="653"/>
      <c r="L107" s="653"/>
      <c r="M107" s="653"/>
      <c r="N107" s="654"/>
    </row>
    <row r="108" spans="2:14" x14ac:dyDescent="0.3">
      <c r="B108" s="652"/>
      <c r="C108" s="653"/>
      <c r="D108" s="653"/>
      <c r="E108" s="653"/>
      <c r="F108" s="653"/>
      <c r="G108" s="653"/>
      <c r="H108" s="653"/>
      <c r="I108" s="653"/>
      <c r="J108" s="653"/>
      <c r="K108" s="653"/>
      <c r="L108" s="653"/>
      <c r="M108" s="653"/>
      <c r="N108" s="654"/>
    </row>
    <row r="109" spans="2:14" x14ac:dyDescent="0.3">
      <c r="B109" s="652"/>
      <c r="C109" s="653"/>
      <c r="D109" s="653"/>
      <c r="E109" s="653"/>
      <c r="F109" s="653"/>
      <c r="G109" s="653"/>
      <c r="H109" s="653"/>
      <c r="I109" s="653"/>
      <c r="J109" s="653"/>
      <c r="K109" s="653"/>
      <c r="L109" s="653"/>
      <c r="M109" s="653"/>
      <c r="N109" s="654"/>
    </row>
    <row r="110" spans="2:14" x14ac:dyDescent="0.3">
      <c r="B110" s="652"/>
      <c r="C110" s="653"/>
      <c r="D110" s="653"/>
      <c r="E110" s="653"/>
      <c r="F110" s="653"/>
      <c r="G110" s="653"/>
      <c r="H110" s="653"/>
      <c r="I110" s="653"/>
      <c r="J110" s="653"/>
      <c r="K110" s="653"/>
      <c r="L110" s="653"/>
      <c r="M110" s="653"/>
      <c r="N110" s="654"/>
    </row>
    <row r="111" spans="2:14" x14ac:dyDescent="0.3">
      <c r="B111" s="652"/>
      <c r="C111" s="653"/>
      <c r="D111" s="653"/>
      <c r="E111" s="653"/>
      <c r="F111" s="653"/>
      <c r="G111" s="653"/>
      <c r="H111" s="653"/>
      <c r="I111" s="653"/>
      <c r="J111" s="653"/>
      <c r="K111" s="653"/>
      <c r="L111" s="653"/>
      <c r="M111" s="653"/>
      <c r="N111" s="654"/>
    </row>
    <row r="112" spans="2:14" x14ac:dyDescent="0.3">
      <c r="B112" s="652"/>
      <c r="C112" s="653"/>
      <c r="D112" s="653"/>
      <c r="E112" s="653"/>
      <c r="F112" s="653"/>
      <c r="G112" s="653"/>
      <c r="H112" s="653"/>
      <c r="I112" s="653"/>
      <c r="J112" s="653"/>
      <c r="K112" s="653"/>
      <c r="L112" s="653"/>
      <c r="M112" s="653"/>
      <c r="N112" s="654"/>
    </row>
    <row r="113" spans="2:14" x14ac:dyDescent="0.3">
      <c r="B113" s="652"/>
      <c r="C113" s="653"/>
      <c r="D113" s="653"/>
      <c r="E113" s="653"/>
      <c r="F113" s="653"/>
      <c r="G113" s="653"/>
      <c r="H113" s="653"/>
      <c r="I113" s="653"/>
      <c r="J113" s="653"/>
      <c r="K113" s="653"/>
      <c r="L113" s="653"/>
      <c r="M113" s="653"/>
      <c r="N113" s="654"/>
    </row>
    <row r="114" spans="2:14" ht="20.25" customHeight="1" x14ac:dyDescent="0.3">
      <c r="B114" s="655"/>
      <c r="C114" s="656"/>
      <c r="D114" s="656"/>
      <c r="E114" s="656"/>
      <c r="F114" s="656"/>
      <c r="G114" s="656"/>
      <c r="H114" s="656"/>
      <c r="I114" s="656"/>
      <c r="J114" s="656"/>
      <c r="K114" s="656"/>
      <c r="L114" s="656"/>
      <c r="M114" s="656"/>
      <c r="N114" s="657"/>
    </row>
    <row r="115" spans="2:14" ht="36" customHeight="1" x14ac:dyDescent="0.3"/>
    <row r="116" spans="2:14" ht="33" customHeight="1" x14ac:dyDescent="0.3">
      <c r="B116" s="646" t="s">
        <v>236</v>
      </c>
      <c r="C116" s="647"/>
      <c r="D116" s="647"/>
      <c r="E116" s="647"/>
      <c r="F116" s="647"/>
      <c r="G116" s="647"/>
      <c r="H116" s="647"/>
      <c r="I116" s="647"/>
      <c r="J116" s="647"/>
      <c r="K116" s="647"/>
      <c r="L116" s="647"/>
      <c r="M116" s="647"/>
      <c r="N116" s="648"/>
    </row>
    <row r="117" spans="2:14" x14ac:dyDescent="0.3">
      <c r="B117" s="649"/>
      <c r="C117" s="650"/>
      <c r="D117" s="650"/>
      <c r="E117" s="650"/>
      <c r="F117" s="650"/>
      <c r="G117" s="650"/>
      <c r="H117" s="650"/>
      <c r="I117" s="650"/>
      <c r="J117" s="650"/>
      <c r="K117" s="650"/>
      <c r="L117" s="650"/>
      <c r="M117" s="650"/>
      <c r="N117" s="651"/>
    </row>
    <row r="118" spans="2:14" x14ac:dyDescent="0.3">
      <c r="B118" s="652"/>
      <c r="C118" s="653"/>
      <c r="D118" s="653"/>
      <c r="E118" s="653"/>
      <c r="F118" s="653"/>
      <c r="G118" s="653"/>
      <c r="H118" s="653"/>
      <c r="I118" s="653"/>
      <c r="J118" s="653"/>
      <c r="K118" s="653"/>
      <c r="L118" s="653"/>
      <c r="M118" s="653"/>
      <c r="N118" s="654"/>
    </row>
    <row r="119" spans="2:14" x14ac:dyDescent="0.3">
      <c r="B119" s="652"/>
      <c r="C119" s="653"/>
      <c r="D119" s="653"/>
      <c r="E119" s="653"/>
      <c r="F119" s="653"/>
      <c r="G119" s="653"/>
      <c r="H119" s="653"/>
      <c r="I119" s="653"/>
      <c r="J119" s="653"/>
      <c r="K119" s="653"/>
      <c r="L119" s="653"/>
      <c r="M119" s="653"/>
      <c r="N119" s="654"/>
    </row>
    <row r="120" spans="2:14" x14ac:dyDescent="0.3">
      <c r="B120" s="652"/>
      <c r="C120" s="653"/>
      <c r="D120" s="653"/>
      <c r="E120" s="653"/>
      <c r="F120" s="653"/>
      <c r="G120" s="653"/>
      <c r="H120" s="653"/>
      <c r="I120" s="653"/>
      <c r="J120" s="653"/>
      <c r="K120" s="653"/>
      <c r="L120" s="653"/>
      <c r="M120" s="653"/>
      <c r="N120" s="654"/>
    </row>
    <row r="121" spans="2:14" x14ac:dyDescent="0.3">
      <c r="B121" s="652"/>
      <c r="C121" s="653"/>
      <c r="D121" s="653"/>
      <c r="E121" s="653"/>
      <c r="F121" s="653"/>
      <c r="G121" s="653"/>
      <c r="H121" s="653"/>
      <c r="I121" s="653"/>
      <c r="J121" s="653"/>
      <c r="K121" s="653"/>
      <c r="L121" s="653"/>
      <c r="M121" s="653"/>
      <c r="N121" s="654"/>
    </row>
    <row r="122" spans="2:14" x14ac:dyDescent="0.3">
      <c r="B122" s="652"/>
      <c r="C122" s="653"/>
      <c r="D122" s="653"/>
      <c r="E122" s="653"/>
      <c r="F122" s="653"/>
      <c r="G122" s="653"/>
      <c r="H122" s="653"/>
      <c r="I122" s="653"/>
      <c r="J122" s="653"/>
      <c r="K122" s="653"/>
      <c r="L122" s="653"/>
      <c r="M122" s="653"/>
      <c r="N122" s="654"/>
    </row>
    <row r="123" spans="2:14" x14ac:dyDescent="0.3">
      <c r="B123" s="652"/>
      <c r="C123" s="653"/>
      <c r="D123" s="653"/>
      <c r="E123" s="653"/>
      <c r="F123" s="653"/>
      <c r="G123" s="653"/>
      <c r="H123" s="653"/>
      <c r="I123" s="653"/>
      <c r="J123" s="653"/>
      <c r="K123" s="653"/>
      <c r="L123" s="653"/>
      <c r="M123" s="653"/>
      <c r="N123" s="654"/>
    </row>
    <row r="124" spans="2:14" x14ac:dyDescent="0.3">
      <c r="B124" s="652"/>
      <c r="C124" s="653"/>
      <c r="D124" s="653"/>
      <c r="E124" s="653"/>
      <c r="F124" s="653"/>
      <c r="G124" s="653"/>
      <c r="H124" s="653"/>
      <c r="I124" s="653"/>
      <c r="J124" s="653"/>
      <c r="K124" s="653"/>
      <c r="L124" s="653"/>
      <c r="M124" s="653"/>
      <c r="N124" s="654"/>
    </row>
    <row r="125" spans="2:14" x14ac:dyDescent="0.3">
      <c r="B125" s="652"/>
      <c r="C125" s="653"/>
      <c r="D125" s="653"/>
      <c r="E125" s="653"/>
      <c r="F125" s="653"/>
      <c r="G125" s="653"/>
      <c r="H125" s="653"/>
      <c r="I125" s="653"/>
      <c r="J125" s="653"/>
      <c r="K125" s="653"/>
      <c r="L125" s="653"/>
      <c r="M125" s="653"/>
      <c r="N125" s="654"/>
    </row>
    <row r="126" spans="2:14" x14ac:dyDescent="0.3">
      <c r="B126" s="652"/>
      <c r="C126" s="653"/>
      <c r="D126" s="653"/>
      <c r="E126" s="653"/>
      <c r="F126" s="653"/>
      <c r="G126" s="653"/>
      <c r="H126" s="653"/>
      <c r="I126" s="653"/>
      <c r="J126" s="653"/>
      <c r="K126" s="653"/>
      <c r="L126" s="653"/>
      <c r="M126" s="653"/>
      <c r="N126" s="654"/>
    </row>
    <row r="127" spans="2:14" x14ac:dyDescent="0.3">
      <c r="B127" s="652"/>
      <c r="C127" s="653"/>
      <c r="D127" s="653"/>
      <c r="E127" s="653"/>
      <c r="F127" s="653"/>
      <c r="G127" s="653"/>
      <c r="H127" s="653"/>
      <c r="I127" s="653"/>
      <c r="J127" s="653"/>
      <c r="K127" s="653"/>
      <c r="L127" s="653"/>
      <c r="M127" s="653"/>
      <c r="N127" s="654"/>
    </row>
    <row r="128" spans="2:14" x14ac:dyDescent="0.3">
      <c r="B128" s="652"/>
      <c r="C128" s="653"/>
      <c r="D128" s="653"/>
      <c r="E128" s="653"/>
      <c r="F128" s="653"/>
      <c r="G128" s="653"/>
      <c r="H128" s="653"/>
      <c r="I128" s="653"/>
      <c r="J128" s="653"/>
      <c r="K128" s="653"/>
      <c r="L128" s="653"/>
      <c r="M128" s="653"/>
      <c r="N128" s="654"/>
    </row>
    <row r="129" spans="2:14" x14ac:dyDescent="0.3">
      <c r="B129" s="652"/>
      <c r="C129" s="653"/>
      <c r="D129" s="653"/>
      <c r="E129" s="653"/>
      <c r="F129" s="653"/>
      <c r="G129" s="653"/>
      <c r="H129" s="653"/>
      <c r="I129" s="653"/>
      <c r="J129" s="653"/>
      <c r="K129" s="653"/>
      <c r="L129" s="653"/>
      <c r="M129" s="653"/>
      <c r="N129" s="654"/>
    </row>
    <row r="130" spans="2:14" x14ac:dyDescent="0.3">
      <c r="B130" s="652"/>
      <c r="C130" s="653"/>
      <c r="D130" s="653"/>
      <c r="E130" s="653"/>
      <c r="F130" s="653"/>
      <c r="G130" s="653"/>
      <c r="H130" s="653"/>
      <c r="I130" s="653"/>
      <c r="J130" s="653"/>
      <c r="K130" s="653"/>
      <c r="L130" s="653"/>
      <c r="M130" s="653"/>
      <c r="N130" s="654"/>
    </row>
    <row r="131" spans="2:14" x14ac:dyDescent="0.3">
      <c r="B131" s="652"/>
      <c r="C131" s="653"/>
      <c r="D131" s="653"/>
      <c r="E131" s="653"/>
      <c r="F131" s="653"/>
      <c r="G131" s="653"/>
      <c r="H131" s="653"/>
      <c r="I131" s="653"/>
      <c r="J131" s="653"/>
      <c r="K131" s="653"/>
      <c r="L131" s="653"/>
      <c r="M131" s="653"/>
      <c r="N131" s="654"/>
    </row>
    <row r="132" spans="2:14" x14ac:dyDescent="0.3">
      <c r="B132" s="655"/>
      <c r="C132" s="656"/>
      <c r="D132" s="656"/>
      <c r="E132" s="656"/>
      <c r="F132" s="656"/>
      <c r="G132" s="656"/>
      <c r="H132" s="656"/>
      <c r="I132" s="656"/>
      <c r="J132" s="656"/>
      <c r="K132" s="656"/>
      <c r="L132" s="656"/>
      <c r="M132" s="656"/>
      <c r="N132" s="657"/>
    </row>
  </sheetData>
  <sheetProtection algorithmName="SHA-512" hashValue="VUsgOBN8l2K/knwWMXqQfBtquPOAi1ZlDAPqzWUshDIBqm+8yLYXUhSRoT8CIl2v+zAO3UDu8AAfPHWuAnCkDA==" saltValue="LDyvH2tcfZJqLQdyKYYDpQ==" spinCount="100000" sheet="1"/>
  <mergeCells count="87">
    <mergeCell ref="F6:M6"/>
    <mergeCell ref="B116:N116"/>
    <mergeCell ref="B117:N132"/>
    <mergeCell ref="B99:N114"/>
    <mergeCell ref="B98:N98"/>
    <mergeCell ref="B80:N80"/>
    <mergeCell ref="B81:N96"/>
    <mergeCell ref="B48:E48"/>
    <mergeCell ref="B54:E54"/>
    <mergeCell ref="B53:E53"/>
    <mergeCell ref="B51:E51"/>
    <mergeCell ref="B52:E52"/>
    <mergeCell ref="B71:E71"/>
    <mergeCell ref="F71:N71"/>
    <mergeCell ref="B59:E59"/>
    <mergeCell ref="B50:E50"/>
    <mergeCell ref="B58:N58"/>
    <mergeCell ref="B56:E56"/>
    <mergeCell ref="B30:E30"/>
    <mergeCell ref="B31:E31"/>
    <mergeCell ref="B34:E34"/>
    <mergeCell ref="B35:E35"/>
    <mergeCell ref="B36:E36"/>
    <mergeCell ref="B37:E37"/>
    <mergeCell ref="B32:E32"/>
    <mergeCell ref="B33:E33"/>
    <mergeCell ref="B43:E43"/>
    <mergeCell ref="B45:E45"/>
    <mergeCell ref="B40:E40"/>
    <mergeCell ref="B49:E49"/>
    <mergeCell ref="B55:E55"/>
    <mergeCell ref="B79:N79"/>
    <mergeCell ref="B60:E60"/>
    <mergeCell ref="B61:E61"/>
    <mergeCell ref="B62:E62"/>
    <mergeCell ref="B63:E63"/>
    <mergeCell ref="B64:E64"/>
    <mergeCell ref="B66:N66"/>
    <mergeCell ref="B67:E67"/>
    <mergeCell ref="F67:N67"/>
    <mergeCell ref="B70:E70"/>
    <mergeCell ref="F69:N69"/>
    <mergeCell ref="F70:N70"/>
    <mergeCell ref="B24:E24"/>
    <mergeCell ref="B25:E25"/>
    <mergeCell ref="B27:E27"/>
    <mergeCell ref="B28:E28"/>
    <mergeCell ref="B29:E29"/>
    <mergeCell ref="B26:E26"/>
    <mergeCell ref="B23:E23"/>
    <mergeCell ref="B20:E20"/>
    <mergeCell ref="B22:E22"/>
    <mergeCell ref="B19:E19"/>
    <mergeCell ref="B16:N16"/>
    <mergeCell ref="B21:E21"/>
    <mergeCell ref="B6:E7"/>
    <mergeCell ref="B39:N39"/>
    <mergeCell ref="B47:N47"/>
    <mergeCell ref="N6:N7"/>
    <mergeCell ref="B13:E13"/>
    <mergeCell ref="B14:E14"/>
    <mergeCell ref="B18:E18"/>
    <mergeCell ref="B9:E9"/>
    <mergeCell ref="B10:E10"/>
    <mergeCell ref="B12:E12"/>
    <mergeCell ref="B17:E17"/>
    <mergeCell ref="B44:E44"/>
    <mergeCell ref="B41:E41"/>
    <mergeCell ref="B42:E42"/>
    <mergeCell ref="B11:E11"/>
    <mergeCell ref="B8:N8"/>
    <mergeCell ref="P9:Z9"/>
    <mergeCell ref="P10:Z18"/>
    <mergeCell ref="B77:E77"/>
    <mergeCell ref="F77:N77"/>
    <mergeCell ref="B72:N72"/>
    <mergeCell ref="B76:E76"/>
    <mergeCell ref="F76:N76"/>
    <mergeCell ref="B73:E73"/>
    <mergeCell ref="F73:N73"/>
    <mergeCell ref="B74:E74"/>
    <mergeCell ref="B75:E75"/>
    <mergeCell ref="F74:N74"/>
    <mergeCell ref="F75:N75"/>
    <mergeCell ref="B68:E68"/>
    <mergeCell ref="F68:N68"/>
    <mergeCell ref="B69:E69"/>
  </mergeCells>
  <phoneticPr fontId="9" type="noConversion"/>
  <conditionalFormatting sqref="F10:F12">
    <cfRule type="expression" dxfId="40" priority="18">
      <formula>$F$9="Non"</formula>
    </cfRule>
  </conditionalFormatting>
  <conditionalFormatting sqref="F70:N70">
    <cfRule type="expression" dxfId="39" priority="9">
      <formula>F69="Non"</formula>
    </cfRule>
  </conditionalFormatting>
  <conditionalFormatting sqref="F71:N71">
    <cfRule type="expression" dxfId="38" priority="5">
      <formula>$F$70="Non"</formula>
    </cfRule>
    <cfRule type="expression" dxfId="37" priority="8">
      <formula>$F$69="Non"</formula>
    </cfRule>
  </conditionalFormatting>
  <conditionalFormatting sqref="F74:N74">
    <cfRule type="expression" dxfId="36" priority="4">
      <formula>$F$73="Non"</formula>
    </cfRule>
  </conditionalFormatting>
  <conditionalFormatting sqref="F75:N75">
    <cfRule type="expression" dxfId="35" priority="3">
      <formula>$F$74="Non"</formula>
    </cfRule>
  </conditionalFormatting>
  <conditionalFormatting sqref="F77:N77">
    <cfRule type="expression" dxfId="34" priority="1">
      <formula>$F$76="Non"</formula>
    </cfRule>
  </conditionalFormatting>
  <conditionalFormatting sqref="G10:G12">
    <cfRule type="expression" dxfId="33" priority="17">
      <formula>$G$9="Non"</formula>
    </cfRule>
  </conditionalFormatting>
  <conditionalFormatting sqref="H10:H12">
    <cfRule type="expression" dxfId="32" priority="16">
      <formula>$H$9="Non"</formula>
    </cfRule>
  </conditionalFormatting>
  <conditionalFormatting sqref="I10:J12">
    <cfRule type="expression" dxfId="31" priority="14">
      <formula>$I$9="Non"</formula>
    </cfRule>
  </conditionalFormatting>
  <conditionalFormatting sqref="K10:K12">
    <cfRule type="expression" dxfId="30" priority="13">
      <formula>$K$9="Non"</formula>
    </cfRule>
  </conditionalFormatting>
  <conditionalFormatting sqref="L10:L12">
    <cfRule type="expression" dxfId="29" priority="12">
      <formula>$L$9="Non"</formula>
    </cfRule>
  </conditionalFormatting>
  <conditionalFormatting sqref="M10:M12">
    <cfRule type="expression" dxfId="28" priority="11">
      <formula>$M$9="Non"</formula>
    </cfRule>
  </conditionalFormatting>
  <dataValidations count="1">
    <dataValidation type="decimal" allowBlank="1" showInputMessage="1" showErrorMessage="1" sqref="F10:H12" xr:uid="{925425B1-419F-482D-A80E-0595F3320CB9}">
      <formula1>0</formula1>
      <formula2>1E+21</formula2>
    </dataValidation>
  </dataValidations>
  <hyperlinks>
    <hyperlink ref="B68:E68" r:id="rId1" display="Avez-vous joint à votre reddition de comptes l'attestation du respect des obligations du Programme, signée par la directrion générale du bénéficiaire signataire de l'entente ? " xr:uid="{273B8FEC-0571-452C-A647-0A15C96E8640}"/>
    <hyperlink ref="B77:E77" r:id="rId2" display="Si oui, avez-vous joint à votre reddition de comptes le Rapport établissant le coût des matériaux utilisés sur le coût d'achat réel ? " xr:uid="{22DFD250-CB7D-404E-A46F-E616B94424D7}"/>
  </hyperlinks>
  <pageMargins left="0.7" right="0.7" top="0.75" bottom="0.75" header="0.3" footer="0.3"/>
  <pageSetup orientation="portrait" horizontalDpi="1200" verticalDpi="120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31811C6-DDF0-4F80-9AC0-58A76CEC765D}">
          <x14:formula1>
            <xm:f>Source_1!$B$23:$B$24</xm:f>
          </x14:formula1>
          <xm:sqref>F9:M9</xm:sqref>
        </x14:dataValidation>
        <x14:dataValidation type="list" allowBlank="1" showInputMessage="1" showErrorMessage="1" xr:uid="{7A684358-C691-4463-8571-46B3756BD49D}">
          <x14:formula1>
            <xm:f>Source!$E$47:$E$48</xm:f>
          </x14:formula1>
          <xm:sqref>F70:N71</xm:sqref>
        </x14:dataValidation>
        <x14:dataValidation type="list" allowBlank="1" showInputMessage="1" showErrorMessage="1" prompt="Utilisez la liste déroulante" xr:uid="{B84A8E6C-489B-4AE2-8D66-DB5B293FC726}">
          <x14:formula1>
            <xm:f>Source!$E$47:$E$48</xm:f>
          </x14:formula1>
          <xm:sqref>F73:N77 F67:N69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953C3-72BD-4AC2-A537-A82F186E7EF4}">
  <sheetPr>
    <tabColor theme="0" tint="-0.499984740745262"/>
  </sheetPr>
  <dimension ref="B8:X177"/>
  <sheetViews>
    <sheetView showGridLines="0" topLeftCell="B60" zoomScale="55" zoomScaleNormal="55" workbookViewId="0">
      <selection activeCell="K83" sqref="K83"/>
    </sheetView>
  </sheetViews>
  <sheetFormatPr baseColWidth="10" defaultColWidth="11.44140625" defaultRowHeight="14.4" x14ac:dyDescent="0.3"/>
  <cols>
    <col min="1" max="1" width="11.44140625" style="30" customWidth="1"/>
    <col min="2" max="2" width="52" style="30" customWidth="1"/>
    <col min="3" max="3" width="28" style="30" customWidth="1"/>
    <col min="4" max="4" width="26.6640625" style="30" customWidth="1"/>
    <col min="5" max="5" width="27.33203125" style="30" bestFit="1" customWidth="1"/>
    <col min="6" max="6" width="26.6640625" style="30" customWidth="1"/>
    <col min="7" max="10" width="25.109375" style="30" customWidth="1"/>
    <col min="11" max="11" width="26" style="30" customWidth="1"/>
    <col min="12" max="12" width="26.109375" style="30" customWidth="1"/>
    <col min="13" max="13" width="29.109375" style="30" customWidth="1"/>
    <col min="14" max="14" width="25.6640625" style="30" customWidth="1"/>
    <col min="15" max="15" width="25.109375" style="30" bestFit="1" customWidth="1"/>
    <col min="16" max="16" width="25.109375" style="30" customWidth="1"/>
    <col min="17" max="17" width="26" style="30" customWidth="1"/>
    <col min="18" max="20" width="25.6640625" style="30" customWidth="1"/>
    <col min="21" max="21" width="25.109375" style="30" bestFit="1" customWidth="1"/>
    <col min="22" max="22" width="21.6640625" style="174" bestFit="1" customWidth="1"/>
    <col min="23" max="23" width="20.6640625" style="30" customWidth="1"/>
    <col min="24" max="25" width="11.44140625" style="30"/>
    <col min="26" max="26" width="11.44140625" style="30" customWidth="1"/>
    <col min="27" max="16384" width="11.44140625" style="30"/>
  </cols>
  <sheetData>
    <row r="8" spans="2:22" s="78" customFormat="1" ht="27" customHeight="1" x14ac:dyDescent="0.3">
      <c r="B8" s="677" t="s">
        <v>237</v>
      </c>
      <c r="C8" s="677"/>
      <c r="D8" s="677"/>
      <c r="E8" s="677"/>
      <c r="F8" s="677"/>
      <c r="G8" s="677"/>
      <c r="H8" s="677"/>
      <c r="I8" s="677"/>
      <c r="J8" s="677"/>
      <c r="V8" s="34"/>
    </row>
    <row r="9" spans="2:22" x14ac:dyDescent="0.3">
      <c r="E9" s="213"/>
      <c r="F9" s="213"/>
      <c r="G9" s="213"/>
      <c r="H9" s="213"/>
      <c r="I9" s="213"/>
    </row>
    <row r="10" spans="2:22" ht="49.2" customHeight="1" thickBot="1" x14ac:dyDescent="0.35">
      <c r="B10" s="73" t="s">
        <v>238</v>
      </c>
      <c r="C10" s="214" t="s">
        <v>239</v>
      </c>
      <c r="D10" s="215" t="s">
        <v>240</v>
      </c>
      <c r="E10" s="67" t="s">
        <v>241</v>
      </c>
      <c r="F10" s="141" t="s">
        <v>242</v>
      </c>
      <c r="G10" s="69" t="s">
        <v>86</v>
      </c>
      <c r="H10" s="142" t="s">
        <v>243</v>
      </c>
      <c r="I10" s="70" t="s">
        <v>244</v>
      </c>
      <c r="J10" s="69" t="s">
        <v>245</v>
      </c>
      <c r="L10" s="34"/>
    </row>
    <row r="11" spans="2:22" ht="22.95" customHeight="1" x14ac:dyDescent="0.3">
      <c r="B11" s="216" t="s">
        <v>246</v>
      </c>
      <c r="C11" s="680">
        <v>10000</v>
      </c>
      <c r="D11" s="681">
        <v>350000</v>
      </c>
      <c r="E11" s="217">
        <f>'Volet 1 - Inventaires'!P17</f>
        <v>250000</v>
      </c>
      <c r="F11" s="218">
        <f>'Volet 1 - Inventaires'!Q17</f>
        <v>150000</v>
      </c>
      <c r="G11" s="219">
        <f>'Volet 1 - Inventaires'!R17</f>
        <v>125000</v>
      </c>
      <c r="H11" s="220">
        <f>SUM(F11:G11)</f>
        <v>275000</v>
      </c>
      <c r="I11" s="221">
        <f>F11/H11</f>
        <v>0.54545454545454541</v>
      </c>
      <c r="J11" s="222">
        <f t="shared" ref="J11:J23" si="0">G11/H11</f>
        <v>0.45454545454545453</v>
      </c>
      <c r="L11" s="223"/>
    </row>
    <row r="12" spans="2:22" ht="22.95" customHeight="1" x14ac:dyDescent="0.3">
      <c r="B12" s="68" t="s">
        <v>247</v>
      </c>
      <c r="C12" s="679"/>
      <c r="D12" s="671"/>
      <c r="E12" s="224">
        <f>'Volet1-Nouvelles connaissances'!P12</f>
        <v>0</v>
      </c>
      <c r="F12" s="225">
        <f>'Volet1-Nouvelles connaissances'!Q12</f>
        <v>0</v>
      </c>
      <c r="G12" s="226">
        <f>'Volet1-Nouvelles connaissances'!R12</f>
        <v>0</v>
      </c>
      <c r="H12" s="227">
        <f>SUM(F12:G12)</f>
        <v>0</v>
      </c>
      <c r="I12" s="228" t="e">
        <f>F12/H12</f>
        <v>#DIV/0!</v>
      </c>
      <c r="J12" s="229" t="e">
        <f t="shared" si="0"/>
        <v>#DIV/0!</v>
      </c>
      <c r="L12" s="223"/>
    </row>
    <row r="13" spans="2:22" ht="25.2" customHeight="1" x14ac:dyDescent="0.3">
      <c r="B13" s="68" t="s">
        <v>248</v>
      </c>
      <c r="C13" s="679"/>
      <c r="D13" s="671"/>
      <c r="E13" s="224">
        <f>'Volet 1 - Accessibilité'!P12</f>
        <v>0</v>
      </c>
      <c r="F13" s="225">
        <f>'Volet 1 - Accessibilité'!Q12</f>
        <v>0</v>
      </c>
      <c r="G13" s="230">
        <f>'Volet 1 - Accessibilité'!R12</f>
        <v>0</v>
      </c>
      <c r="H13" s="227">
        <f>SUM(F13:G13)</f>
        <v>0</v>
      </c>
      <c r="I13" s="228" t="e">
        <f>F13/H13</f>
        <v>#DIV/0!</v>
      </c>
      <c r="J13" s="229" t="e">
        <f t="shared" si="0"/>
        <v>#DIV/0!</v>
      </c>
      <c r="L13" s="223"/>
    </row>
    <row r="14" spans="2:22" ht="25.2" customHeight="1" x14ac:dyDescent="0.3">
      <c r="B14" s="231" t="s">
        <v>249</v>
      </c>
      <c r="C14" s="232"/>
      <c r="D14" s="233"/>
      <c r="E14" s="234">
        <f>SUM(E11:E13)</f>
        <v>250000</v>
      </c>
      <c r="F14" s="235">
        <f>SUM(F11:F13)</f>
        <v>150000</v>
      </c>
      <c r="G14" s="236">
        <f t="shared" ref="G14" si="1">SUM(G11:G13)</f>
        <v>125000</v>
      </c>
      <c r="H14" s="237">
        <f>SUM(H11:H13)</f>
        <v>275000</v>
      </c>
      <c r="I14" s="238">
        <f t="shared" ref="I14:I23" si="2">F14/H14</f>
        <v>0.54545454545454541</v>
      </c>
      <c r="J14" s="239">
        <f t="shared" si="0"/>
        <v>0.45454545454545453</v>
      </c>
      <c r="L14" s="223"/>
    </row>
    <row r="15" spans="2:22" ht="25.2" customHeight="1" x14ac:dyDescent="0.3">
      <c r="B15" s="68" t="s">
        <v>250</v>
      </c>
      <c r="C15" s="679">
        <v>10000</v>
      </c>
      <c r="D15" s="671">
        <v>300000</v>
      </c>
      <c r="E15" s="240">
        <f>'Volet 2 - Embauche'!U12</f>
        <v>0</v>
      </c>
      <c r="F15" s="230">
        <f>'Volet 2 - Embauche'!V12</f>
        <v>0</v>
      </c>
      <c r="G15" s="226">
        <f>'Volet 2 - Embauche'!W12</f>
        <v>0</v>
      </c>
      <c r="H15" s="241">
        <f>SUM(F15:G15)</f>
        <v>0</v>
      </c>
      <c r="I15" s="228" t="e">
        <f>F15/H15</f>
        <v>#DIV/0!</v>
      </c>
      <c r="J15" s="242" t="e">
        <f t="shared" si="0"/>
        <v>#DIV/0!</v>
      </c>
      <c r="L15" s="223"/>
    </row>
    <row r="16" spans="2:22" ht="29.4" customHeight="1" x14ac:dyDescent="0.3">
      <c r="B16" s="68" t="s">
        <v>251</v>
      </c>
      <c r="C16" s="679"/>
      <c r="D16" s="671"/>
      <c r="E16" s="240">
        <f>'Volet 2 - Formations'!P12</f>
        <v>0</v>
      </c>
      <c r="F16" s="230">
        <f>'Volet 2 - Formations'!Q12</f>
        <v>0</v>
      </c>
      <c r="G16" s="243">
        <f>'Volet 2 - Formations'!R12</f>
        <v>0</v>
      </c>
      <c r="H16" s="241">
        <f>SUM(F16:G16)</f>
        <v>0</v>
      </c>
      <c r="I16" s="244" t="e">
        <f>F16/H16</f>
        <v>#DIV/0!</v>
      </c>
      <c r="J16" s="245" t="e">
        <f t="shared" si="0"/>
        <v>#DIV/0!</v>
      </c>
      <c r="L16" s="223"/>
    </row>
    <row r="17" spans="2:22" ht="29.4" customHeight="1" x14ac:dyDescent="0.3">
      <c r="B17" s="231" t="s">
        <v>252</v>
      </c>
      <c r="C17" s="149"/>
      <c r="D17" s="246"/>
      <c r="E17" s="234">
        <f>SUM(E15:E16)</f>
        <v>0</v>
      </c>
      <c r="F17" s="235">
        <f t="shared" ref="F17:G17" si="3">SUM(F15:F16)</f>
        <v>0</v>
      </c>
      <c r="G17" s="236">
        <f t="shared" si="3"/>
        <v>0</v>
      </c>
      <c r="H17" s="237">
        <f>SUM(H15:H16)</f>
        <v>0</v>
      </c>
      <c r="I17" s="238" t="e">
        <f t="shared" si="2"/>
        <v>#DIV/0!</v>
      </c>
      <c r="J17" s="239" t="e">
        <f t="shared" si="0"/>
        <v>#DIV/0!</v>
      </c>
      <c r="L17" s="247"/>
    </row>
    <row r="18" spans="2:22" ht="29.4" customHeight="1" x14ac:dyDescent="0.3">
      <c r="B18" s="68" t="s">
        <v>253</v>
      </c>
      <c r="C18" s="248">
        <v>10000</v>
      </c>
      <c r="D18" s="241">
        <v>350000</v>
      </c>
      <c r="E18" s="227">
        <f>'Volet 3 - Planification'!Q12</f>
        <v>0</v>
      </c>
      <c r="F18" s="249">
        <f>'Volet 3 - Planification'!R12</f>
        <v>0</v>
      </c>
      <c r="G18" s="250">
        <f>'Volet 3 - Planification'!S12</f>
        <v>0</v>
      </c>
      <c r="H18" s="251">
        <f>SUM(F18:G18)</f>
        <v>0</v>
      </c>
      <c r="I18" s="244" t="e">
        <f>F18/H18</f>
        <v>#DIV/0!</v>
      </c>
      <c r="J18" s="245" t="e">
        <f t="shared" si="0"/>
        <v>#DIV/0!</v>
      </c>
      <c r="L18" s="252"/>
    </row>
    <row r="19" spans="2:22" ht="29.4" customHeight="1" x14ac:dyDescent="0.3">
      <c r="B19" s="231" t="s">
        <v>254</v>
      </c>
      <c r="C19" s="149"/>
      <c r="D19" s="246"/>
      <c r="E19" s="234">
        <f>E18</f>
        <v>0</v>
      </c>
      <c r="F19" s="235">
        <f>F18</f>
        <v>0</v>
      </c>
      <c r="G19" s="236">
        <f t="shared" ref="G19" si="4">G18</f>
        <v>0</v>
      </c>
      <c r="H19" s="237">
        <f>H18</f>
        <v>0</v>
      </c>
      <c r="I19" s="238" t="e">
        <f>F19/H19</f>
        <v>#DIV/0!</v>
      </c>
      <c r="J19" s="239" t="e">
        <f t="shared" si="0"/>
        <v>#DIV/0!</v>
      </c>
      <c r="L19" s="252"/>
    </row>
    <row r="20" spans="2:22" ht="36" customHeight="1" x14ac:dyDescent="0.3">
      <c r="B20" s="68" t="s">
        <v>255</v>
      </c>
      <c r="C20" s="679">
        <v>30000</v>
      </c>
      <c r="D20" s="671">
        <v>3000000</v>
      </c>
      <c r="E20" s="227">
        <f>'Volet 4.1 - Restauration privée'!N12</f>
        <v>0</v>
      </c>
      <c r="F20" s="248">
        <f>'Volet 4.1 - Restauration privée'!O12</f>
        <v>0</v>
      </c>
      <c r="G20" s="254">
        <f>'Volet 4.1 - Restauration privée'!P12</f>
        <v>0</v>
      </c>
      <c r="H20" s="241">
        <f>SUM(F20:G20)</f>
        <v>0</v>
      </c>
      <c r="I20" s="244" t="e">
        <f>F20/H20</f>
        <v>#DIV/0!</v>
      </c>
      <c r="J20" s="245" t="e">
        <f t="shared" si="0"/>
        <v>#DIV/0!</v>
      </c>
      <c r="L20" s="252"/>
    </row>
    <row r="21" spans="2:22" ht="40.200000000000003" customHeight="1" x14ac:dyDescent="0.3">
      <c r="B21" s="68" t="s">
        <v>256</v>
      </c>
      <c r="C21" s="679"/>
      <c r="D21" s="671"/>
      <c r="E21" s="227">
        <f>'Volet 4.2 - Restauration mun'!S13</f>
        <v>0</v>
      </c>
      <c r="F21" s="248">
        <f>'Volet 4.2 - Restauration mun'!T13</f>
        <v>0</v>
      </c>
      <c r="G21" s="254">
        <f>'Volet 4.2 - Restauration mun'!U13</f>
        <v>0</v>
      </c>
      <c r="H21" s="241">
        <f>SUM(F21:G21)</f>
        <v>0</v>
      </c>
      <c r="I21" s="244" t="e">
        <f>F21/H21</f>
        <v>#DIV/0!</v>
      </c>
      <c r="J21" s="245" t="e">
        <f t="shared" si="0"/>
        <v>#DIV/0!</v>
      </c>
      <c r="L21" s="252"/>
    </row>
    <row r="22" spans="2:22" ht="29.4" customHeight="1" x14ac:dyDescent="0.3">
      <c r="B22" s="231" t="s">
        <v>257</v>
      </c>
      <c r="C22" s="255"/>
      <c r="D22" s="256"/>
      <c r="E22" s="234">
        <f>SUM(E20:E21)</f>
        <v>0</v>
      </c>
      <c r="F22" s="235">
        <f>SUM(F20:F21)</f>
        <v>0</v>
      </c>
      <c r="G22" s="236">
        <f t="shared" ref="G22" si="5">SUM(G20:G21)</f>
        <v>0</v>
      </c>
      <c r="H22" s="237">
        <f>SUM(H20:H21)</f>
        <v>0</v>
      </c>
      <c r="I22" s="238" t="e">
        <f t="shared" si="2"/>
        <v>#DIV/0!</v>
      </c>
      <c r="J22" s="239" t="e">
        <f t="shared" si="0"/>
        <v>#DIV/0!</v>
      </c>
      <c r="L22" s="252"/>
    </row>
    <row r="23" spans="2:22" ht="21.6" customHeight="1" x14ac:dyDescent="0.3">
      <c r="B23" s="231" t="s">
        <v>258</v>
      </c>
      <c r="C23" s="257"/>
      <c r="D23" s="258"/>
      <c r="E23" s="234">
        <f>E22+E19+E17+E14</f>
        <v>250000</v>
      </c>
      <c r="F23" s="235">
        <f>F22+F19+F17+F14</f>
        <v>150000</v>
      </c>
      <c r="G23" s="236">
        <f t="shared" ref="G23" si="6">G22+G19+G17+G14</f>
        <v>125000</v>
      </c>
      <c r="H23" s="237">
        <f>H22+H19+H17+H14</f>
        <v>275000</v>
      </c>
      <c r="I23" s="238">
        <f t="shared" si="2"/>
        <v>0.54545454545454541</v>
      </c>
      <c r="J23" s="239">
        <f t="shared" si="0"/>
        <v>0.45454545454545453</v>
      </c>
      <c r="L23" s="252"/>
    </row>
    <row r="24" spans="2:22" ht="29.4" customHeight="1" x14ac:dyDescent="0.3">
      <c r="B24" s="259"/>
      <c r="C24" s="259"/>
      <c r="D24" s="259"/>
      <c r="F24" s="260"/>
      <c r="G24" s="260"/>
      <c r="H24" s="260"/>
      <c r="I24" s="247"/>
      <c r="J24" s="247"/>
      <c r="K24" s="252"/>
      <c r="L24" s="252"/>
    </row>
    <row r="25" spans="2:22" s="78" customFormat="1" ht="29.4" customHeight="1" x14ac:dyDescent="0.3">
      <c r="B25" s="676" t="s">
        <v>259</v>
      </c>
      <c r="C25" s="676"/>
      <c r="D25" s="676"/>
      <c r="E25" s="676"/>
      <c r="F25" s="676"/>
      <c r="G25" s="676"/>
      <c r="H25" s="676"/>
      <c r="I25" s="676"/>
      <c r="J25" s="676"/>
      <c r="V25" s="34"/>
    </row>
    <row r="26" spans="2:22" ht="16.95" customHeight="1" x14ac:dyDescent="0.3">
      <c r="G26" s="213"/>
    </row>
    <row r="27" spans="2:22" ht="55.2" customHeight="1" thickBot="1" x14ac:dyDescent="0.35">
      <c r="B27" s="74" t="s">
        <v>260</v>
      </c>
      <c r="C27" s="261" t="s">
        <v>239</v>
      </c>
      <c r="D27" s="262" t="s">
        <v>240</v>
      </c>
      <c r="E27" s="71" t="s">
        <v>261</v>
      </c>
      <c r="F27" s="143" t="s">
        <v>262</v>
      </c>
      <c r="G27" s="130" t="s">
        <v>88</v>
      </c>
      <c r="H27" s="144" t="s">
        <v>243</v>
      </c>
      <c r="I27" s="72" t="s">
        <v>244</v>
      </c>
      <c r="J27" s="130" t="s">
        <v>245</v>
      </c>
      <c r="L27" s="34"/>
    </row>
    <row r="28" spans="2:22" ht="29.4" customHeight="1" x14ac:dyDescent="0.3">
      <c r="B28" s="216" t="s">
        <v>246</v>
      </c>
      <c r="C28" s="680">
        <v>10000</v>
      </c>
      <c r="D28" s="681">
        <v>350000</v>
      </c>
      <c r="E28" s="263">
        <f>'Volet 1 - Inventaires'!AD17</f>
        <v>0</v>
      </c>
      <c r="F28" s="264">
        <f>'Volet 1 - Inventaires'!AE17</f>
        <v>0</v>
      </c>
      <c r="G28" s="265">
        <f>'Volet 1 - Inventaires'!AF17</f>
        <v>0</v>
      </c>
      <c r="H28" s="227">
        <f>SUM(F28:G28)</f>
        <v>0</v>
      </c>
      <c r="I28" s="221" t="e">
        <f>F28/H28</f>
        <v>#DIV/0!</v>
      </c>
      <c r="J28" s="222" t="e">
        <f t="shared" ref="J28:J40" si="7">G28/H28</f>
        <v>#DIV/0!</v>
      </c>
    </row>
    <row r="29" spans="2:22" ht="29.4" customHeight="1" x14ac:dyDescent="0.3">
      <c r="B29" s="68" t="s">
        <v>247</v>
      </c>
      <c r="C29" s="679"/>
      <c r="D29" s="671"/>
      <c r="E29" s="240">
        <f>'Volet1-Nouvelles connaissances'!AD12</f>
        <v>0</v>
      </c>
      <c r="F29" s="264">
        <f>'Volet1-Nouvelles connaissances'!AE12</f>
        <v>0</v>
      </c>
      <c r="G29" s="226">
        <f>'Volet1-Nouvelles connaissances'!AF12</f>
        <v>0</v>
      </c>
      <c r="H29" s="227">
        <f t="shared" ref="H29:H30" si="8">SUM(F29:G29)</f>
        <v>0</v>
      </c>
      <c r="I29" s="228" t="e">
        <f>F29/E29</f>
        <v>#DIV/0!</v>
      </c>
      <c r="J29" s="229" t="e">
        <f t="shared" si="7"/>
        <v>#DIV/0!</v>
      </c>
    </row>
    <row r="30" spans="2:22" ht="29.4" customHeight="1" x14ac:dyDescent="0.3">
      <c r="B30" s="68" t="s">
        <v>248</v>
      </c>
      <c r="C30" s="679"/>
      <c r="D30" s="671"/>
      <c r="E30" s="240">
        <f>'Volet 1 - Accessibilité'!AD12</f>
        <v>0</v>
      </c>
      <c r="F30" s="264">
        <f>'Volet 1 - Accessibilité'!AE12</f>
        <v>0</v>
      </c>
      <c r="G30" s="230">
        <f>'Volet 1 - Accessibilité'!AF12</f>
        <v>0</v>
      </c>
      <c r="H30" s="227">
        <f t="shared" si="8"/>
        <v>0</v>
      </c>
      <c r="I30" s="228" t="e">
        <f t="shared" ref="I30:I40" si="9">F30/H30</f>
        <v>#DIV/0!</v>
      </c>
      <c r="J30" s="229" t="e">
        <f t="shared" si="7"/>
        <v>#DIV/0!</v>
      </c>
    </row>
    <row r="31" spans="2:22" ht="29.4" customHeight="1" x14ac:dyDescent="0.3">
      <c r="B31" s="231" t="s">
        <v>249</v>
      </c>
      <c r="C31" s="232"/>
      <c r="D31" s="233"/>
      <c r="E31" s="234">
        <f>SUM(E28:E30)</f>
        <v>0</v>
      </c>
      <c r="F31" s="266">
        <f>SUM(F28:F30)</f>
        <v>0</v>
      </c>
      <c r="G31" s="236">
        <f t="shared" ref="G31" si="10">SUM(G28:G30)</f>
        <v>0</v>
      </c>
      <c r="H31" s="237">
        <f>SUM(H28:H30)</f>
        <v>0</v>
      </c>
      <c r="I31" s="238" t="e">
        <f t="shared" si="9"/>
        <v>#DIV/0!</v>
      </c>
      <c r="J31" s="239" t="e">
        <f t="shared" si="7"/>
        <v>#DIV/0!</v>
      </c>
    </row>
    <row r="32" spans="2:22" ht="29.4" customHeight="1" x14ac:dyDescent="0.3">
      <c r="B32" s="68" t="s">
        <v>250</v>
      </c>
      <c r="C32" s="679">
        <v>10000</v>
      </c>
      <c r="D32" s="671">
        <v>300000</v>
      </c>
      <c r="E32" s="240">
        <f>'Volet 2 - Embauche'!AS12</f>
        <v>0</v>
      </c>
      <c r="F32" s="264">
        <f>'Volet 2 - Embauche'!AT12</f>
        <v>0</v>
      </c>
      <c r="G32" s="226">
        <f>'Volet 2 - Embauche'!AU12</f>
        <v>0</v>
      </c>
      <c r="H32" s="227">
        <f>SUM(F32:G32)</f>
        <v>0</v>
      </c>
      <c r="I32" s="228" t="e">
        <f t="shared" si="9"/>
        <v>#DIV/0!</v>
      </c>
      <c r="J32" s="242" t="e">
        <f t="shared" si="7"/>
        <v>#DIV/0!</v>
      </c>
    </row>
    <row r="33" spans="2:23" ht="29.4" customHeight="1" x14ac:dyDescent="0.3">
      <c r="B33" s="68" t="s">
        <v>251</v>
      </c>
      <c r="C33" s="679"/>
      <c r="D33" s="671"/>
      <c r="E33" s="240">
        <f>'Volet 2 - Formations'!AD12</f>
        <v>0</v>
      </c>
      <c r="F33" s="264">
        <f>'Volet 2 - Formations'!AE12</f>
        <v>0</v>
      </c>
      <c r="G33" s="243">
        <f>'Volet 2 - Formations'!AF12</f>
        <v>0</v>
      </c>
      <c r="H33" s="227">
        <f>SUM(F33:G33)</f>
        <v>0</v>
      </c>
      <c r="I33" s="244" t="e">
        <f t="shared" si="9"/>
        <v>#DIV/0!</v>
      </c>
      <c r="J33" s="245" t="e">
        <f t="shared" si="7"/>
        <v>#DIV/0!</v>
      </c>
    </row>
    <row r="34" spans="2:23" ht="29.4" customHeight="1" x14ac:dyDescent="0.3">
      <c r="B34" s="231" t="s">
        <v>252</v>
      </c>
      <c r="C34" s="149"/>
      <c r="D34" s="246"/>
      <c r="E34" s="234">
        <f>SUM(E32:E33)</f>
        <v>0</v>
      </c>
      <c r="F34" s="266">
        <f t="shared" ref="F34" si="11">SUM(F32:F33)</f>
        <v>0</v>
      </c>
      <c r="G34" s="236">
        <f t="shared" ref="G34" si="12">SUM(G32:G33)</f>
        <v>0</v>
      </c>
      <c r="H34" s="237">
        <f t="shared" ref="H34" si="13">SUM(H32:H33)</f>
        <v>0</v>
      </c>
      <c r="I34" s="238" t="e">
        <f t="shared" si="9"/>
        <v>#DIV/0!</v>
      </c>
      <c r="J34" s="239" t="e">
        <f t="shared" si="7"/>
        <v>#DIV/0!</v>
      </c>
    </row>
    <row r="35" spans="2:23" ht="34.950000000000003" customHeight="1" x14ac:dyDescent="0.3">
      <c r="B35" s="68" t="s">
        <v>253</v>
      </c>
      <c r="C35" s="248">
        <v>10000</v>
      </c>
      <c r="D35" s="241">
        <v>350000</v>
      </c>
      <c r="E35" s="227">
        <f>'Volet 3 - Planification'!AE12</f>
        <v>0</v>
      </c>
      <c r="F35" s="249">
        <f>'Volet 3 - Planification'!AF12</f>
        <v>0</v>
      </c>
      <c r="G35" s="250">
        <f>'Volet 3 - Planification'!AG12</f>
        <v>0</v>
      </c>
      <c r="H35" s="251">
        <f>SUM(F35:G35)</f>
        <v>0</v>
      </c>
      <c r="I35" s="244" t="e">
        <f t="shared" si="9"/>
        <v>#DIV/0!</v>
      </c>
      <c r="J35" s="245" t="e">
        <f t="shared" si="7"/>
        <v>#DIV/0!</v>
      </c>
    </row>
    <row r="36" spans="2:23" ht="29.4" customHeight="1" x14ac:dyDescent="0.3">
      <c r="B36" s="231" t="s">
        <v>254</v>
      </c>
      <c r="C36" s="149"/>
      <c r="D36" s="246"/>
      <c r="E36" s="234">
        <f>E35</f>
        <v>0</v>
      </c>
      <c r="F36" s="235">
        <f>F35</f>
        <v>0</v>
      </c>
      <c r="G36" s="236">
        <f t="shared" ref="G36" si="14">G35</f>
        <v>0</v>
      </c>
      <c r="H36" s="237">
        <f t="shared" ref="H36" si="15">H35</f>
        <v>0</v>
      </c>
      <c r="I36" s="253" t="e">
        <f t="shared" si="9"/>
        <v>#DIV/0!</v>
      </c>
      <c r="J36" s="239" t="e">
        <f t="shared" si="7"/>
        <v>#DIV/0!</v>
      </c>
    </row>
    <row r="37" spans="2:23" ht="29.4" customHeight="1" x14ac:dyDescent="0.3">
      <c r="B37" s="68" t="s">
        <v>255</v>
      </c>
      <c r="C37" s="679">
        <v>30000</v>
      </c>
      <c r="D37" s="671">
        <v>3000000</v>
      </c>
      <c r="E37" s="227">
        <f>'Volet 4.1 - Restauration privée'!AE12</f>
        <v>0</v>
      </c>
      <c r="F37" s="248">
        <f>'Volet 4.1 - Restauration privée'!AD12</f>
        <v>0</v>
      </c>
      <c r="G37" s="254">
        <f>'Volet 4.1 - Restauration privée'!AC12</f>
        <v>0</v>
      </c>
      <c r="H37" s="241">
        <f>SUM(F37:G37)</f>
        <v>0</v>
      </c>
      <c r="I37" s="244" t="e">
        <f t="shared" si="9"/>
        <v>#DIV/0!</v>
      </c>
      <c r="J37" s="245" t="e">
        <f t="shared" si="7"/>
        <v>#DIV/0!</v>
      </c>
    </row>
    <row r="38" spans="2:23" ht="29.4" customHeight="1" x14ac:dyDescent="0.3">
      <c r="B38" s="68" t="s">
        <v>256</v>
      </c>
      <c r="C38" s="679"/>
      <c r="D38" s="671"/>
      <c r="E38" s="227">
        <f>'Volet 4.2 - Restauration mun'!AG13</f>
        <v>0</v>
      </c>
      <c r="F38" s="248">
        <f>'Volet 4.2 - Restauration mun'!AH13</f>
        <v>0</v>
      </c>
      <c r="G38" s="254">
        <f>'Volet 4.2 - Restauration mun'!AI13</f>
        <v>0</v>
      </c>
      <c r="H38" s="241">
        <f>SUM(F38:G38)</f>
        <v>0</v>
      </c>
      <c r="I38" s="244" t="e">
        <f t="shared" si="9"/>
        <v>#DIV/0!</v>
      </c>
      <c r="J38" s="245" t="e">
        <f t="shared" si="7"/>
        <v>#DIV/0!</v>
      </c>
    </row>
    <row r="39" spans="2:23" ht="29.4" customHeight="1" x14ac:dyDescent="0.3">
      <c r="B39" s="231" t="s">
        <v>257</v>
      </c>
      <c r="C39" s="255"/>
      <c r="D39" s="256"/>
      <c r="E39" s="234">
        <f>SUM(E37:E38)</f>
        <v>0</v>
      </c>
      <c r="F39" s="235">
        <f>SUM(F37:F38)</f>
        <v>0</v>
      </c>
      <c r="G39" s="236">
        <f t="shared" ref="G39" si="16">SUM(G37:G38)</f>
        <v>0</v>
      </c>
      <c r="H39" s="237">
        <f t="shared" ref="H39" si="17">SUM(H37:H38)</f>
        <v>0</v>
      </c>
      <c r="I39" s="238" t="e">
        <f t="shared" si="9"/>
        <v>#DIV/0!</v>
      </c>
      <c r="J39" s="239" t="e">
        <f t="shared" si="7"/>
        <v>#DIV/0!</v>
      </c>
    </row>
    <row r="40" spans="2:23" ht="29.4" customHeight="1" x14ac:dyDescent="0.3">
      <c r="B40" s="231" t="s">
        <v>258</v>
      </c>
      <c r="C40" s="257"/>
      <c r="D40" s="258"/>
      <c r="E40" s="234">
        <f>E39+E36+E34+E31</f>
        <v>0</v>
      </c>
      <c r="F40" s="235">
        <f>F39+F36+F34+F31</f>
        <v>0</v>
      </c>
      <c r="G40" s="236">
        <f t="shared" ref="G40" si="18">G39+G36+G34+G31</f>
        <v>0</v>
      </c>
      <c r="H40" s="237">
        <f t="shared" ref="H40" si="19">H39+H36+H34+H31</f>
        <v>0</v>
      </c>
      <c r="I40" s="238" t="e">
        <f t="shared" si="9"/>
        <v>#DIV/0!</v>
      </c>
      <c r="J40" s="239" t="e">
        <f t="shared" si="7"/>
        <v>#DIV/0!</v>
      </c>
    </row>
    <row r="41" spans="2:23" ht="29.4" customHeight="1" x14ac:dyDescent="0.3"/>
    <row r="42" spans="2:23" s="78" customFormat="1" ht="29.4" customHeight="1" x14ac:dyDescent="0.3">
      <c r="B42" s="676" t="s">
        <v>263</v>
      </c>
      <c r="C42" s="676"/>
      <c r="D42" s="676"/>
      <c r="E42" s="676"/>
      <c r="F42" s="676"/>
      <c r="G42" s="676"/>
      <c r="H42" s="676"/>
      <c r="I42" s="676"/>
      <c r="J42" s="676"/>
      <c r="K42" s="676"/>
      <c r="L42" s="676"/>
      <c r="M42" s="676"/>
      <c r="N42" s="676"/>
      <c r="O42" s="676"/>
      <c r="P42" s="676"/>
      <c r="Q42" s="676"/>
      <c r="R42" s="676"/>
      <c r="S42" s="676"/>
      <c r="T42" s="676"/>
      <c r="U42" s="676"/>
      <c r="V42" s="676"/>
      <c r="W42" s="676"/>
    </row>
    <row r="43" spans="2:23" ht="15" customHeight="1" x14ac:dyDescent="0.3">
      <c r="B43" s="267"/>
      <c r="C43" s="267"/>
      <c r="D43" s="267"/>
      <c r="E43" s="260"/>
      <c r="F43" s="260"/>
      <c r="G43" s="260"/>
      <c r="H43" s="260"/>
      <c r="I43" s="260"/>
      <c r="J43" s="260"/>
      <c r="K43" s="260"/>
      <c r="L43" s="260"/>
      <c r="M43" s="260"/>
      <c r="N43" s="260"/>
      <c r="O43" s="260"/>
      <c r="P43" s="260"/>
      <c r="Q43" s="260"/>
      <c r="R43" s="247"/>
      <c r="S43" s="247"/>
      <c r="T43" s="247"/>
      <c r="U43" s="247"/>
      <c r="V43" s="268"/>
    </row>
    <row r="44" spans="2:23" ht="29.4" customHeight="1" x14ac:dyDescent="0.3">
      <c r="B44" s="682" t="s">
        <v>264</v>
      </c>
      <c r="C44" s="682"/>
      <c r="D44" s="682"/>
      <c r="E44" s="682"/>
      <c r="F44" s="682"/>
      <c r="G44" s="682"/>
      <c r="H44" s="682"/>
      <c r="I44" s="682"/>
      <c r="J44" s="682"/>
      <c r="K44" s="682"/>
      <c r="L44" s="682"/>
      <c r="M44" s="682"/>
      <c r="N44" s="682"/>
      <c r="O44" s="682"/>
      <c r="P44" s="682"/>
      <c r="Q44" s="682"/>
      <c r="R44" s="682"/>
      <c r="S44" s="682"/>
      <c r="T44" s="682"/>
      <c r="U44" s="682"/>
      <c r="V44" s="30"/>
    </row>
    <row r="45" spans="2:23" ht="51" customHeight="1" thickBot="1" x14ac:dyDescent="0.35">
      <c r="B45" s="414" t="s">
        <v>265</v>
      </c>
      <c r="C45" s="60" t="s">
        <v>266</v>
      </c>
      <c r="D45" s="63" t="s">
        <v>266</v>
      </c>
      <c r="E45" s="64" t="s">
        <v>267</v>
      </c>
      <c r="F45" s="63" t="s">
        <v>267</v>
      </c>
      <c r="G45" s="64" t="s">
        <v>268</v>
      </c>
      <c r="H45" s="61" t="s">
        <v>268</v>
      </c>
      <c r="I45" s="64" t="s">
        <v>99</v>
      </c>
      <c r="J45" s="63" t="s">
        <v>99</v>
      </c>
      <c r="K45" s="62" t="s">
        <v>269</v>
      </c>
      <c r="L45" s="61" t="s">
        <v>269</v>
      </c>
      <c r="M45" s="64" t="s">
        <v>270</v>
      </c>
      <c r="N45" s="61" t="s">
        <v>270</v>
      </c>
      <c r="O45" s="62" t="s">
        <v>271</v>
      </c>
      <c r="P45" s="61" t="s">
        <v>271</v>
      </c>
      <c r="Q45" s="408" t="s">
        <v>100</v>
      </c>
      <c r="R45" s="63" t="s">
        <v>100</v>
      </c>
      <c r="S45" s="64" t="s">
        <v>272</v>
      </c>
      <c r="T45" s="64" t="s">
        <v>273</v>
      </c>
      <c r="U45" s="64" t="s">
        <v>274</v>
      </c>
    </row>
    <row r="46" spans="2:23" ht="29.4" customHeight="1" x14ac:dyDescent="0.3">
      <c r="B46" s="269" t="s">
        <v>246</v>
      </c>
      <c r="C46" s="270">
        <f>'Volet 1 - Inventaires'!H17</f>
        <v>0</v>
      </c>
      <c r="D46" s="271">
        <f>'Volet 1 - Inventaires'!V17</f>
        <v>0</v>
      </c>
      <c r="E46" s="272">
        <f>'Volet 1 - Inventaires'!I17</f>
        <v>250000</v>
      </c>
      <c r="F46" s="271">
        <f>'Volet 1 - Inventaires'!W17</f>
        <v>0</v>
      </c>
      <c r="G46" s="272">
        <f>'Volet 1 - Inventaires'!J17</f>
        <v>0</v>
      </c>
      <c r="H46" s="273">
        <f>'Volet 1 - Inventaires'!X17</f>
        <v>0</v>
      </c>
      <c r="I46" s="272">
        <f>'Volet 1 - Inventaires'!K17</f>
        <v>0</v>
      </c>
      <c r="J46" s="409">
        <f>'Volet 1 - Inventaires'!Y17</f>
        <v>0</v>
      </c>
      <c r="K46" s="274">
        <f>'Volet 1 - Inventaires'!L17</f>
        <v>0</v>
      </c>
      <c r="L46" s="273">
        <f>'Volet 1 - Inventaires'!Z17</f>
        <v>0</v>
      </c>
      <c r="M46" s="272">
        <f>'Volet 1 - Inventaires'!M17</f>
        <v>0</v>
      </c>
      <c r="N46" s="273">
        <f>'Volet 1 - Inventaires'!AA17</f>
        <v>0</v>
      </c>
      <c r="O46" s="274">
        <f>'Volet 1 - Inventaires'!N17</f>
        <v>0</v>
      </c>
      <c r="P46" s="273">
        <f>'Volet 1 - Inventaires'!AB17</f>
        <v>0</v>
      </c>
      <c r="Q46" s="272">
        <f>'Volet 1 - Inventaires'!O17</f>
        <v>0</v>
      </c>
      <c r="R46" s="271">
        <f>'Volet 1 - Inventaires'!AC17</f>
        <v>0</v>
      </c>
      <c r="S46" s="275">
        <f>C46+E46+G46+I46+K46+M46+O46+Q46</f>
        <v>250000</v>
      </c>
      <c r="T46" s="275">
        <f>D46+F46+H46+J46+L46+N46+P46+R46</f>
        <v>0</v>
      </c>
      <c r="U46" s="275">
        <f t="shared" ref="U46:U58" si="20">S46-T46</f>
        <v>250000</v>
      </c>
    </row>
    <row r="47" spans="2:23" ht="29.4" customHeight="1" x14ac:dyDescent="0.3">
      <c r="B47" s="276" t="s">
        <v>247</v>
      </c>
      <c r="C47" s="277">
        <f>'Volet1-Nouvelles connaissances'!H12</f>
        <v>0</v>
      </c>
      <c r="D47" s="278">
        <f>'Volet1-Nouvelles connaissances'!V12</f>
        <v>0</v>
      </c>
      <c r="E47" s="279">
        <f>'Volet1-Nouvelles connaissances'!I12</f>
        <v>0</v>
      </c>
      <c r="F47" s="278">
        <f>'Volet1-Nouvelles connaissances'!W12</f>
        <v>0</v>
      </c>
      <c r="G47" s="279">
        <f>'Volet1-Nouvelles connaissances'!J12</f>
        <v>0</v>
      </c>
      <c r="H47" s="278">
        <f>'Volet1-Nouvelles connaissances'!X12</f>
        <v>0</v>
      </c>
      <c r="I47" s="279">
        <f>'Volet1-Nouvelles connaissances'!K12</f>
        <v>0</v>
      </c>
      <c r="J47" s="410">
        <f>'Volet1-Nouvelles connaissances'!Y12</f>
        <v>0</v>
      </c>
      <c r="K47" s="279">
        <f>'Volet1-Nouvelles connaissances'!L12</f>
        <v>0</v>
      </c>
      <c r="L47" s="278">
        <f>'Volet1-Nouvelles connaissances'!Z12</f>
        <v>0</v>
      </c>
      <c r="M47" s="279">
        <f>'Volet1-Nouvelles connaissances'!M12</f>
        <v>0</v>
      </c>
      <c r="N47" s="278">
        <f>'Volet1-Nouvelles connaissances'!AA12</f>
        <v>0</v>
      </c>
      <c r="O47" s="279">
        <f>'Volet1-Nouvelles connaissances'!N12</f>
        <v>0</v>
      </c>
      <c r="P47" s="278">
        <f>'Volet1-Nouvelles connaissances'!AB12</f>
        <v>0</v>
      </c>
      <c r="Q47" s="279">
        <f>'Volet1-Nouvelles connaissances'!O12</f>
        <v>0</v>
      </c>
      <c r="R47" s="278">
        <f>'Volet1-Nouvelles connaissances'!AC12</f>
        <v>0</v>
      </c>
      <c r="S47" s="275">
        <f t="shared" ref="S47:S58" si="21">C47+E47+G47+I47+K47+M47+O47+Q47</f>
        <v>0</v>
      </c>
      <c r="T47" s="275">
        <f t="shared" ref="T47:T58" si="22">D47+F47+H47+J47+L47+N47+P47+R47</f>
        <v>0</v>
      </c>
      <c r="U47" s="275">
        <f t="shared" si="20"/>
        <v>0</v>
      </c>
    </row>
    <row r="48" spans="2:23" ht="29.4" customHeight="1" x14ac:dyDescent="0.3">
      <c r="B48" s="276" t="s">
        <v>248</v>
      </c>
      <c r="C48" s="277">
        <f>'Volet 1 - Accessibilité'!H12</f>
        <v>0</v>
      </c>
      <c r="D48" s="278">
        <f>'Volet 1 - Accessibilité'!V12</f>
        <v>0</v>
      </c>
      <c r="E48" s="279">
        <f>'Volet 1 - Accessibilité'!I12</f>
        <v>0</v>
      </c>
      <c r="F48" s="278">
        <f>'Volet 1 - Accessibilité'!W12</f>
        <v>0</v>
      </c>
      <c r="G48" s="279">
        <f>'Volet 1 - Accessibilité'!J12</f>
        <v>0</v>
      </c>
      <c r="H48" s="278">
        <f>'Volet 1 - Accessibilité'!X12</f>
        <v>0</v>
      </c>
      <c r="I48" s="279">
        <f>'Volet 1 - Accessibilité'!K12</f>
        <v>0</v>
      </c>
      <c r="J48" s="410">
        <f>'Volet 1 - Accessibilité'!Y12</f>
        <v>0</v>
      </c>
      <c r="K48" s="279">
        <f>'Volet 1 - Accessibilité'!L12</f>
        <v>0</v>
      </c>
      <c r="L48" s="278">
        <f>'Volet 1 - Accessibilité'!Z12</f>
        <v>0</v>
      </c>
      <c r="M48" s="279">
        <f>'Volet 1 - Accessibilité'!M12</f>
        <v>0</v>
      </c>
      <c r="N48" s="278">
        <f>'Volet 1 - Accessibilité'!AA12</f>
        <v>0</v>
      </c>
      <c r="O48" s="279">
        <f>'Volet 1 - Accessibilité'!N12</f>
        <v>0</v>
      </c>
      <c r="P48" s="278">
        <f>'Volet 1 - Accessibilité'!AB12</f>
        <v>0</v>
      </c>
      <c r="Q48" s="279">
        <f>'Volet 1 - Accessibilité'!O12</f>
        <v>0</v>
      </c>
      <c r="R48" s="278">
        <f>'Volet 1 - Accessibilité'!AC12</f>
        <v>0</v>
      </c>
      <c r="S48" s="275">
        <f t="shared" si="21"/>
        <v>0</v>
      </c>
      <c r="T48" s="275">
        <f t="shared" si="22"/>
        <v>0</v>
      </c>
      <c r="U48" s="275">
        <f t="shared" si="20"/>
        <v>0</v>
      </c>
    </row>
    <row r="49" spans="2:24" ht="29.4" customHeight="1" x14ac:dyDescent="0.3">
      <c r="B49" s="281" t="s">
        <v>249</v>
      </c>
      <c r="C49" s="282">
        <f>SUM(C46:C48)</f>
        <v>0</v>
      </c>
      <c r="D49" s="283">
        <f t="shared" ref="D49:H49" si="23">SUM(D46:D48)</f>
        <v>0</v>
      </c>
      <c r="E49" s="284">
        <f t="shared" si="23"/>
        <v>250000</v>
      </c>
      <c r="F49" s="283">
        <f t="shared" si="23"/>
        <v>0</v>
      </c>
      <c r="G49" s="284">
        <f t="shared" si="23"/>
        <v>0</v>
      </c>
      <c r="H49" s="283">
        <f t="shared" si="23"/>
        <v>0</v>
      </c>
      <c r="I49" s="284">
        <f t="shared" ref="I49:R49" si="24">SUM(I46:I48)</f>
        <v>0</v>
      </c>
      <c r="J49" s="283">
        <f t="shared" si="24"/>
        <v>0</v>
      </c>
      <c r="K49" s="284">
        <f t="shared" si="24"/>
        <v>0</v>
      </c>
      <c r="L49" s="283">
        <f t="shared" si="24"/>
        <v>0</v>
      </c>
      <c r="M49" s="284">
        <f t="shared" si="24"/>
        <v>0</v>
      </c>
      <c r="N49" s="283">
        <f t="shared" si="24"/>
        <v>0</v>
      </c>
      <c r="O49" s="284">
        <f t="shared" si="24"/>
        <v>0</v>
      </c>
      <c r="P49" s="283">
        <f t="shared" si="24"/>
        <v>0</v>
      </c>
      <c r="Q49" s="284">
        <f t="shared" si="24"/>
        <v>0</v>
      </c>
      <c r="R49" s="284">
        <f t="shared" si="24"/>
        <v>0</v>
      </c>
      <c r="S49" s="275">
        <f t="shared" si="21"/>
        <v>250000</v>
      </c>
      <c r="T49" s="275">
        <f t="shared" si="22"/>
        <v>0</v>
      </c>
      <c r="U49" s="275">
        <f t="shared" si="20"/>
        <v>250000</v>
      </c>
    </row>
    <row r="50" spans="2:24" ht="29.4" customHeight="1" x14ac:dyDescent="0.3">
      <c r="B50" s="276" t="s">
        <v>250</v>
      </c>
      <c r="C50" s="277">
        <f>'Volet 2 - Embauche'!M12</f>
        <v>0</v>
      </c>
      <c r="D50" s="278">
        <f>'Volet 2 - Embauche'!AK12</f>
        <v>0</v>
      </c>
      <c r="E50" s="279">
        <f>'Volet 2 - Embauche'!N12</f>
        <v>0</v>
      </c>
      <c r="F50" s="278">
        <f>'Volet 2 - Embauche'!AL12</f>
        <v>0</v>
      </c>
      <c r="G50" s="279">
        <f>'Volet 2 - Embauche'!O12</f>
        <v>0</v>
      </c>
      <c r="H50" s="278">
        <f>'Volet 2 - Embauche'!AM12</f>
        <v>0</v>
      </c>
      <c r="I50" s="412">
        <f>'Volet 2 - Embauche'!P12</f>
        <v>0</v>
      </c>
      <c r="J50" s="410">
        <f>'Volet 2 - Embauche'!AN12</f>
        <v>0</v>
      </c>
      <c r="K50" s="279">
        <f>'Volet 2 - Embauche'!Q12</f>
        <v>0</v>
      </c>
      <c r="L50" s="278">
        <f>'Volet 2 - Embauche'!AO12</f>
        <v>0</v>
      </c>
      <c r="M50" s="279">
        <f>'Volet 2 - Embauche'!R12</f>
        <v>0</v>
      </c>
      <c r="N50" s="278">
        <f>'Volet 2 - Embauche'!AP12</f>
        <v>0</v>
      </c>
      <c r="O50" s="279">
        <f>'Volet 2 - Embauche'!S12</f>
        <v>0</v>
      </c>
      <c r="P50" s="278">
        <f>'Volet 2 - Embauche'!AQ12</f>
        <v>0</v>
      </c>
      <c r="Q50" s="279">
        <f>'Volet 2 - Embauche'!T12</f>
        <v>0</v>
      </c>
      <c r="R50" s="278">
        <f>'Volet 2 - Embauche'!AR12</f>
        <v>0</v>
      </c>
      <c r="S50" s="275">
        <f t="shared" si="21"/>
        <v>0</v>
      </c>
      <c r="T50" s="275">
        <f t="shared" si="22"/>
        <v>0</v>
      </c>
      <c r="U50" s="275">
        <f t="shared" si="20"/>
        <v>0</v>
      </c>
    </row>
    <row r="51" spans="2:24" ht="29.4" customHeight="1" x14ac:dyDescent="0.3">
      <c r="B51" s="276" t="s">
        <v>251</v>
      </c>
      <c r="C51" s="277">
        <f>'Volet 2 - Formations'!H12</f>
        <v>0</v>
      </c>
      <c r="D51" s="278">
        <f>'Volet 2 - Formations'!V12</f>
        <v>0</v>
      </c>
      <c r="E51" s="279">
        <f>'Volet 2 - Formations'!I12</f>
        <v>0</v>
      </c>
      <c r="F51" s="278">
        <f>'Volet 2 - Formations'!W12</f>
        <v>0</v>
      </c>
      <c r="G51" s="279">
        <f>'Volet 2 - Formations'!J12</f>
        <v>0</v>
      </c>
      <c r="H51" s="278">
        <f>'Volet 2 - Formations'!X12</f>
        <v>0</v>
      </c>
      <c r="I51" s="412">
        <f>'Volet 2 - Formations'!K12</f>
        <v>0</v>
      </c>
      <c r="J51" s="410">
        <f>'Volet 2 - Formations'!Y12</f>
        <v>0</v>
      </c>
      <c r="K51" s="279">
        <f>'Volet 2 - Formations'!L12</f>
        <v>0</v>
      </c>
      <c r="L51" s="278">
        <f>'Volet 2 - Formations'!Z12</f>
        <v>0</v>
      </c>
      <c r="M51" s="279">
        <f>'Volet 2 - Formations'!M12</f>
        <v>0</v>
      </c>
      <c r="N51" s="278">
        <f>'Volet 2 - Formations'!AA12</f>
        <v>0</v>
      </c>
      <c r="O51" s="279">
        <f>'Volet 2 - Formations'!N12</f>
        <v>0</v>
      </c>
      <c r="P51" s="278">
        <f>'Volet 2 - Formations'!AB12</f>
        <v>0</v>
      </c>
      <c r="Q51" s="279">
        <f>'Volet 2 - Formations'!O12</f>
        <v>0</v>
      </c>
      <c r="R51" s="278">
        <f>'Volet 2 - Formations'!AC12</f>
        <v>0</v>
      </c>
      <c r="S51" s="275">
        <f t="shared" si="21"/>
        <v>0</v>
      </c>
      <c r="T51" s="275">
        <f t="shared" si="22"/>
        <v>0</v>
      </c>
      <c r="U51" s="275">
        <f t="shared" si="20"/>
        <v>0</v>
      </c>
    </row>
    <row r="52" spans="2:24" ht="29.4" customHeight="1" x14ac:dyDescent="0.3">
      <c r="B52" s="281" t="s">
        <v>252</v>
      </c>
      <c r="C52" s="282">
        <f>SUM(C50:C51)</f>
        <v>0</v>
      </c>
      <c r="D52" s="283">
        <f t="shared" ref="D52:H52" si="25">SUM(D50:D51)</f>
        <v>0</v>
      </c>
      <c r="E52" s="284">
        <f t="shared" si="25"/>
        <v>0</v>
      </c>
      <c r="F52" s="283">
        <f t="shared" si="25"/>
        <v>0</v>
      </c>
      <c r="G52" s="284">
        <f t="shared" si="25"/>
        <v>0</v>
      </c>
      <c r="H52" s="283">
        <f t="shared" si="25"/>
        <v>0</v>
      </c>
      <c r="I52" s="284">
        <f t="shared" ref="I52:P52" si="26">SUM(I50:I51)</f>
        <v>0</v>
      </c>
      <c r="J52" s="283">
        <f t="shared" si="26"/>
        <v>0</v>
      </c>
      <c r="K52" s="284">
        <f t="shared" si="26"/>
        <v>0</v>
      </c>
      <c r="L52" s="283">
        <f t="shared" si="26"/>
        <v>0</v>
      </c>
      <c r="M52" s="284">
        <f t="shared" si="26"/>
        <v>0</v>
      </c>
      <c r="N52" s="283">
        <f t="shared" si="26"/>
        <v>0</v>
      </c>
      <c r="O52" s="284">
        <f t="shared" si="26"/>
        <v>0</v>
      </c>
      <c r="P52" s="283">
        <f t="shared" si="26"/>
        <v>0</v>
      </c>
      <c r="Q52" s="284">
        <f>Q50+Q51</f>
        <v>0</v>
      </c>
      <c r="R52" s="284">
        <f>R50+R51</f>
        <v>0</v>
      </c>
      <c r="S52" s="275">
        <f t="shared" si="21"/>
        <v>0</v>
      </c>
      <c r="T52" s="275">
        <f t="shared" si="22"/>
        <v>0</v>
      </c>
      <c r="U52" s="275">
        <f t="shared" si="20"/>
        <v>0</v>
      </c>
    </row>
    <row r="53" spans="2:24" ht="29.4" customHeight="1" x14ac:dyDescent="0.3">
      <c r="B53" s="276" t="s">
        <v>253</v>
      </c>
      <c r="C53" s="277">
        <f>'Volet 3 - Planification'!I12</f>
        <v>0</v>
      </c>
      <c r="D53" s="278">
        <f>'Volet 3 - Planification'!W12</f>
        <v>0</v>
      </c>
      <c r="E53" s="279">
        <f>'Volet 3 - Planification'!J12</f>
        <v>0</v>
      </c>
      <c r="F53" s="278">
        <f>'Volet 3 - Planification'!X12</f>
        <v>0</v>
      </c>
      <c r="G53" s="279">
        <f>'Volet 3 - Planification'!K12</f>
        <v>0</v>
      </c>
      <c r="H53" s="278">
        <f>'Volet 3 - Planification'!Y12</f>
        <v>0</v>
      </c>
      <c r="I53" s="412">
        <f>'Volet 3 - Planification'!L12</f>
        <v>0</v>
      </c>
      <c r="J53" s="410">
        <f>'Volet 3 - Planification'!Z12</f>
        <v>0</v>
      </c>
      <c r="K53" s="279">
        <f>'Volet 3 - Planification'!M12</f>
        <v>0</v>
      </c>
      <c r="L53" s="278">
        <f>'Volet 3 - Planification'!AA12</f>
        <v>0</v>
      </c>
      <c r="M53" s="279">
        <f>'Volet 3 - Planification'!N12</f>
        <v>0</v>
      </c>
      <c r="N53" s="278">
        <f>'Volet 3 - Planification'!AB12</f>
        <v>0</v>
      </c>
      <c r="O53" s="285">
        <f>'Volet 3 - Planification'!O12</f>
        <v>0</v>
      </c>
      <c r="P53" s="280">
        <f>'Volet 3 - Planification'!AC12</f>
        <v>0</v>
      </c>
      <c r="Q53" s="225">
        <f>'Volet 3 - Planification'!P12</f>
        <v>0</v>
      </c>
      <c r="R53" s="280">
        <f>'Volet 3 - Planification'!AD12</f>
        <v>0</v>
      </c>
      <c r="S53" s="275">
        <f t="shared" si="21"/>
        <v>0</v>
      </c>
      <c r="T53" s="275">
        <f t="shared" si="22"/>
        <v>0</v>
      </c>
      <c r="U53" s="275">
        <f t="shared" si="20"/>
        <v>0</v>
      </c>
    </row>
    <row r="54" spans="2:24" ht="29.4" customHeight="1" x14ac:dyDescent="0.3">
      <c r="B54" s="281" t="s">
        <v>254</v>
      </c>
      <c r="C54" s="282">
        <f>SUM(C53:C53)</f>
        <v>0</v>
      </c>
      <c r="D54" s="283">
        <f t="shared" ref="D54:H54" si="27">SUM(D53:D53)</f>
        <v>0</v>
      </c>
      <c r="E54" s="284">
        <f t="shared" si="27"/>
        <v>0</v>
      </c>
      <c r="F54" s="283">
        <f t="shared" si="27"/>
        <v>0</v>
      </c>
      <c r="G54" s="284">
        <f t="shared" si="27"/>
        <v>0</v>
      </c>
      <c r="H54" s="283">
        <f t="shared" si="27"/>
        <v>0</v>
      </c>
      <c r="I54" s="284">
        <f t="shared" ref="I54:N54" si="28">SUM(I53:I53)</f>
        <v>0</v>
      </c>
      <c r="J54" s="283">
        <f t="shared" si="28"/>
        <v>0</v>
      </c>
      <c r="K54" s="284">
        <f t="shared" si="28"/>
        <v>0</v>
      </c>
      <c r="L54" s="283">
        <f t="shared" si="28"/>
        <v>0</v>
      </c>
      <c r="M54" s="284">
        <f t="shared" si="28"/>
        <v>0</v>
      </c>
      <c r="N54" s="283">
        <f t="shared" si="28"/>
        <v>0</v>
      </c>
      <c r="O54" s="286">
        <f>O53</f>
        <v>0</v>
      </c>
      <c r="P54" s="283">
        <f>P53</f>
        <v>0</v>
      </c>
      <c r="Q54" s="284">
        <f>Q53</f>
        <v>0</v>
      </c>
      <c r="R54" s="283">
        <f>R53</f>
        <v>0</v>
      </c>
      <c r="S54" s="275">
        <f t="shared" si="21"/>
        <v>0</v>
      </c>
      <c r="T54" s="275">
        <f t="shared" si="22"/>
        <v>0</v>
      </c>
      <c r="U54" s="275">
        <f t="shared" si="20"/>
        <v>0</v>
      </c>
    </row>
    <row r="55" spans="2:24" ht="43.95" customHeight="1" x14ac:dyDescent="0.3">
      <c r="B55" s="21" t="s">
        <v>255</v>
      </c>
      <c r="C55" s="277">
        <f>'Volet 4.1 - Restauration privée'!F12</f>
        <v>0</v>
      </c>
      <c r="D55" s="278">
        <f>'Volet 4.1 - Restauration privée'!T12</f>
        <v>0</v>
      </c>
      <c r="E55" s="279">
        <f>'Volet 4.1 - Restauration privée'!G12</f>
        <v>0</v>
      </c>
      <c r="F55" s="278">
        <f>'Volet 4.1 - Restauration privée'!U12</f>
        <v>0</v>
      </c>
      <c r="G55" s="279">
        <f>'Volet 4.1 - Restauration privée'!H12</f>
        <v>0</v>
      </c>
      <c r="H55" s="278">
        <f>'Volet 4.1 - Restauration privée'!V12</f>
        <v>0</v>
      </c>
      <c r="I55" s="412">
        <f>'Volet 4.1 - Restauration privée'!I12</f>
        <v>0</v>
      </c>
      <c r="J55" s="410">
        <f>'Volet 4.1 - Restauration privée'!W12</f>
        <v>0</v>
      </c>
      <c r="K55" s="279">
        <f>'Volet 4.1 - Restauration privée'!J12</f>
        <v>0</v>
      </c>
      <c r="L55" s="278">
        <f>'Volet 4.1 - Restauration privée'!X12</f>
        <v>0</v>
      </c>
      <c r="M55" s="279">
        <f>'Volet 4.1 - Restauration privée'!K12</f>
        <v>0</v>
      </c>
      <c r="N55" s="278">
        <f>'Volet 4.1 - Restauration privée'!Y12</f>
        <v>0</v>
      </c>
      <c r="O55" s="279">
        <f>'Volet 4.1 - Restauration privée'!L12</f>
        <v>0</v>
      </c>
      <c r="P55" s="278">
        <f>'Volet 4.1 - Restauration privée'!Z12</f>
        <v>0</v>
      </c>
      <c r="Q55" s="279">
        <f>'Volet 4.1 - Restauration privée'!M12</f>
        <v>0</v>
      </c>
      <c r="R55" s="278">
        <f>'Volet 4.1 - Restauration privée'!AA12</f>
        <v>0</v>
      </c>
      <c r="S55" s="275">
        <f t="shared" si="21"/>
        <v>0</v>
      </c>
      <c r="T55" s="275">
        <f t="shared" si="22"/>
        <v>0</v>
      </c>
      <c r="U55" s="275">
        <f t="shared" si="20"/>
        <v>0</v>
      </c>
    </row>
    <row r="56" spans="2:24" ht="40.200000000000003" customHeight="1" x14ac:dyDescent="0.3">
      <c r="B56" s="21" t="s">
        <v>256</v>
      </c>
      <c r="C56" s="277">
        <f>'Volet 4.2 - Restauration mun'!K13</f>
        <v>0</v>
      </c>
      <c r="D56" s="278">
        <f>'Volet 4.2 - Restauration mun'!Y13</f>
        <v>0</v>
      </c>
      <c r="E56" s="279">
        <f>'Volet 4.2 - Restauration mun'!L13</f>
        <v>0</v>
      </c>
      <c r="F56" s="278">
        <f>'Volet 4.2 - Restauration mun'!Z13</f>
        <v>0</v>
      </c>
      <c r="G56" s="279">
        <f>'Volet 4.2 - Restauration mun'!M13</f>
        <v>0</v>
      </c>
      <c r="H56" s="278">
        <f>'Volet 4.2 - Restauration mun'!AA13</f>
        <v>0</v>
      </c>
      <c r="I56" s="412">
        <f>'Volet 4.2 - Restauration mun'!N13</f>
        <v>0</v>
      </c>
      <c r="J56" s="410">
        <f>'Volet 4.2 - Restauration mun'!AB13</f>
        <v>0</v>
      </c>
      <c r="K56" s="279">
        <f>'Volet 4.2 - Restauration mun'!O13</f>
        <v>0</v>
      </c>
      <c r="L56" s="278">
        <f>'Volet 4.2 - Restauration mun'!AC13</f>
        <v>0</v>
      </c>
      <c r="M56" s="279">
        <f>'Volet 4.2 - Restauration mun'!P13</f>
        <v>0</v>
      </c>
      <c r="N56" s="278">
        <f>'Volet 4.2 - Restauration mun'!AD13</f>
        <v>0</v>
      </c>
      <c r="O56" s="279">
        <f>'Volet 4.2 - Restauration mun'!Q13</f>
        <v>0</v>
      </c>
      <c r="P56" s="278">
        <f>'Volet 4.2 - Restauration mun'!AE13</f>
        <v>0</v>
      </c>
      <c r="Q56" s="279">
        <f>'Volet 4.2 - Restauration mun'!R13</f>
        <v>0</v>
      </c>
      <c r="R56" s="278">
        <f>'Volet 4.2 - Restauration mun'!AF13</f>
        <v>0</v>
      </c>
      <c r="S56" s="275">
        <f t="shared" si="21"/>
        <v>0</v>
      </c>
      <c r="T56" s="275">
        <f t="shared" si="22"/>
        <v>0</v>
      </c>
      <c r="U56" s="275">
        <f t="shared" si="20"/>
        <v>0</v>
      </c>
    </row>
    <row r="57" spans="2:24" ht="29.4" customHeight="1" x14ac:dyDescent="0.3">
      <c r="B57" s="281" t="s">
        <v>275</v>
      </c>
      <c r="C57" s="282">
        <f>SUM(C55:C56)</f>
        <v>0</v>
      </c>
      <c r="D57" s="283">
        <f t="shared" ref="D57:H57" si="29">SUM(D55:D56)</f>
        <v>0</v>
      </c>
      <c r="E57" s="284">
        <f t="shared" si="29"/>
        <v>0</v>
      </c>
      <c r="F57" s="283">
        <f t="shared" si="29"/>
        <v>0</v>
      </c>
      <c r="G57" s="284">
        <f t="shared" si="29"/>
        <v>0</v>
      </c>
      <c r="H57" s="283">
        <f t="shared" si="29"/>
        <v>0</v>
      </c>
      <c r="I57" s="284">
        <f t="shared" ref="I57:P57" si="30">SUM(I55:I56)</f>
        <v>0</v>
      </c>
      <c r="J57" s="283">
        <f t="shared" si="30"/>
        <v>0</v>
      </c>
      <c r="K57" s="284">
        <f t="shared" si="30"/>
        <v>0</v>
      </c>
      <c r="L57" s="283">
        <f t="shared" si="30"/>
        <v>0</v>
      </c>
      <c r="M57" s="284">
        <f t="shared" si="30"/>
        <v>0</v>
      </c>
      <c r="N57" s="283">
        <f t="shared" si="30"/>
        <v>0</v>
      </c>
      <c r="O57" s="284">
        <f t="shared" si="30"/>
        <v>0</v>
      </c>
      <c r="P57" s="283">
        <f t="shared" si="30"/>
        <v>0</v>
      </c>
      <c r="Q57" s="284">
        <f>Q55+Q56</f>
        <v>0</v>
      </c>
      <c r="R57" s="284">
        <f>R55+R56</f>
        <v>0</v>
      </c>
      <c r="S57" s="275">
        <f t="shared" si="21"/>
        <v>0</v>
      </c>
      <c r="T57" s="275">
        <f t="shared" si="22"/>
        <v>0</v>
      </c>
      <c r="U57" s="275">
        <f t="shared" si="20"/>
        <v>0</v>
      </c>
    </row>
    <row r="58" spans="2:24" ht="29.4" customHeight="1" x14ac:dyDescent="0.3">
      <c r="B58" s="287" t="s">
        <v>258</v>
      </c>
      <c r="C58" s="282">
        <f>C57+C54+C52+C49</f>
        <v>0</v>
      </c>
      <c r="D58" s="283">
        <f>D57+D54+D52+D49</f>
        <v>0</v>
      </c>
      <c r="E58" s="284">
        <f>E57+E54+E52+E49</f>
        <v>250000</v>
      </c>
      <c r="F58" s="283">
        <f t="shared" ref="F58:G58" si="31">F57+F54+F52+F49</f>
        <v>0</v>
      </c>
      <c r="G58" s="284">
        <f t="shared" si="31"/>
        <v>0</v>
      </c>
      <c r="H58" s="283">
        <f t="shared" ref="H58:P58" si="32">H57+H54+H52+H49</f>
        <v>0</v>
      </c>
      <c r="I58" s="284">
        <f t="shared" si="32"/>
        <v>0</v>
      </c>
      <c r="J58" s="283">
        <f t="shared" si="32"/>
        <v>0</v>
      </c>
      <c r="K58" s="284">
        <f t="shared" si="32"/>
        <v>0</v>
      </c>
      <c r="L58" s="283">
        <f t="shared" si="32"/>
        <v>0</v>
      </c>
      <c r="M58" s="284">
        <f t="shared" si="32"/>
        <v>0</v>
      </c>
      <c r="N58" s="283">
        <f t="shared" si="32"/>
        <v>0</v>
      </c>
      <c r="O58" s="284">
        <f t="shared" si="32"/>
        <v>0</v>
      </c>
      <c r="P58" s="283">
        <f t="shared" si="32"/>
        <v>0</v>
      </c>
      <c r="Q58" s="284">
        <f>Q49+Q52+Q54+Q57</f>
        <v>0</v>
      </c>
      <c r="R58" s="284">
        <f>R49+R52+R54+R57</f>
        <v>0</v>
      </c>
      <c r="S58" s="275">
        <f t="shared" si="21"/>
        <v>250000</v>
      </c>
      <c r="T58" s="275">
        <f t="shared" si="22"/>
        <v>0</v>
      </c>
      <c r="U58" s="275">
        <f t="shared" si="20"/>
        <v>250000</v>
      </c>
      <c r="X58" s="288"/>
    </row>
    <row r="59" spans="2:24" ht="29.4" customHeight="1" x14ac:dyDescent="0.3">
      <c r="B59" s="289"/>
      <c r="C59" s="290"/>
      <c r="D59" s="290"/>
      <c r="E59" s="290"/>
      <c r="F59" s="290"/>
      <c r="G59" s="290"/>
      <c r="H59" s="290"/>
      <c r="I59" s="290"/>
      <c r="J59" s="290"/>
      <c r="K59" s="290"/>
      <c r="L59" s="290"/>
      <c r="M59" s="290"/>
      <c r="N59" s="290"/>
      <c r="O59" s="290"/>
      <c r="P59" s="290"/>
      <c r="Q59" s="290"/>
      <c r="R59" s="290"/>
      <c r="S59" s="290"/>
      <c r="T59" s="290"/>
      <c r="U59" s="290"/>
      <c r="V59" s="30"/>
      <c r="X59" s="288"/>
    </row>
    <row r="60" spans="2:24" s="78" customFormat="1" ht="29.4" customHeight="1" x14ac:dyDescent="0.3">
      <c r="B60" s="676" t="s">
        <v>276</v>
      </c>
      <c r="C60" s="676"/>
      <c r="D60" s="676"/>
      <c r="E60" s="676"/>
      <c r="F60" s="676"/>
      <c r="G60" s="676"/>
      <c r="H60" s="676"/>
      <c r="I60" s="676"/>
      <c r="J60" s="676"/>
      <c r="K60" s="676"/>
      <c r="L60" s="676"/>
      <c r="M60" s="676"/>
      <c r="V60" s="34"/>
    </row>
    <row r="61" spans="2:24" ht="29.4" customHeight="1" x14ac:dyDescent="0.3">
      <c r="B61" s="289"/>
      <c r="C61" s="290"/>
      <c r="D61" s="290"/>
      <c r="E61" s="290"/>
      <c r="F61" s="290"/>
      <c r="G61" s="290"/>
      <c r="H61" s="290"/>
      <c r="I61" s="290"/>
      <c r="J61" s="290"/>
      <c r="K61" s="290"/>
      <c r="L61" s="290"/>
      <c r="M61" s="290"/>
      <c r="N61" s="290"/>
      <c r="O61" s="290"/>
      <c r="P61" s="290"/>
      <c r="Q61" s="290"/>
      <c r="R61" s="290"/>
      <c r="S61" s="290"/>
      <c r="T61" s="290"/>
      <c r="U61" s="290"/>
      <c r="V61" s="30"/>
      <c r="X61" s="288"/>
    </row>
    <row r="62" spans="2:24" ht="48" customHeight="1" x14ac:dyDescent="0.3">
      <c r="C62" s="291" t="s">
        <v>277</v>
      </c>
      <c r="D62" s="8" t="s">
        <v>266</v>
      </c>
      <c r="E62" s="8" t="s">
        <v>267</v>
      </c>
      <c r="F62" s="8" t="s">
        <v>268</v>
      </c>
      <c r="G62" s="8" t="s">
        <v>99</v>
      </c>
      <c r="H62" s="8" t="s">
        <v>269</v>
      </c>
      <c r="I62" s="8" t="s">
        <v>270</v>
      </c>
      <c r="J62" s="8" t="s">
        <v>271</v>
      </c>
      <c r="K62" s="8" t="s">
        <v>278</v>
      </c>
      <c r="L62" s="8" t="s">
        <v>279</v>
      </c>
      <c r="N62" s="290"/>
      <c r="O62" s="290"/>
      <c r="P62" s="290"/>
      <c r="Q62" s="290"/>
      <c r="R62" s="290"/>
      <c r="S62" s="290"/>
      <c r="T62" s="290"/>
      <c r="U62" s="290"/>
      <c r="V62" s="30"/>
      <c r="X62" s="288"/>
    </row>
    <row r="63" spans="2:24" s="171" customFormat="1" ht="51" customHeight="1" x14ac:dyDescent="0.3">
      <c r="B63" s="136" t="s">
        <v>280</v>
      </c>
      <c r="C63" s="292">
        <f>'Demande finale'!B45</f>
        <v>0</v>
      </c>
      <c r="D63" s="292">
        <f>'Reddition de comptes'!F17</f>
        <v>0</v>
      </c>
      <c r="E63" s="292">
        <f>'Reddition de comptes'!G17</f>
        <v>0</v>
      </c>
      <c r="F63" s="292">
        <f>'Reddition de comptes'!H17</f>
        <v>0</v>
      </c>
      <c r="G63" s="292">
        <f>'Reddition de comptes'!I17</f>
        <v>0</v>
      </c>
      <c r="H63" s="292">
        <f>'Reddition de comptes'!J17</f>
        <v>0</v>
      </c>
      <c r="I63" s="292">
        <f>'Reddition de comptes'!K17</f>
        <v>0</v>
      </c>
      <c r="J63" s="292">
        <f>'Reddition de comptes'!L17</f>
        <v>0</v>
      </c>
      <c r="K63" s="292">
        <f>'Reddition de comptes'!M17</f>
        <v>0</v>
      </c>
      <c r="L63" s="293">
        <f>SUM(D63:K63)</f>
        <v>0</v>
      </c>
      <c r="N63" s="294"/>
      <c r="O63" s="294"/>
      <c r="P63" s="294"/>
      <c r="Q63" s="294"/>
      <c r="R63" s="294"/>
      <c r="S63" s="294"/>
      <c r="T63" s="294"/>
      <c r="U63" s="294"/>
      <c r="X63" s="295"/>
    </row>
    <row r="64" spans="2:24" s="171" customFormat="1" ht="52.95" customHeight="1" x14ac:dyDescent="0.3">
      <c r="B64" s="135" t="s">
        <v>281</v>
      </c>
      <c r="C64" s="296">
        <f>'Demande finale'!B46</f>
        <v>0</v>
      </c>
      <c r="D64" s="297">
        <f>'Reddition de comptes'!F19</f>
        <v>0</v>
      </c>
      <c r="E64" s="297">
        <f>'Reddition de comptes'!G19</f>
        <v>0</v>
      </c>
      <c r="F64" s="297">
        <f>'Reddition de comptes'!H19</f>
        <v>0</v>
      </c>
      <c r="G64" s="297">
        <f>'Reddition de comptes'!I19</f>
        <v>0</v>
      </c>
      <c r="H64" s="297">
        <f>'Reddition de comptes'!J19</f>
        <v>0</v>
      </c>
      <c r="I64" s="297">
        <f>'Reddition de comptes'!K19</f>
        <v>0</v>
      </c>
      <c r="J64" s="297">
        <f>'Reddition de comptes'!L19</f>
        <v>0</v>
      </c>
      <c r="K64" s="297">
        <f>'Reddition de comptes'!M19</f>
        <v>0</v>
      </c>
      <c r="L64" s="413">
        <f>SUM(D64:K64)</f>
        <v>0</v>
      </c>
      <c r="N64" s="294"/>
      <c r="O64" s="294"/>
      <c r="P64" s="294"/>
      <c r="Q64" s="294"/>
      <c r="R64" s="294"/>
      <c r="S64" s="294"/>
      <c r="T64" s="294"/>
      <c r="U64" s="294"/>
      <c r="X64" s="295"/>
    </row>
    <row r="65" spans="2:24" s="171" customFormat="1" ht="41.4" customHeight="1" x14ac:dyDescent="0.3">
      <c r="B65" s="21" t="s">
        <v>179</v>
      </c>
      <c r="C65" s="298" t="s">
        <v>282</v>
      </c>
      <c r="D65" s="297">
        <f>'Reddition de comptes'!F20</f>
        <v>0</v>
      </c>
      <c r="E65" s="297">
        <f>'Reddition de comptes'!G20</f>
        <v>0</v>
      </c>
      <c r="F65" s="297">
        <f>'Reddition de comptes'!H20</f>
        <v>0</v>
      </c>
      <c r="G65" s="297">
        <f>'Reddition de comptes'!I20</f>
        <v>0</v>
      </c>
      <c r="H65" s="297">
        <f>'Reddition de comptes'!J20</f>
        <v>0</v>
      </c>
      <c r="I65" s="297">
        <f>'Reddition de comptes'!K20</f>
        <v>0</v>
      </c>
      <c r="J65" s="297">
        <f>'Reddition de comptes'!L20</f>
        <v>0</v>
      </c>
      <c r="K65" s="297">
        <f>'Reddition de comptes'!M20</f>
        <v>0</v>
      </c>
      <c r="L65" s="413">
        <f>SUM(D65:K65)</f>
        <v>0</v>
      </c>
      <c r="N65" s="294"/>
      <c r="O65" s="294"/>
      <c r="P65" s="294"/>
      <c r="Q65" s="294"/>
      <c r="R65" s="294"/>
      <c r="S65" s="294"/>
      <c r="T65" s="294"/>
      <c r="U65" s="294"/>
      <c r="X65" s="295"/>
    </row>
    <row r="66" spans="2:24" s="171" customFormat="1" ht="47.4" customHeight="1" x14ac:dyDescent="0.3">
      <c r="B66" s="136" t="s">
        <v>283</v>
      </c>
      <c r="C66" s="299">
        <f>'Demande finale'!B47</f>
        <v>0</v>
      </c>
      <c r="D66" s="300">
        <f>'Reddition de comptes'!F21</f>
        <v>0</v>
      </c>
      <c r="E66" s="300">
        <f>'Reddition de comptes'!G21</f>
        <v>0</v>
      </c>
      <c r="F66" s="300">
        <f>'Reddition de comptes'!H21</f>
        <v>0</v>
      </c>
      <c r="G66" s="300">
        <f>'Reddition de comptes'!I21</f>
        <v>0</v>
      </c>
      <c r="H66" s="300">
        <f>'Reddition de comptes'!J21</f>
        <v>0</v>
      </c>
      <c r="I66" s="300">
        <f>'Reddition de comptes'!K21</f>
        <v>0</v>
      </c>
      <c r="J66" s="300">
        <f>'Reddition de comptes'!L21</f>
        <v>0</v>
      </c>
      <c r="K66" s="300">
        <f>'Reddition de comptes'!M21</f>
        <v>0</v>
      </c>
      <c r="L66" s="293">
        <f>SUM(D66:K66)</f>
        <v>0</v>
      </c>
      <c r="N66" s="294"/>
      <c r="O66" s="294"/>
      <c r="P66" s="294"/>
      <c r="Q66" s="294"/>
      <c r="R66" s="294"/>
      <c r="S66" s="294"/>
      <c r="T66" s="294"/>
      <c r="U66" s="294"/>
      <c r="X66" s="295"/>
    </row>
    <row r="67" spans="2:24" ht="36.6" customHeight="1" x14ac:dyDescent="0.3">
      <c r="B67" s="123" t="s">
        <v>284</v>
      </c>
      <c r="C67" s="301">
        <f>'Demande finale'!B27</f>
        <v>0</v>
      </c>
      <c r="D67" s="301">
        <f>'Reddition de comptes'!F44</f>
        <v>0</v>
      </c>
      <c r="E67" s="301">
        <f>'Reddition de comptes'!G44</f>
        <v>0</v>
      </c>
      <c r="F67" s="301">
        <f>'Reddition de comptes'!H44</f>
        <v>0</v>
      </c>
      <c r="G67" s="301">
        <f>'Reddition de comptes'!I44</f>
        <v>0</v>
      </c>
      <c r="H67" s="301">
        <f>'Reddition de comptes'!J44</f>
        <v>0</v>
      </c>
      <c r="I67" s="301">
        <f>'Reddition de comptes'!K44</f>
        <v>0</v>
      </c>
      <c r="J67" s="301">
        <f>'Reddition de comptes'!L44</f>
        <v>0</v>
      </c>
      <c r="K67" s="301">
        <f>'Reddition de comptes'!M44</f>
        <v>0</v>
      </c>
      <c r="L67" s="413">
        <f>SUM(D67:K67)</f>
        <v>0</v>
      </c>
      <c r="N67" s="290"/>
      <c r="O67" s="290"/>
      <c r="P67" s="290"/>
      <c r="Q67" s="290"/>
      <c r="R67" s="290"/>
      <c r="S67" s="290"/>
      <c r="T67" s="290"/>
      <c r="U67" s="290"/>
      <c r="V67" s="30"/>
      <c r="X67" s="288"/>
    </row>
    <row r="68" spans="2:24" ht="29.4" customHeight="1" x14ac:dyDescent="0.3">
      <c r="C68" s="290"/>
      <c r="D68" s="290"/>
      <c r="E68" s="290"/>
      <c r="F68" s="290"/>
      <c r="G68" s="290"/>
      <c r="H68" s="290"/>
      <c r="I68" s="290"/>
      <c r="J68" s="290"/>
      <c r="K68" s="290"/>
      <c r="L68" s="290"/>
      <c r="M68" s="290"/>
      <c r="N68" s="290"/>
      <c r="O68" s="290"/>
      <c r="P68" s="290"/>
      <c r="Q68" s="290"/>
      <c r="R68" s="290"/>
      <c r="S68" s="290"/>
      <c r="T68" s="290"/>
      <c r="U68" s="290"/>
      <c r="V68" s="30"/>
      <c r="X68" s="288"/>
    </row>
    <row r="69" spans="2:24" ht="29.4" customHeight="1" x14ac:dyDescent="0.3">
      <c r="B69" s="289"/>
      <c r="C69" s="290"/>
      <c r="D69" s="290"/>
      <c r="E69" s="290"/>
      <c r="F69" s="290"/>
      <c r="G69" s="290"/>
      <c r="H69" s="290"/>
      <c r="I69" s="290"/>
      <c r="J69" s="290"/>
      <c r="K69" s="290"/>
      <c r="L69" s="290"/>
      <c r="M69" s="290"/>
      <c r="N69" s="290"/>
      <c r="O69" s="290"/>
      <c r="P69" s="290"/>
      <c r="Q69" s="290"/>
      <c r="R69" s="290"/>
      <c r="S69" s="290"/>
      <c r="T69" s="290"/>
      <c r="U69" s="290"/>
      <c r="V69" s="30"/>
      <c r="X69" s="288"/>
    </row>
    <row r="70" spans="2:24" s="78" customFormat="1" ht="29.4" customHeight="1" x14ac:dyDescent="0.3">
      <c r="B70" s="678" t="s">
        <v>285</v>
      </c>
      <c r="C70" s="678"/>
      <c r="D70" s="678"/>
      <c r="E70" s="678"/>
      <c r="F70" s="678"/>
      <c r="G70" s="678"/>
      <c r="H70" s="678"/>
      <c r="I70" s="678"/>
      <c r="J70" s="678"/>
      <c r="K70" s="678"/>
      <c r="L70" s="678"/>
      <c r="M70" s="678"/>
      <c r="N70" s="678"/>
      <c r="O70" s="678"/>
      <c r="P70" s="678"/>
      <c r="V70" s="34"/>
    </row>
    <row r="71" spans="2:24" ht="29.4" customHeight="1" x14ac:dyDescent="0.3">
      <c r="B71" s="289"/>
      <c r="C71" s="290"/>
      <c r="D71" s="290"/>
      <c r="E71" s="290"/>
      <c r="F71" s="290"/>
      <c r="G71" s="290"/>
      <c r="H71" s="290"/>
      <c r="I71" s="290"/>
      <c r="J71" s="290"/>
      <c r="K71" s="290"/>
      <c r="L71" s="290"/>
      <c r="M71" s="290"/>
      <c r="N71" s="290"/>
      <c r="O71" s="290"/>
      <c r="P71" s="290"/>
      <c r="Q71" s="290"/>
      <c r="R71" s="290"/>
      <c r="S71" s="290"/>
      <c r="T71" s="290"/>
      <c r="U71" s="290"/>
      <c r="V71" s="30"/>
      <c r="X71" s="288"/>
    </row>
    <row r="72" spans="2:24" ht="29.4" customHeight="1" x14ac:dyDescent="0.3">
      <c r="C72" s="672" t="s">
        <v>55</v>
      </c>
      <c r="D72" s="673"/>
      <c r="E72" s="666" t="s">
        <v>286</v>
      </c>
      <c r="F72" s="667"/>
      <c r="G72" s="667"/>
      <c r="H72" s="667"/>
      <c r="I72" s="667"/>
      <c r="J72" s="667"/>
      <c r="K72" s="667"/>
      <c r="L72" s="667"/>
      <c r="M72" s="668" t="s">
        <v>287</v>
      </c>
      <c r="N72" s="662" t="s">
        <v>288</v>
      </c>
      <c r="O72" s="662" t="s">
        <v>289</v>
      </c>
      <c r="P72" s="662" t="s">
        <v>124</v>
      </c>
      <c r="R72" s="290"/>
      <c r="S72" s="290"/>
      <c r="T72" s="290"/>
      <c r="U72" s="290"/>
      <c r="V72" s="30"/>
      <c r="X72" s="288"/>
    </row>
    <row r="73" spans="2:24" ht="47.4" customHeight="1" x14ac:dyDescent="0.3">
      <c r="B73" s="411" t="s">
        <v>290</v>
      </c>
      <c r="C73" s="99" t="s">
        <v>291</v>
      </c>
      <c r="D73" s="99" t="s">
        <v>292</v>
      </c>
      <c r="E73" s="8" t="s">
        <v>266</v>
      </c>
      <c r="F73" s="8" t="s">
        <v>267</v>
      </c>
      <c r="G73" s="8" t="s">
        <v>268</v>
      </c>
      <c r="H73" s="8" t="s">
        <v>99</v>
      </c>
      <c r="I73" s="8" t="s">
        <v>269</v>
      </c>
      <c r="J73" s="8" t="s">
        <v>270</v>
      </c>
      <c r="K73" s="8" t="s">
        <v>271</v>
      </c>
      <c r="L73" s="8" t="s">
        <v>278</v>
      </c>
      <c r="M73" s="669"/>
      <c r="N73" s="663"/>
      <c r="O73" s="663"/>
      <c r="P73" s="663"/>
      <c r="R73" s="290"/>
      <c r="S73" s="290"/>
      <c r="T73" s="290"/>
      <c r="U73" s="290"/>
      <c r="V73" s="30"/>
      <c r="X73" s="288"/>
    </row>
    <row r="74" spans="2:24" s="171" customFormat="1" ht="29.4" customHeight="1" x14ac:dyDescent="0.3">
      <c r="B74" s="137" t="s">
        <v>293</v>
      </c>
      <c r="C74" s="303">
        <f>SUMIF('Volet 1 - Inventaires'!B18:B67,'USAGE MCC'!B74,'Volet 1 - Inventaires'!P18:P67)</f>
        <v>0</v>
      </c>
      <c r="D74" s="303">
        <f>SUMIF('Volet 1 - Inventaires'!B18:B67,'USAGE MCC'!B74,'Volet 1 - Inventaires'!Q18:Q67)</f>
        <v>0</v>
      </c>
      <c r="E74" s="303">
        <f>SUMIF('Volet 1 - Inventaires'!$B$18:$B$67,'USAGE MCC'!$B$74,'Volet 1 - Inventaires'!V$18:V$67)</f>
        <v>0</v>
      </c>
      <c r="F74" s="303">
        <f>SUMIF('Volet 1 - Inventaires'!$B$18:$B$67,'USAGE MCC'!$B$74,'Volet 1 - Inventaires'!W$18:W$67)</f>
        <v>0</v>
      </c>
      <c r="G74" s="303">
        <f>SUMIF('Volet 1 - Inventaires'!$B$18:$B$67,'USAGE MCC'!$B$74,'Volet 1 - Inventaires'!X$18:X$67)</f>
        <v>0</v>
      </c>
      <c r="H74" s="303">
        <f>SUMIF('Volet 1 - Inventaires'!$B$18:$B$67,'USAGE MCC'!$B$74,'Volet 1 - Inventaires'!Y$18:Y$67)</f>
        <v>0</v>
      </c>
      <c r="I74" s="303">
        <f>SUMIF('Volet 1 - Inventaires'!$B$18:$B$67,'USAGE MCC'!$B$74,'Volet 1 - Inventaires'!Z$18:Z$67)</f>
        <v>0</v>
      </c>
      <c r="J74" s="303">
        <f>SUMIF('Volet 1 - Inventaires'!$B$18:$B$67,'USAGE MCC'!$B$74,'Volet 1 - Inventaires'!AA$18:AA$67)</f>
        <v>0</v>
      </c>
      <c r="K74" s="303">
        <f>SUMIF('Volet 1 - Inventaires'!$B$18:$B$67,'USAGE MCC'!$B$74,'Volet 1 - Inventaires'!AB$18:AB$67)</f>
        <v>0</v>
      </c>
      <c r="L74" s="303">
        <f>SUMIF('Volet 1 - Inventaires'!$B$18:$B$67,'USAGE MCC'!$B$74,'Volet 1 - Inventaires'!AC$18:AC$67)</f>
        <v>0</v>
      </c>
      <c r="M74" s="303">
        <f>SUM(E74:L74)</f>
        <v>0</v>
      </c>
      <c r="N74" s="303">
        <f>SUMIF('Volet 1 - Inventaires'!$B$18:$B$67,'USAGE MCC'!$B$74,'Volet 1 - Inventaires'!AE$18:AE$67)</f>
        <v>0</v>
      </c>
      <c r="O74" s="303">
        <f>M74-N74</f>
        <v>0</v>
      </c>
      <c r="P74" s="304">
        <f>N74+O74</f>
        <v>0</v>
      </c>
      <c r="R74" s="294"/>
      <c r="S74" s="294"/>
      <c r="T74" s="294"/>
      <c r="U74" s="294"/>
      <c r="X74" s="295"/>
    </row>
    <row r="75" spans="2:24" s="171" customFormat="1" ht="29.4" customHeight="1" x14ac:dyDescent="0.3">
      <c r="B75" s="137" t="s">
        <v>294</v>
      </c>
      <c r="C75" s="303">
        <f>SUMIF('Volet 1 - Inventaires'!B18:B67,'USAGE MCC'!B75,'Volet 1 - Inventaires'!P18:P67)</f>
        <v>0</v>
      </c>
      <c r="D75" s="303">
        <f>SUMIF('Volet 1 - Inventaires'!B18:B67,'USAGE MCC'!B75,'Volet 1 - Inventaires'!Q18:Q67)</f>
        <v>0</v>
      </c>
      <c r="E75" s="303">
        <f>SUMIF('Volet 1 - Inventaires'!$B$18:$B$67,'USAGE MCC'!$B$75,'Volet 1 - Inventaires'!V$18:V$67)</f>
        <v>0</v>
      </c>
      <c r="F75" s="303">
        <f>SUMIF('Volet 1 - Inventaires'!$B$18:$B$67,'USAGE MCC'!$B$75,'Volet 1 - Inventaires'!W$18:W$67)</f>
        <v>0</v>
      </c>
      <c r="G75" s="303">
        <f>SUMIF('Volet 1 - Inventaires'!$B$18:$B$67,'USAGE MCC'!$B$75,'Volet 1 - Inventaires'!X$18:X$67)</f>
        <v>0</v>
      </c>
      <c r="H75" s="303">
        <f>SUMIF('Volet 1 - Inventaires'!$B$18:$B$67,'USAGE MCC'!$B$75,'Volet 1 - Inventaires'!Y$18:Y$67)</f>
        <v>0</v>
      </c>
      <c r="I75" s="303">
        <f>SUMIF('Volet 1 - Inventaires'!$B$18:$B$67,'USAGE MCC'!$B$75,'Volet 1 - Inventaires'!Z$18:Z$67)</f>
        <v>0</v>
      </c>
      <c r="J75" s="303">
        <f>SUMIF('Volet 1 - Inventaires'!$B$18:$B$67,'USAGE MCC'!$B$75,'Volet 1 - Inventaires'!AA$18:AA$67)</f>
        <v>0</v>
      </c>
      <c r="K75" s="303">
        <f>SUMIF('Volet 1 - Inventaires'!$B$18:$B$67,'USAGE MCC'!$B$75,'Volet 1 - Inventaires'!AB$18:AB$67)</f>
        <v>0</v>
      </c>
      <c r="L75" s="303">
        <f>SUMIF('Volet 1 - Inventaires'!$B$18:$B$67,'USAGE MCC'!$B$75,'Volet 1 - Inventaires'!AC$18:AC$67)</f>
        <v>0</v>
      </c>
      <c r="M75" s="303">
        <f>SUM(E75:L75)</f>
        <v>0</v>
      </c>
      <c r="N75" s="303">
        <f>SUMIF('Volet 1 - Inventaires'!$B$18:$B$67,'USAGE MCC'!$B$75,'Volet 1 - Inventaires'!AE$18:AE$67)</f>
        <v>0</v>
      </c>
      <c r="O75" s="303">
        <f>M75-N75</f>
        <v>0</v>
      </c>
      <c r="P75" s="304">
        <f>N75+O75</f>
        <v>0</v>
      </c>
      <c r="R75" s="294"/>
      <c r="S75" s="294"/>
      <c r="T75" s="294"/>
      <c r="U75" s="294"/>
      <c r="X75" s="295"/>
    </row>
    <row r="76" spans="2:24" s="171" customFormat="1" ht="29.4" customHeight="1" x14ac:dyDescent="0.3">
      <c r="B76" s="137" t="s">
        <v>112</v>
      </c>
      <c r="C76" s="305">
        <f t="shared" ref="C76:G76" si="33">C74+C75</f>
        <v>0</v>
      </c>
      <c r="D76" s="305">
        <f t="shared" si="33"/>
        <v>0</v>
      </c>
      <c r="E76" s="305">
        <f t="shared" si="33"/>
        <v>0</v>
      </c>
      <c r="F76" s="305">
        <f t="shared" si="33"/>
        <v>0</v>
      </c>
      <c r="G76" s="305">
        <f t="shared" si="33"/>
        <v>0</v>
      </c>
      <c r="H76" s="305">
        <f t="shared" ref="H76:P76" si="34">H74+H75</f>
        <v>0</v>
      </c>
      <c r="I76" s="305">
        <f t="shared" si="34"/>
        <v>0</v>
      </c>
      <c r="J76" s="305">
        <f t="shared" si="34"/>
        <v>0</v>
      </c>
      <c r="K76" s="305">
        <f t="shared" si="34"/>
        <v>0</v>
      </c>
      <c r="L76" s="305">
        <f t="shared" si="34"/>
        <v>0</v>
      </c>
      <c r="M76" s="305">
        <f t="shared" si="34"/>
        <v>0</v>
      </c>
      <c r="N76" s="305">
        <f t="shared" si="34"/>
        <v>0</v>
      </c>
      <c r="O76" s="305">
        <f t="shared" si="34"/>
        <v>0</v>
      </c>
      <c r="P76" s="305">
        <f t="shared" si="34"/>
        <v>0</v>
      </c>
      <c r="R76" s="294"/>
      <c r="S76" s="294"/>
      <c r="T76" s="294"/>
      <c r="U76" s="294"/>
      <c r="X76" s="295"/>
    </row>
    <row r="77" spans="2:24" ht="29.4" customHeight="1" x14ac:dyDescent="0.3">
      <c r="C77" s="306"/>
      <c r="D77" s="306"/>
      <c r="E77" s="306"/>
      <c r="F77" s="306"/>
      <c r="G77" s="306"/>
      <c r="H77" s="306"/>
      <c r="I77" s="306"/>
      <c r="J77" s="306"/>
      <c r="K77" s="306"/>
      <c r="L77" s="306"/>
      <c r="M77" s="306"/>
      <c r="N77" s="306"/>
      <c r="O77" s="306"/>
      <c r="P77" s="306"/>
      <c r="Q77" s="290"/>
      <c r="R77" s="290"/>
      <c r="S77" s="290"/>
      <c r="T77" s="290"/>
      <c r="U77" s="290"/>
      <c r="V77" s="30"/>
      <c r="X77" s="288"/>
    </row>
    <row r="78" spans="2:24" ht="29.4" customHeight="1" x14ac:dyDescent="0.3">
      <c r="B78" s="307" t="s">
        <v>290</v>
      </c>
      <c r="C78" s="14" t="s">
        <v>277</v>
      </c>
      <c r="D78" s="14" t="s">
        <v>295</v>
      </c>
      <c r="E78" s="14" t="s">
        <v>296</v>
      </c>
      <c r="F78" s="306"/>
      <c r="G78" s="306"/>
      <c r="H78" s="306"/>
      <c r="I78" s="306"/>
      <c r="J78" s="306"/>
      <c r="K78" s="306"/>
      <c r="L78" s="306"/>
      <c r="M78" s="306"/>
      <c r="N78" s="306"/>
      <c r="O78" s="306"/>
      <c r="P78" s="306"/>
      <c r="Q78" s="290"/>
      <c r="R78" s="290"/>
      <c r="S78" s="290"/>
      <c r="T78" s="290"/>
      <c r="U78" s="290"/>
      <c r="V78" s="30"/>
      <c r="X78" s="288"/>
    </row>
    <row r="79" spans="2:24" ht="29.4" customHeight="1" x14ac:dyDescent="0.3">
      <c r="B79" s="117" t="s">
        <v>293</v>
      </c>
      <c r="C79" s="308">
        <f>'Demande finale'!B32</f>
        <v>0</v>
      </c>
      <c r="D79" s="212">
        <f>SUM('Reddition de comptes'!F11:M11)</f>
        <v>0</v>
      </c>
      <c r="E79" s="308">
        <f>D79-C79</f>
        <v>0</v>
      </c>
      <c r="F79" s="306"/>
      <c r="G79" s="306"/>
      <c r="H79" s="306"/>
      <c r="I79" s="306"/>
      <c r="J79" s="306"/>
      <c r="K79" s="306"/>
      <c r="L79" s="306"/>
      <c r="M79" s="306"/>
      <c r="N79" s="306"/>
      <c r="O79" s="306"/>
      <c r="P79" s="306"/>
      <c r="Q79" s="290"/>
      <c r="R79" s="290"/>
      <c r="S79" s="290"/>
      <c r="T79" s="290"/>
      <c r="U79" s="290"/>
      <c r="V79" s="30"/>
      <c r="X79" s="288"/>
    </row>
    <row r="80" spans="2:24" ht="29.4" customHeight="1" x14ac:dyDescent="0.3">
      <c r="B80" s="309" t="s">
        <v>294</v>
      </c>
      <c r="C80" s="310">
        <f>'Demande finale'!B37</f>
        <v>0</v>
      </c>
      <c r="D80" s="311">
        <f>SUM('Reddition de comptes'!F10:M10)</f>
        <v>0</v>
      </c>
      <c r="E80" s="310">
        <f>D80-C80</f>
        <v>0</v>
      </c>
      <c r="F80" s="306"/>
      <c r="G80" s="306"/>
      <c r="H80" s="306"/>
      <c r="I80" s="306"/>
      <c r="J80" s="306"/>
      <c r="K80" s="306"/>
      <c r="L80" s="306"/>
      <c r="M80" s="306"/>
      <c r="N80" s="306"/>
      <c r="O80" s="306"/>
      <c r="P80" s="306"/>
      <c r="Q80" s="290"/>
      <c r="R80" s="290"/>
      <c r="S80" s="290"/>
      <c r="T80" s="290"/>
      <c r="U80" s="290"/>
      <c r="V80" s="30"/>
      <c r="X80" s="288"/>
    </row>
    <row r="81" spans="2:24" ht="29.4" customHeight="1" x14ac:dyDescent="0.3">
      <c r="B81" s="117" t="s">
        <v>112</v>
      </c>
      <c r="C81" s="212">
        <f>C79+C80</f>
        <v>0</v>
      </c>
      <c r="D81" s="212">
        <f>D79+D80</f>
        <v>0</v>
      </c>
      <c r="E81" s="212">
        <f t="shared" ref="E81" si="35">E79+E80</f>
        <v>0</v>
      </c>
      <c r="F81" s="306"/>
      <c r="G81" s="306"/>
      <c r="H81" s="306"/>
      <c r="I81" s="306"/>
      <c r="J81" s="306"/>
      <c r="K81" s="306"/>
      <c r="L81" s="306"/>
      <c r="M81" s="306"/>
      <c r="N81" s="306"/>
      <c r="O81" s="306"/>
      <c r="P81" s="306"/>
      <c r="Q81" s="290"/>
      <c r="R81" s="290"/>
      <c r="S81" s="290"/>
      <c r="T81" s="290"/>
      <c r="U81" s="290"/>
      <c r="V81" s="30"/>
      <c r="X81" s="288"/>
    </row>
    <row r="82" spans="2:24" ht="29.4" customHeight="1" x14ac:dyDescent="0.3">
      <c r="C82" s="306"/>
      <c r="D82" s="306"/>
      <c r="E82" s="306"/>
      <c r="F82" s="306"/>
      <c r="G82" s="306"/>
      <c r="H82" s="306"/>
      <c r="I82" s="306"/>
      <c r="J82" s="306"/>
      <c r="K82" s="306"/>
      <c r="L82" s="306"/>
      <c r="M82" s="306"/>
      <c r="N82" s="306"/>
      <c r="O82" s="306"/>
      <c r="P82" s="306"/>
      <c r="Q82" s="290"/>
      <c r="R82" s="290"/>
      <c r="S82" s="290"/>
      <c r="T82" s="290"/>
      <c r="U82" s="290"/>
      <c r="V82" s="30"/>
      <c r="X82" s="288"/>
    </row>
    <row r="83" spans="2:24" ht="29.4" customHeight="1" x14ac:dyDescent="0.3">
      <c r="B83" s="307" t="s">
        <v>297</v>
      </c>
      <c r="C83" s="14" t="s">
        <v>298</v>
      </c>
      <c r="D83" s="14" t="s">
        <v>299</v>
      </c>
      <c r="E83" s="34"/>
      <c r="F83" s="306"/>
      <c r="G83" s="306"/>
      <c r="H83" s="306"/>
      <c r="I83" s="306"/>
      <c r="J83" s="306"/>
      <c r="K83" s="306"/>
      <c r="L83" s="306"/>
      <c r="M83" s="306"/>
      <c r="N83" s="306"/>
      <c r="O83" s="306"/>
      <c r="P83" s="306"/>
      <c r="Q83" s="290"/>
      <c r="R83" s="290"/>
      <c r="S83" s="290"/>
      <c r="T83" s="290"/>
      <c r="U83" s="290"/>
      <c r="V83" s="30"/>
      <c r="X83" s="288"/>
    </row>
    <row r="84" spans="2:24" ht="54.6" customHeight="1" x14ac:dyDescent="0.3">
      <c r="B84" s="117" t="s">
        <v>300</v>
      </c>
      <c r="C84" s="308">
        <f>'Volet1-Nouvelles connaissances'!B7</f>
        <v>0</v>
      </c>
      <c r="D84" s="212">
        <f>'Reddition de comptes'!N13</f>
        <v>0</v>
      </c>
      <c r="E84" s="312"/>
      <c r="F84" s="306"/>
      <c r="G84" s="306"/>
      <c r="H84" s="306"/>
      <c r="I84" s="306"/>
      <c r="J84" s="306"/>
      <c r="K84" s="306"/>
      <c r="L84" s="306"/>
      <c r="M84" s="306"/>
      <c r="N84" s="306"/>
      <c r="O84" s="306"/>
      <c r="P84" s="306"/>
      <c r="Q84" s="290"/>
      <c r="R84" s="290"/>
      <c r="S84" s="290"/>
      <c r="T84" s="290"/>
      <c r="U84" s="290"/>
      <c r="V84" s="30"/>
      <c r="X84" s="288"/>
    </row>
    <row r="85" spans="2:24" ht="34.950000000000003" customHeight="1" x14ac:dyDescent="0.3">
      <c r="B85" s="48"/>
      <c r="C85" s="312"/>
      <c r="D85" s="206"/>
      <c r="E85" s="312"/>
      <c r="F85" s="306"/>
      <c r="G85" s="306"/>
      <c r="H85" s="306"/>
      <c r="I85" s="306"/>
      <c r="J85" s="306"/>
      <c r="K85" s="306"/>
      <c r="L85" s="306"/>
      <c r="M85" s="306"/>
      <c r="N85" s="306"/>
      <c r="O85" s="306"/>
      <c r="P85" s="306"/>
      <c r="Q85" s="290"/>
      <c r="R85" s="290"/>
      <c r="S85" s="290"/>
      <c r="T85" s="290"/>
      <c r="U85" s="290"/>
      <c r="V85" s="30"/>
      <c r="X85" s="288"/>
    </row>
    <row r="86" spans="2:24" ht="34.950000000000003" customHeight="1" x14ac:dyDescent="0.3">
      <c r="B86" s="307" t="s">
        <v>301</v>
      </c>
      <c r="C86" s="14" t="s">
        <v>298</v>
      </c>
      <c r="D86" s="14" t="s">
        <v>299</v>
      </c>
      <c r="E86" s="312"/>
      <c r="F86" s="306"/>
      <c r="G86" s="306"/>
      <c r="H86" s="306"/>
      <c r="I86" s="306"/>
      <c r="J86" s="306"/>
      <c r="K86" s="306"/>
      <c r="L86" s="306"/>
      <c r="M86" s="306"/>
      <c r="N86" s="306"/>
      <c r="O86" s="306"/>
      <c r="P86" s="306"/>
      <c r="Q86" s="290"/>
      <c r="R86" s="290"/>
      <c r="S86" s="290"/>
      <c r="T86" s="290"/>
      <c r="U86" s="290"/>
      <c r="V86" s="30"/>
      <c r="X86" s="288"/>
    </row>
    <row r="87" spans="2:24" ht="57" customHeight="1" x14ac:dyDescent="0.3">
      <c r="B87" s="117" t="s">
        <v>302</v>
      </c>
      <c r="C87" s="308">
        <f>'Volet 1 - Accessibilité'!B7</f>
        <v>0</v>
      </c>
      <c r="D87" s="212">
        <f>'Reddition de comptes'!N14</f>
        <v>0</v>
      </c>
      <c r="E87" s="312"/>
      <c r="F87" s="306"/>
      <c r="G87" s="306"/>
      <c r="H87" s="306"/>
      <c r="I87" s="306"/>
      <c r="J87" s="306"/>
      <c r="K87" s="306"/>
      <c r="L87" s="306"/>
      <c r="M87" s="306"/>
      <c r="N87" s="306"/>
      <c r="O87" s="306"/>
      <c r="P87" s="306"/>
      <c r="Q87" s="290"/>
      <c r="R87" s="290"/>
      <c r="S87" s="290"/>
      <c r="T87" s="290"/>
      <c r="U87" s="290"/>
      <c r="V87" s="30"/>
      <c r="X87" s="288"/>
    </row>
    <row r="88" spans="2:24" ht="34.950000000000003" customHeight="1" x14ac:dyDescent="0.3">
      <c r="B88" s="48"/>
      <c r="C88" s="312"/>
      <c r="D88" s="206"/>
      <c r="E88" s="312"/>
      <c r="F88" s="306"/>
      <c r="G88" s="306"/>
      <c r="H88" s="306"/>
      <c r="I88" s="306"/>
      <c r="J88" s="306"/>
      <c r="K88" s="306"/>
      <c r="L88" s="306"/>
      <c r="M88" s="306"/>
      <c r="N88" s="306"/>
      <c r="O88" s="306"/>
      <c r="P88" s="306"/>
      <c r="Q88" s="290"/>
      <c r="R88" s="290"/>
      <c r="S88" s="290"/>
      <c r="T88" s="290"/>
      <c r="U88" s="290"/>
      <c r="V88" s="30"/>
      <c r="X88" s="288"/>
    </row>
    <row r="89" spans="2:24" s="78" customFormat="1" ht="29.4" customHeight="1" x14ac:dyDescent="0.3">
      <c r="B89" s="674" t="s">
        <v>303</v>
      </c>
      <c r="C89" s="674"/>
      <c r="D89" s="674"/>
      <c r="E89" s="674"/>
      <c r="F89" s="674"/>
      <c r="G89" s="674"/>
      <c r="H89" s="674"/>
      <c r="I89" s="674"/>
      <c r="J89" s="674"/>
      <c r="K89" s="674"/>
      <c r="L89" s="674"/>
      <c r="M89" s="674"/>
      <c r="N89" s="674"/>
      <c r="O89" s="674"/>
      <c r="P89" s="674"/>
      <c r="V89" s="34"/>
    </row>
    <row r="90" spans="2:24" s="78" customFormat="1" ht="29.4" customHeight="1" x14ac:dyDescent="0.3">
      <c r="V90" s="34"/>
    </row>
    <row r="91" spans="2:24" ht="19.95" customHeight="1" x14ac:dyDescent="0.3">
      <c r="C91" s="313" t="s">
        <v>277</v>
      </c>
      <c r="D91" s="313" t="s">
        <v>295</v>
      </c>
    </row>
    <row r="92" spans="2:24" ht="19.95" customHeight="1" x14ac:dyDescent="0.3">
      <c r="B92" s="307" t="s">
        <v>304</v>
      </c>
      <c r="C92" s="99" t="s">
        <v>305</v>
      </c>
      <c r="D92" s="148" t="s">
        <v>305</v>
      </c>
    </row>
    <row r="93" spans="2:24" ht="19.95" customHeight="1" x14ac:dyDescent="0.3">
      <c r="B93" s="117" t="s">
        <v>306</v>
      </c>
      <c r="C93" s="212">
        <f>COUNTIF('Volet 2 - Embauche'!$B$13:$B$36,'USAGE MCC'!B93)</f>
        <v>0</v>
      </c>
      <c r="D93" s="212">
        <f>COUNTIF('Volet 2 - Embauche'!$AB$13:$AB$36,'USAGE MCC'!B93)</f>
        <v>0</v>
      </c>
    </row>
    <row r="94" spans="2:24" ht="19.95" customHeight="1" x14ac:dyDescent="0.3">
      <c r="B94" s="309" t="s">
        <v>307</v>
      </c>
      <c r="C94" s="311">
        <f>COUNTIF('Volet 2 - Embauche'!$B$13:$B$36,'USAGE MCC'!B94)</f>
        <v>0</v>
      </c>
      <c r="D94" s="311">
        <f>COUNTIF('Volet 2 - Embauche'!$AB$13:$AB$36,'USAGE MCC'!B94)</f>
        <v>0</v>
      </c>
    </row>
    <row r="95" spans="2:24" ht="19.95" customHeight="1" x14ac:dyDescent="0.3">
      <c r="B95" s="117" t="s">
        <v>308</v>
      </c>
      <c r="C95" s="212">
        <f>COUNTIF('Volet 2 - Embauche'!$B$13:$B$36,'USAGE MCC'!B95)</f>
        <v>0</v>
      </c>
      <c r="D95" s="212">
        <f>COUNTIF('Volet 2 - Embauche'!$AB$13:$AB$36,'USAGE MCC'!B95)</f>
        <v>0</v>
      </c>
    </row>
    <row r="96" spans="2:24" ht="19.95" customHeight="1" x14ac:dyDescent="0.3">
      <c r="B96" s="309" t="s">
        <v>309</v>
      </c>
      <c r="C96" s="311">
        <f>COUNTIF('Volet 2 - Embauche'!$B$13:$B$36,'USAGE MCC'!B96)</f>
        <v>0</v>
      </c>
      <c r="D96" s="311">
        <f>COUNTIF('Volet 2 - Embauche'!$AB$13:$AB$36,'USAGE MCC'!B96)</f>
        <v>0</v>
      </c>
    </row>
    <row r="97" spans="2:24" ht="19.95" customHeight="1" x14ac:dyDescent="0.3">
      <c r="B97" s="117" t="s">
        <v>310</v>
      </c>
      <c r="C97" s="212">
        <f>COUNTIF('Volet 2 - Embauche'!$B$13:$B$36,'USAGE MCC'!B97)</f>
        <v>0</v>
      </c>
      <c r="D97" s="212">
        <f>COUNTIF('Volet 2 - Embauche'!$AB$13:$AB$36,'USAGE MCC'!B97)</f>
        <v>0</v>
      </c>
    </row>
    <row r="98" spans="2:24" ht="19.95" customHeight="1" x14ac:dyDescent="0.3">
      <c r="B98" s="309" t="s">
        <v>311</v>
      </c>
      <c r="C98" s="311">
        <f>COUNTIF('Volet 2 - Embauche'!$B$13:$B$36,'USAGE MCC'!B98)</f>
        <v>0</v>
      </c>
      <c r="D98" s="311">
        <f>COUNTIF('Volet 2 - Embauche'!$AB$13:$AB$36,'USAGE MCC'!B98)</f>
        <v>0</v>
      </c>
    </row>
    <row r="99" spans="2:24" ht="19.95" customHeight="1" x14ac:dyDescent="0.3">
      <c r="B99" s="117" t="s">
        <v>312</v>
      </c>
      <c r="C99" s="212">
        <f>COUNTIF('Volet 2 - Embauche'!$B$13:$B$36,'USAGE MCC'!B99)</f>
        <v>0</v>
      </c>
      <c r="D99" s="212">
        <f>COUNTIF('Volet 2 - Embauche'!$AB$13:$AB$36,'USAGE MCC'!B99)</f>
        <v>0</v>
      </c>
    </row>
    <row r="100" spans="2:24" ht="19.95" customHeight="1" x14ac:dyDescent="0.3">
      <c r="B100" s="309" t="s">
        <v>313</v>
      </c>
      <c r="C100" s="311">
        <f>COUNTIF('Volet 2 - Embauche'!$B$13:$B$36,'USAGE MCC'!B100)</f>
        <v>0</v>
      </c>
      <c r="D100" s="311">
        <f>COUNTIF('Volet 2 - Embauche'!$AB$13:$AB$36,'USAGE MCC'!B100)</f>
        <v>0</v>
      </c>
    </row>
    <row r="101" spans="2:24" ht="19.95" customHeight="1" x14ac:dyDescent="0.3">
      <c r="B101" s="314" t="s">
        <v>112</v>
      </c>
      <c r="C101" s="315">
        <f>SUM(C93:C100)</f>
        <v>0</v>
      </c>
      <c r="D101" s="315">
        <f>SUM(D93:D100)</f>
        <v>0</v>
      </c>
    </row>
    <row r="102" spans="2:24" ht="19.95" customHeight="1" x14ac:dyDescent="0.3">
      <c r="B102" s="316" t="s">
        <v>314</v>
      </c>
      <c r="C102" s="317" t="s">
        <v>305</v>
      </c>
      <c r="D102" s="318" t="s">
        <v>305</v>
      </c>
    </row>
    <row r="103" spans="2:24" ht="19.95" customHeight="1" x14ac:dyDescent="0.3">
      <c r="B103" s="137" t="s">
        <v>315</v>
      </c>
      <c r="C103" s="210">
        <f>COUNTIF('Volet 2 - Embauche'!$F$13:$F$36,'USAGE MCC'!B103)</f>
        <v>0</v>
      </c>
      <c r="D103" s="210">
        <f>COUNTIF('Volet 2 - Embauche'!$AD$13:$AD$36,'USAGE MCC'!B103)</f>
        <v>0</v>
      </c>
    </row>
    <row r="104" spans="2:24" ht="19.95" customHeight="1" x14ac:dyDescent="0.3">
      <c r="B104" s="137" t="s">
        <v>316</v>
      </c>
      <c r="C104" s="210">
        <f>COUNTIF('Volet 2 - Embauche'!$F$13:$F$36,'USAGE MCC'!B104)</f>
        <v>0</v>
      </c>
      <c r="D104" s="210">
        <f>COUNTIF('Volet 2 - Embauche'!$AD$13:$AD$36,'USAGE MCC'!B104)</f>
        <v>0</v>
      </c>
    </row>
    <row r="105" spans="2:24" ht="21" customHeight="1" x14ac:dyDescent="0.3">
      <c r="B105" s="319" t="s">
        <v>112</v>
      </c>
      <c r="C105" s="315">
        <f>SUM(C103:C104)</f>
        <v>0</v>
      </c>
      <c r="D105" s="320">
        <f>SUM(D103:D104)</f>
        <v>0</v>
      </c>
    </row>
    <row r="106" spans="2:24" ht="19.95" customHeight="1" x14ac:dyDescent="0.3">
      <c r="B106" s="316" t="s">
        <v>317</v>
      </c>
      <c r="C106" s="317" t="s">
        <v>305</v>
      </c>
      <c r="D106" s="321"/>
    </row>
    <row r="107" spans="2:24" ht="19.95" customHeight="1" x14ac:dyDescent="0.3">
      <c r="B107" s="83" t="s">
        <v>318</v>
      </c>
      <c r="C107" s="210">
        <f>COUNTIF('Volet 2 - Embauche'!$G$13:$G$36,'USAGE MCC'!B107)</f>
        <v>0</v>
      </c>
      <c r="D107" s="174"/>
    </row>
    <row r="108" spans="2:24" ht="19.95" customHeight="1" x14ac:dyDescent="0.3">
      <c r="B108" s="83" t="s">
        <v>319</v>
      </c>
      <c r="C108" s="210">
        <f>COUNTIF('Volet 2 - Embauche'!$G$13:$G$36,'USAGE MCC'!B108)</f>
        <v>0</v>
      </c>
      <c r="D108" s="174"/>
    </row>
    <row r="109" spans="2:24" ht="19.95" customHeight="1" x14ac:dyDescent="0.3">
      <c r="B109" s="319" t="s">
        <v>112</v>
      </c>
      <c r="C109" s="126">
        <f>SUM(C107:C108)</f>
        <v>0</v>
      </c>
      <c r="D109" s="34"/>
    </row>
    <row r="110" spans="2:24" ht="19.95" customHeight="1" x14ac:dyDescent="0.3">
      <c r="B110" s="322"/>
      <c r="C110" s="34"/>
      <c r="D110" s="34"/>
    </row>
    <row r="112" spans="2:24" ht="24" customHeight="1" x14ac:dyDescent="0.3">
      <c r="C112" s="665" t="s">
        <v>55</v>
      </c>
      <c r="D112" s="665"/>
      <c r="E112" s="666" t="s">
        <v>286</v>
      </c>
      <c r="F112" s="667"/>
      <c r="G112" s="667"/>
      <c r="H112" s="667"/>
      <c r="I112" s="667"/>
      <c r="J112" s="667"/>
      <c r="K112" s="667"/>
      <c r="L112" s="670"/>
      <c r="M112" s="457" t="s">
        <v>320</v>
      </c>
      <c r="N112" s="662" t="s">
        <v>288</v>
      </c>
      <c r="O112" s="662" t="s">
        <v>289</v>
      </c>
      <c r="P112" s="662" t="s">
        <v>124</v>
      </c>
      <c r="R112" s="85"/>
      <c r="S112" s="85"/>
      <c r="T112" s="85"/>
      <c r="U112" s="85"/>
      <c r="V112" s="85"/>
      <c r="X112" s="174"/>
    </row>
    <row r="113" spans="2:24" ht="40.950000000000003" customHeight="1" x14ac:dyDescent="0.3">
      <c r="B113" s="302" t="s">
        <v>321</v>
      </c>
      <c r="C113" s="86" t="s">
        <v>322</v>
      </c>
      <c r="D113" s="86" t="s">
        <v>292</v>
      </c>
      <c r="E113" s="8" t="s">
        <v>266</v>
      </c>
      <c r="F113" s="8" t="s">
        <v>267</v>
      </c>
      <c r="G113" s="8" t="s">
        <v>268</v>
      </c>
      <c r="H113" s="8" t="s">
        <v>99</v>
      </c>
      <c r="I113" s="8" t="s">
        <v>269</v>
      </c>
      <c r="J113" s="8" t="s">
        <v>270</v>
      </c>
      <c r="K113" s="8" t="s">
        <v>271</v>
      </c>
      <c r="L113" s="8" t="s">
        <v>278</v>
      </c>
      <c r="M113" s="458"/>
      <c r="N113" s="663"/>
      <c r="O113" s="663"/>
      <c r="P113" s="663"/>
      <c r="R113" s="85"/>
      <c r="S113" s="85"/>
      <c r="T113" s="85"/>
      <c r="U113" s="85"/>
      <c r="V113" s="85"/>
      <c r="X113" s="174"/>
    </row>
    <row r="114" spans="2:24" ht="28.8" x14ac:dyDescent="0.3">
      <c r="B114" s="127" t="s">
        <v>323</v>
      </c>
      <c r="C114" s="323">
        <f>SUMIF('Volet 2 - Formations'!$D$13:$D$61,'USAGE MCC'!$B$114,'Volet 2 - Formations'!P13:P61)</f>
        <v>0</v>
      </c>
      <c r="D114" s="323">
        <f>SUMIF('Volet 2 - Formations'!$D$13:$D$61,'USAGE MCC'!$B$114,'Volet 2 - Formations'!Q13:Q61)</f>
        <v>0</v>
      </c>
      <c r="E114" s="323">
        <f>SUMIF('Volet 2 - Formations'!$D$13:$D$61,'USAGE MCC'!$B$114,'Volet 2 - Formations'!V13:V61)</f>
        <v>0</v>
      </c>
      <c r="F114" s="323">
        <f>SUMIF('Volet 2 - Formations'!$D$13:$D$61,'USAGE MCC'!$B$114,'Volet 2 - Formations'!W13:W61)</f>
        <v>0</v>
      </c>
      <c r="G114" s="323">
        <f>SUMIF('Volet 2 - Formations'!$D$13:$D$61,'USAGE MCC'!$B$114,'Volet 2 - Formations'!X13:X61)</f>
        <v>0</v>
      </c>
      <c r="H114" s="323">
        <f>SUMIF('Volet 2 - Formations'!$D$13:$D$61,'USAGE MCC'!$B$114,'Volet 2 - Formations'!Y13:Y61)</f>
        <v>0</v>
      </c>
      <c r="I114" s="323">
        <f>SUMIF('Volet 2 - Formations'!$D$13:$D$61,'USAGE MCC'!$B$114,'Volet 2 - Formations'!Z13:Z61)</f>
        <v>0</v>
      </c>
      <c r="J114" s="323">
        <f>SUMIF('Volet 2 - Formations'!$D$13:$D$61,'USAGE MCC'!$B$114,'Volet 2 - Formations'!AA13:AA61)</f>
        <v>0</v>
      </c>
      <c r="K114" s="323">
        <f>SUMIF('Volet 2 - Formations'!$D$13:$D$61,'USAGE MCC'!$B$114,'Volet 2 - Formations'!AB13:AB61)</f>
        <v>0</v>
      </c>
      <c r="L114" s="323">
        <f>SUMIF('Volet 2 - Formations'!$D$13:$D$61,'USAGE MCC'!$B$114,'Volet 2 - Formations'!AC13:AC61)</f>
        <v>0</v>
      </c>
      <c r="M114" s="323">
        <f>SUM(E114:L114)</f>
        <v>0</v>
      </c>
      <c r="N114" s="324">
        <f>SUMIF('Volet 2 - Formations'!$D$13:$D$61,'USAGE MCC'!$B$114,'Volet 2 - Formations'!AE13:AE61)</f>
        <v>0</v>
      </c>
      <c r="O114" s="324">
        <f>SUMIF('Volet 2 - Formations'!$D$13:$D$61,'USAGE MCC'!$B$114,'Volet 2 - Formations'!AF13:AF61)</f>
        <v>0</v>
      </c>
      <c r="P114" s="324">
        <f>N114+O114</f>
        <v>0</v>
      </c>
    </row>
    <row r="115" spans="2:24" ht="38.4" customHeight="1" x14ac:dyDescent="0.3">
      <c r="B115" s="83" t="s">
        <v>324</v>
      </c>
      <c r="C115" s="323">
        <f>SUMIF('Volet 2 - Formations'!D13:D61,'USAGE MCC'!B115,'Volet 2 - Formations'!P13:P61)</f>
        <v>0</v>
      </c>
      <c r="D115" s="323">
        <f>SUMIF('Volet 2 - Formations'!$D$13:$D$61,'USAGE MCC'!$B$115,'Volet 2 - Formations'!Q13:Q61)</f>
        <v>0</v>
      </c>
      <c r="E115" s="323">
        <f>SUMIF('Volet 2 - Formations'!$D$13:$D$61,'USAGE MCC'!$B$115,'Volet 2 - Formations'!V13:V61)</f>
        <v>0</v>
      </c>
      <c r="F115" s="323">
        <f>SUMIF('Volet 2 - Formations'!$D$13:$D$61,'USAGE MCC'!$B$115,'Volet 2 - Formations'!W13:W61)</f>
        <v>0</v>
      </c>
      <c r="G115" s="323">
        <f>SUMIF('Volet 2 - Formations'!$D$13:$D$61,'USAGE MCC'!$B$115,'Volet 2 - Formations'!X13:X61)</f>
        <v>0</v>
      </c>
      <c r="H115" s="323">
        <f>SUMIF('Volet 2 - Formations'!$D$13:$D$61,'USAGE MCC'!$B$115,'Volet 2 - Formations'!Y13:Y61)</f>
        <v>0</v>
      </c>
      <c r="I115" s="323">
        <f>SUMIF('Volet 2 - Formations'!$D$13:$D$61,'USAGE MCC'!$B$115,'Volet 2 - Formations'!Z13:Z61)</f>
        <v>0</v>
      </c>
      <c r="J115" s="323">
        <f>SUMIF('Volet 2 - Formations'!$D$13:$D$61,'USAGE MCC'!$B$115,'Volet 2 - Formations'!AA13:AA61)</f>
        <v>0</v>
      </c>
      <c r="K115" s="323">
        <f>SUMIF('Volet 2 - Formations'!$D$13:$D$61,'USAGE MCC'!$B$115,'Volet 2 - Formations'!AB13:AB61)</f>
        <v>0</v>
      </c>
      <c r="L115" s="323">
        <f>SUMIF('Volet 2 - Formations'!$D$13:$D$61,'USAGE MCC'!$B$115,'Volet 2 - Formations'!AC13:AC61)</f>
        <v>0</v>
      </c>
      <c r="M115" s="323">
        <f>SUM(E115:L115)</f>
        <v>0</v>
      </c>
      <c r="N115" s="324">
        <f>SUMIF('Volet 2 - Formations'!$D$13:$D$61,'USAGE MCC'!$B$115,'Volet 2 - Formations'!AE13:AE61)</f>
        <v>0</v>
      </c>
      <c r="O115" s="324">
        <f>SUMIF('Volet 2 - Formations'!$D$13:$D$61,'USAGE MCC'!$B$115,'Volet 2 - Formations'!AF13:AF61)</f>
        <v>0</v>
      </c>
      <c r="P115" s="324">
        <f>N115+O115</f>
        <v>0</v>
      </c>
    </row>
    <row r="116" spans="2:24" ht="29.4" customHeight="1" x14ac:dyDescent="0.3">
      <c r="B116" s="83" t="s">
        <v>112</v>
      </c>
      <c r="C116" s="325">
        <f>C114+C115</f>
        <v>0</v>
      </c>
      <c r="D116" s="325">
        <f>D114+D115</f>
        <v>0</v>
      </c>
      <c r="E116" s="325">
        <f t="shared" ref="E116:G116" si="36">E114+E115</f>
        <v>0</v>
      </c>
      <c r="F116" s="325">
        <f t="shared" si="36"/>
        <v>0</v>
      </c>
      <c r="G116" s="325">
        <f t="shared" si="36"/>
        <v>0</v>
      </c>
      <c r="H116" s="325">
        <f>H114+H115</f>
        <v>0</v>
      </c>
      <c r="I116" s="325">
        <f>I114+I115</f>
        <v>0</v>
      </c>
      <c r="J116" s="325">
        <f>J114+J115</f>
        <v>0</v>
      </c>
      <c r="K116" s="325">
        <f>K114+K115</f>
        <v>0</v>
      </c>
      <c r="L116" s="325">
        <f>L114+L115</f>
        <v>0</v>
      </c>
      <c r="M116" s="323">
        <f>SUM(E116:L116)</f>
        <v>0</v>
      </c>
      <c r="N116" s="325">
        <f>N114+N115</f>
        <v>0</v>
      </c>
      <c r="O116" s="325">
        <f t="shared" ref="O116" si="37">O114+O115</f>
        <v>0</v>
      </c>
      <c r="P116" s="325">
        <f>P114+P115</f>
        <v>0</v>
      </c>
      <c r="R116" s="326"/>
      <c r="S116" s="326"/>
      <c r="T116" s="326"/>
      <c r="U116" s="326"/>
    </row>
    <row r="120" spans="2:24" s="78" customFormat="1" ht="29.4" customHeight="1" x14ac:dyDescent="0.3">
      <c r="B120" s="675" t="s">
        <v>325</v>
      </c>
      <c r="C120" s="675"/>
      <c r="D120" s="675"/>
      <c r="E120" s="675"/>
      <c r="F120" s="675"/>
      <c r="G120" s="675"/>
      <c r="H120" s="675"/>
      <c r="I120" s="675"/>
      <c r="J120" s="675"/>
      <c r="K120" s="675"/>
      <c r="L120" s="675"/>
      <c r="M120" s="675"/>
      <c r="N120" s="675"/>
      <c r="O120" s="675"/>
      <c r="P120" s="675"/>
      <c r="V120" s="34"/>
    </row>
    <row r="122" spans="2:24" x14ac:dyDescent="0.3">
      <c r="B122" s="289"/>
      <c r="C122" s="290"/>
      <c r="D122" s="290"/>
      <c r="E122" s="290"/>
      <c r="F122" s="290"/>
      <c r="G122" s="290"/>
      <c r="H122" s="290"/>
      <c r="I122" s="290"/>
      <c r="J122" s="290"/>
      <c r="K122" s="290"/>
      <c r="L122" s="290"/>
      <c r="M122" s="290"/>
      <c r="N122" s="290"/>
    </row>
    <row r="123" spans="2:24" ht="22.5" customHeight="1" x14ac:dyDescent="0.3">
      <c r="C123" s="665" t="s">
        <v>55</v>
      </c>
      <c r="D123" s="665"/>
      <c r="E123" s="666" t="s">
        <v>286</v>
      </c>
      <c r="F123" s="667"/>
      <c r="G123" s="667"/>
      <c r="H123" s="667"/>
      <c r="I123" s="667"/>
      <c r="J123" s="667"/>
      <c r="K123" s="667"/>
      <c r="L123" s="667"/>
      <c r="M123" s="457" t="s">
        <v>326</v>
      </c>
      <c r="N123" s="662" t="s">
        <v>288</v>
      </c>
      <c r="O123" s="662" t="s">
        <v>289</v>
      </c>
      <c r="P123" s="662" t="s">
        <v>124</v>
      </c>
    </row>
    <row r="124" spans="2:24" ht="41.4" customHeight="1" x14ac:dyDescent="0.3">
      <c r="B124" s="302" t="s">
        <v>327</v>
      </c>
      <c r="C124" s="99" t="s">
        <v>291</v>
      </c>
      <c r="D124" s="86" t="s">
        <v>292</v>
      </c>
      <c r="E124" s="8" t="s">
        <v>266</v>
      </c>
      <c r="F124" s="8" t="s">
        <v>267</v>
      </c>
      <c r="G124" s="8" t="s">
        <v>268</v>
      </c>
      <c r="H124" s="8" t="s">
        <v>99</v>
      </c>
      <c r="I124" s="8" t="s">
        <v>269</v>
      </c>
      <c r="J124" s="8" t="s">
        <v>270</v>
      </c>
      <c r="K124" s="8" t="s">
        <v>271</v>
      </c>
      <c r="L124" s="8" t="s">
        <v>278</v>
      </c>
      <c r="M124" s="458"/>
      <c r="N124" s="663"/>
      <c r="O124" s="663"/>
      <c r="P124" s="663"/>
    </row>
    <row r="125" spans="2:24" ht="30" customHeight="1" x14ac:dyDescent="0.3">
      <c r="B125" s="137" t="s">
        <v>293</v>
      </c>
      <c r="C125" s="323">
        <f>SUMIF('Volet 3 - Planification'!$C$13:$C$49,'USAGE MCC'!B125,'Volet 3 - Planification'!$Q$13:$Q$49)</f>
        <v>0</v>
      </c>
      <c r="D125" s="323">
        <f>SUMIF('Volet 3 - Planification'!$C$13:$C$49,'USAGE MCC'!B125,'Volet 3 - Planification'!$R$13:$R$49)</f>
        <v>0</v>
      </c>
      <c r="E125" s="323">
        <f>SUMIF('Volet 3 - Planification'!$C$13:$C$49,'USAGE MCC'!$B$125,'Volet 3 - Planification'!W13:W49)</f>
        <v>0</v>
      </c>
      <c r="F125" s="323">
        <f>SUMIF('Volet 3 - Planification'!$C$13:$C$49,'USAGE MCC'!$B$125,'Volet 3 - Planification'!X13:X49)</f>
        <v>0</v>
      </c>
      <c r="G125" s="323">
        <f>SUMIF('Volet 3 - Planification'!$C$13:$C$49,'USAGE MCC'!$B$125,'Volet 3 - Planification'!Y13:Y49)</f>
        <v>0</v>
      </c>
      <c r="H125" s="323">
        <f>SUMIF('Volet 3 - Planification'!$C$13:$C$49,'USAGE MCC'!$B$125,'Volet 3 - Planification'!Z13:Z49)</f>
        <v>0</v>
      </c>
      <c r="I125" s="324">
        <f>SUMIF('Volet 3 - Planification'!$C$13:$C$49,'USAGE MCC'!$B$125,'Volet 3 - Planification'!AA13:AA49)</f>
        <v>0</v>
      </c>
      <c r="J125" s="324">
        <f>SUMIF('Volet 3 - Planification'!$C$13:$C$49,'USAGE MCC'!$B$125,'Volet 3 - Planification'!AB13:AB49)</f>
        <v>0</v>
      </c>
      <c r="K125" s="324">
        <f>SUMIF('Volet 3 - Planification'!$C$13:$C$49,'USAGE MCC'!$B$125,'Volet 3 - Planification'!AC13:AC49)</f>
        <v>0</v>
      </c>
      <c r="L125" s="324">
        <f>SUMIF('Volet 3 - Planification'!$C$13:$C$49,'USAGE MCC'!$B$125,'Volet 3 - Planification'!AD13:AD49)</f>
        <v>0</v>
      </c>
      <c r="M125" s="323">
        <f t="shared" ref="M125:M130" si="38">SUM(E125:L125)</f>
        <v>0</v>
      </c>
      <c r="N125" s="324">
        <f>SUMIF('Volet 3 - Planification'!$C$13:$C$49,'USAGE MCC'!$B$125,'Volet 3 - Planification'!AF13:AF49)</f>
        <v>0</v>
      </c>
      <c r="O125" s="324">
        <f>SUMIF('Volet 3 - Planification'!$C$13:$C$49,'USAGE MCC'!$B$125,'Volet 3 - Planification'!AG13:AG49)</f>
        <v>0</v>
      </c>
      <c r="P125" s="325">
        <f>N125+O125</f>
        <v>0</v>
      </c>
    </row>
    <row r="126" spans="2:24" ht="30" customHeight="1" x14ac:dyDescent="0.3">
      <c r="B126" s="137" t="s">
        <v>294</v>
      </c>
      <c r="C126" s="323">
        <f>SUMIF('Volet 3 - Planification'!$C$13:$C$49,'USAGE MCC'!B126,'Volet 3 - Planification'!$Q$13:$Q$49)</f>
        <v>0</v>
      </c>
      <c r="D126" s="323">
        <f>SUMIF('Volet 3 - Planification'!$C$13:$C$49,'USAGE MCC'!B126,'Volet 3 - Planification'!$R$13:$R$49)</f>
        <v>0</v>
      </c>
      <c r="E126" s="323">
        <f>SUMIF('Volet 3 - Planification'!$C$13:$C$49,'USAGE MCC'!$B$126,'Volet 3 - Planification'!W13:W49)</f>
        <v>0</v>
      </c>
      <c r="F126" s="323">
        <f>SUMIF('Volet 3 - Planification'!$C$13:$C$49,'USAGE MCC'!$B$126,'Volet 3 - Planification'!X13:X49)</f>
        <v>0</v>
      </c>
      <c r="G126" s="323">
        <f>SUMIF('Volet 3 - Planification'!$C$13:$C$49,'USAGE MCC'!$B$126,'Volet 3 - Planification'!Y13:Y49)</f>
        <v>0</v>
      </c>
      <c r="H126" s="323">
        <f>SUMIF('Volet 3 - Planification'!$C$13:$C$49,'USAGE MCC'!$B$126,'Volet 3 - Planification'!Z13:Z49)</f>
        <v>0</v>
      </c>
      <c r="I126" s="324">
        <f>SUMIF('Volet 3 - Planification'!$C$13:$C$49,'USAGE MCC'!$B$126,'Volet 3 - Planification'!AA13:AA49)</f>
        <v>0</v>
      </c>
      <c r="J126" s="324">
        <f>SUMIF('Volet 3 - Planification'!$C$13:$C$49,'USAGE MCC'!$B$126,'Volet 3 - Planification'!AB13:AB49)</f>
        <v>0</v>
      </c>
      <c r="K126" s="324">
        <f>SUMIF('Volet 3 - Planification'!$C$13:$C$49,'USAGE MCC'!$B$126,'Volet 3 - Planification'!AC13:AC49)</f>
        <v>0</v>
      </c>
      <c r="L126" s="324">
        <f>SUMIF('Volet 3 - Planification'!$C$13:$C$49,'USAGE MCC'!$B$126,'Volet 3 - Planification'!AD13:AD49)</f>
        <v>0</v>
      </c>
      <c r="M126" s="323">
        <f t="shared" si="38"/>
        <v>0</v>
      </c>
      <c r="N126" s="324">
        <f>SUMIF('Volet 3 - Planification'!$C$13:$C$49,'USAGE MCC'!$B$126,'Volet 3 - Planification'!AF13:AF49)</f>
        <v>0</v>
      </c>
      <c r="O126" s="324">
        <f>SUMIF('Volet 3 - Planification'!$C$13:$C$49,'USAGE MCC'!$B$126,'Volet 3 - Planification'!AG13:AG49)</f>
        <v>0</v>
      </c>
      <c r="P126" s="325">
        <f t="shared" ref="P126:P130" si="39">N126+O126</f>
        <v>0</v>
      </c>
    </row>
    <row r="127" spans="2:24" ht="30" customHeight="1" x14ac:dyDescent="0.3">
      <c r="B127" s="137" t="s">
        <v>311</v>
      </c>
      <c r="C127" s="323">
        <f>SUMIF('Volet 3 - Planification'!$C$13:$C$49,'USAGE MCC'!B127,'Volet 3 - Planification'!$Q$13:$Q$49)</f>
        <v>0</v>
      </c>
      <c r="D127" s="323">
        <f>SUMIF('Volet 3 - Planification'!$C$13:$C$49,'USAGE MCC'!B127,'Volet 3 - Planification'!$R$13:$R$49)</f>
        <v>0</v>
      </c>
      <c r="E127" s="323">
        <f>SUMIF('Volet 3 - Planification'!$C$13:$C$49,'USAGE MCC'!$B$127,'Volet 3 - Planification'!W13:W49)</f>
        <v>0</v>
      </c>
      <c r="F127" s="323">
        <f>SUMIF('Volet 3 - Planification'!$C$13:$C$49,'USAGE MCC'!$B$127,'Volet 3 - Planification'!X13:X49)</f>
        <v>0</v>
      </c>
      <c r="G127" s="323">
        <f>SUMIF('Volet 3 - Planification'!$C$13:$C$49,'USAGE MCC'!$B$127,'Volet 3 - Planification'!Y13:Y49)</f>
        <v>0</v>
      </c>
      <c r="H127" s="323">
        <f>SUMIF('Volet 3 - Planification'!$C$13:$C$49,'USAGE MCC'!$B$127,'Volet 3 - Planification'!Z13:Z49)</f>
        <v>0</v>
      </c>
      <c r="I127" s="324">
        <f>SUMIF('Volet 3 - Planification'!$C$13:$C$49,'USAGE MCC'!$B$127,'Volet 3 - Planification'!AA13:AA49)</f>
        <v>0</v>
      </c>
      <c r="J127" s="324">
        <f>SUMIF('Volet 3 - Planification'!$C$13:$C$49,'USAGE MCC'!$B$127,'Volet 3 - Planification'!AB13:AB49)</f>
        <v>0</v>
      </c>
      <c r="K127" s="324">
        <f>SUMIF('Volet 3 - Planification'!$C$13:$C$49,'USAGE MCC'!$B$127,'Volet 3 - Planification'!AC13:AC49)</f>
        <v>0</v>
      </c>
      <c r="L127" s="324">
        <f>SUMIF('Volet 3 - Planification'!$C$13:$C$49,'USAGE MCC'!$B$127,'Volet 3 - Planification'!AD13:AD49)</f>
        <v>0</v>
      </c>
      <c r="M127" s="323">
        <f t="shared" si="38"/>
        <v>0</v>
      </c>
      <c r="N127" s="324">
        <f>SUMIF('Volet 3 - Planification'!$C$13:$C$49,'USAGE MCC'!$B$127,'Volet 3 - Planification'!AF13:AF49)</f>
        <v>0</v>
      </c>
      <c r="O127" s="324">
        <f>SUMIF('Volet 3 - Planification'!$C$13:$C$49,'USAGE MCC'!$B$127,'Volet 3 - Planification'!AG13:AG49)</f>
        <v>0</v>
      </c>
      <c r="P127" s="325">
        <f t="shared" si="39"/>
        <v>0</v>
      </c>
    </row>
    <row r="128" spans="2:24" ht="30" customHeight="1" x14ac:dyDescent="0.3">
      <c r="B128" s="137" t="s">
        <v>328</v>
      </c>
      <c r="C128" s="323">
        <f>SUMIF('Volet 3 - Planification'!$C$13:$C$49,'USAGE MCC'!B128,'Volet 3 - Planification'!$Q$13:$Q$49)</f>
        <v>0</v>
      </c>
      <c r="D128" s="323">
        <f>SUMIF('Volet 3 - Planification'!$C$13:$C$49,'USAGE MCC'!B128,'Volet 3 - Planification'!$R$13:$R$49)</f>
        <v>0</v>
      </c>
      <c r="E128" s="323">
        <f>SUMIF('Volet 3 - Planification'!$C$13:$C$49,'USAGE MCC'!$B$128,'Volet 3 - Planification'!W13:W49)</f>
        <v>0</v>
      </c>
      <c r="F128" s="323">
        <f>SUMIF('Volet 3 - Planification'!$C$13:$C$49,'USAGE MCC'!$B$128,'Volet 3 - Planification'!X13:X49)</f>
        <v>0</v>
      </c>
      <c r="G128" s="323">
        <f>SUMIF('Volet 3 - Planification'!$C$13:$C$49,'USAGE MCC'!$B$128,'Volet 3 - Planification'!Y13:Y49)</f>
        <v>0</v>
      </c>
      <c r="H128" s="323">
        <f>SUMIF('Volet 3 - Planification'!$C$13:$C$49,'USAGE MCC'!$B$128,'Volet 3 - Planification'!Z13:Z49)</f>
        <v>0</v>
      </c>
      <c r="I128" s="324">
        <f>SUMIF('Volet 3 - Planification'!$C$13:$C$49,'USAGE MCC'!$B$128,'Volet 3 - Planification'!AA13:AA49)</f>
        <v>0</v>
      </c>
      <c r="J128" s="324">
        <f>SUMIF('Volet 3 - Planification'!$C$13:$C$49,'USAGE MCC'!$B$128,'Volet 3 - Planification'!AB13:AB49)</f>
        <v>0</v>
      </c>
      <c r="K128" s="324">
        <f>SUMIF('Volet 3 - Planification'!$C$13:$C$49,'USAGE MCC'!$B$128,'Volet 3 - Planification'!AC13:AC49)</f>
        <v>0</v>
      </c>
      <c r="L128" s="324">
        <f>SUMIF('Volet 3 - Planification'!$C$13:$C$49,'USAGE MCC'!$B$128,'Volet 3 - Planification'!AD13:AD49)</f>
        <v>0</v>
      </c>
      <c r="M128" s="323">
        <f t="shared" si="38"/>
        <v>0</v>
      </c>
      <c r="N128" s="324">
        <f>SUMIF('Volet 3 - Planification'!$C$13:$C$49,'USAGE MCC'!$B$128,'Volet 3 - Planification'!AF13:AF49)</f>
        <v>0</v>
      </c>
      <c r="O128" s="324">
        <f>SUMIF('Volet 3 - Planification'!$C$13:$C$49,'USAGE MCC'!$B$128,'Volet 3 - Planification'!AG13:AG49)</f>
        <v>0</v>
      </c>
      <c r="P128" s="325">
        <f t="shared" si="39"/>
        <v>0</v>
      </c>
    </row>
    <row r="129" spans="2:16" ht="30" customHeight="1" x14ac:dyDescent="0.3">
      <c r="B129" s="137" t="s">
        <v>329</v>
      </c>
      <c r="C129" s="323">
        <f>SUMIF('Volet 3 - Planification'!$C$13:$C$49,'USAGE MCC'!B129,'Volet 3 - Planification'!$Q$13:$Q$49)</f>
        <v>0</v>
      </c>
      <c r="D129" s="323">
        <f>SUMIF('Volet 3 - Planification'!$C$13:$C$49,'USAGE MCC'!B129,'Volet 3 - Planification'!$R$13:$R$49)</f>
        <v>0</v>
      </c>
      <c r="E129" s="323">
        <f>SUMIF('Volet 3 - Planification'!$C$13:$C$49,'USAGE MCC'!$B$129,'Volet 3 - Planification'!W13:W49)</f>
        <v>0</v>
      </c>
      <c r="F129" s="323">
        <f>SUMIF('Volet 3 - Planification'!$C$13:$C$49,'USAGE MCC'!$B$129,'Volet 3 - Planification'!X13:X49)</f>
        <v>0</v>
      </c>
      <c r="G129" s="323">
        <f>SUMIF('Volet 3 - Planification'!$C$13:$C$49,'USAGE MCC'!$B$129,'Volet 3 - Planification'!Y13:Y49)</f>
        <v>0</v>
      </c>
      <c r="H129" s="323">
        <f>SUMIF('Volet 3 - Planification'!$C$13:$C$49,'USAGE MCC'!$B$129,'Volet 3 - Planification'!Z13:Z49)</f>
        <v>0</v>
      </c>
      <c r="I129" s="324">
        <f>SUMIF('Volet 3 - Planification'!$C$13:$C$49,'USAGE MCC'!$B$129,'Volet 3 - Planification'!AA13:AA49)</f>
        <v>0</v>
      </c>
      <c r="J129" s="324">
        <f>SUMIF('Volet 3 - Planification'!$C$13:$C$49,'USAGE MCC'!$B$129,'Volet 3 - Planification'!AB13:AB49)</f>
        <v>0</v>
      </c>
      <c r="K129" s="324">
        <f>SUMIF('Volet 3 - Planification'!$C$13:$C$49,'USAGE MCC'!$B$129,'Volet 3 - Planification'!AC13:AC49)</f>
        <v>0</v>
      </c>
      <c r="L129" s="324">
        <f>SUMIF('Volet 3 - Planification'!$C$13:$C$49,'USAGE MCC'!$B$129,'Volet 3 - Planification'!AD13:AD49)</f>
        <v>0</v>
      </c>
      <c r="M129" s="323">
        <f t="shared" si="38"/>
        <v>0</v>
      </c>
      <c r="N129" s="324">
        <f>SUMIF('Volet 3 - Planification'!$C$13:$C$49,'USAGE MCC'!$B$129,'Volet 3 - Planification'!AF13:AF49)</f>
        <v>0</v>
      </c>
      <c r="O129" s="324">
        <f>SUMIF('Volet 3 - Planification'!$C$13:$C$49,'USAGE MCC'!$B$129,'Volet 3 - Planification'!AG13:AG49)</f>
        <v>0</v>
      </c>
      <c r="P129" s="325">
        <f t="shared" si="39"/>
        <v>0</v>
      </c>
    </row>
    <row r="130" spans="2:16" ht="30" customHeight="1" x14ac:dyDescent="0.3">
      <c r="B130" s="137" t="s">
        <v>330</v>
      </c>
      <c r="C130" s="323">
        <f>SUMIF('Volet 3 - Planification'!$C$13:$C$49,'USAGE MCC'!B130,'Volet 3 - Planification'!$Q$13:$Q$49)</f>
        <v>0</v>
      </c>
      <c r="D130" s="323">
        <f>SUMIF('Volet 3 - Planification'!$C$13:$C$49,'USAGE MCC'!B130,'Volet 3 - Planification'!$R$13:$R$49)</f>
        <v>0</v>
      </c>
      <c r="E130" s="323">
        <f>SUMIF('Volet 3 - Planification'!$C$13:$C$49,'USAGE MCC'!$B$130,'Volet 3 - Planification'!W13:W49)</f>
        <v>0</v>
      </c>
      <c r="F130" s="323">
        <f>SUMIF('Volet 3 - Planification'!$C$13:$C$49,'USAGE MCC'!$B$130,'Volet 3 - Planification'!X13:X49)</f>
        <v>0</v>
      </c>
      <c r="G130" s="323">
        <f>SUMIF('Volet 3 - Planification'!$C$13:$C$49,'USAGE MCC'!$B$130,'Volet 3 - Planification'!Y13:Y49)</f>
        <v>0</v>
      </c>
      <c r="H130" s="323">
        <f>SUMIF('Volet 3 - Planification'!$C$13:$C$49,'USAGE MCC'!$B$130,'Volet 3 - Planification'!Z13:Z49)</f>
        <v>0</v>
      </c>
      <c r="I130" s="324">
        <f>SUMIF('Volet 3 - Planification'!$C$13:$C$49,'USAGE MCC'!$B$130,'Volet 3 - Planification'!AA13:AA49)</f>
        <v>0</v>
      </c>
      <c r="J130" s="324">
        <f>SUMIF('Volet 3 - Planification'!$C$13:$C$49,'USAGE MCC'!$B$130,'Volet 3 - Planification'!AB13:AB49)</f>
        <v>0</v>
      </c>
      <c r="K130" s="324">
        <f>SUMIF('Volet 3 - Planification'!$C$13:$C$49,'USAGE MCC'!$B$130,'Volet 3 - Planification'!AC13:AC49)</f>
        <v>0</v>
      </c>
      <c r="L130" s="324">
        <f>SUMIF('Volet 3 - Planification'!$C$13:$C$49,'USAGE MCC'!$B$130,'Volet 3 - Planification'!AD13:AD49)</f>
        <v>0</v>
      </c>
      <c r="M130" s="323">
        <f t="shared" si="38"/>
        <v>0</v>
      </c>
      <c r="N130" s="324">
        <f>SUMIF('Volet 3 - Planification'!$C$13:$C$49,'USAGE MCC'!$B$130,'Volet 3 - Planification'!AF13:AF49)</f>
        <v>0</v>
      </c>
      <c r="O130" s="324">
        <f>SUMIF('Volet 3 - Planification'!$C$13:$C$49,'USAGE MCC'!$B$130,'Volet 3 - Planification'!AG13:AG49)</f>
        <v>0</v>
      </c>
      <c r="P130" s="325">
        <f t="shared" si="39"/>
        <v>0</v>
      </c>
    </row>
    <row r="131" spans="2:16" ht="29.4" customHeight="1" x14ac:dyDescent="0.3">
      <c r="B131" s="83" t="s">
        <v>112</v>
      </c>
      <c r="C131" s="325">
        <f>SUM(C125:C130)</f>
        <v>0</v>
      </c>
      <c r="D131" s="325">
        <f t="shared" ref="D131:G131" si="40">SUM(D125:D130)</f>
        <v>0</v>
      </c>
      <c r="E131" s="325">
        <f t="shared" si="40"/>
        <v>0</v>
      </c>
      <c r="F131" s="325">
        <f t="shared" si="40"/>
        <v>0</v>
      </c>
      <c r="G131" s="325">
        <f t="shared" si="40"/>
        <v>0</v>
      </c>
      <c r="H131" s="325">
        <f>SUM(H125:H130)</f>
        <v>0</v>
      </c>
      <c r="I131" s="325">
        <f>SUM(I125:I130)</f>
        <v>0</v>
      </c>
      <c r="J131" s="325">
        <f>SUM(J125:J130)</f>
        <v>0</v>
      </c>
      <c r="K131" s="325">
        <f>SUM(L125:L130)</f>
        <v>0</v>
      </c>
      <c r="L131" s="325">
        <f>SUM(M125:M130)</f>
        <v>0</v>
      </c>
      <c r="M131" s="325">
        <f>SUM(M125:M130)</f>
        <v>0</v>
      </c>
      <c r="N131" s="325">
        <f>SUM(N125:N130)</f>
        <v>0</v>
      </c>
      <c r="O131" s="325">
        <f t="shared" ref="O131:P131" si="41">SUM(O125:O130)</f>
        <v>0</v>
      </c>
      <c r="P131" s="325">
        <f t="shared" si="41"/>
        <v>0</v>
      </c>
    </row>
    <row r="134" spans="2:16" ht="19.95" customHeight="1" x14ac:dyDescent="0.3">
      <c r="C134" s="14" t="s">
        <v>277</v>
      </c>
      <c r="D134" s="327"/>
    </row>
    <row r="135" spans="2:16" ht="19.2" customHeight="1" x14ac:dyDescent="0.3">
      <c r="B135" s="307" t="s">
        <v>331</v>
      </c>
      <c r="C135" s="99" t="s">
        <v>332</v>
      </c>
      <c r="D135" s="34"/>
    </row>
    <row r="136" spans="2:16" ht="30" customHeight="1" x14ac:dyDescent="0.3">
      <c r="B136" s="137" t="s">
        <v>293</v>
      </c>
      <c r="C136" s="415">
        <f>COUNTIF('Volet 3 - Planification'!$C$13:$C$61,'USAGE MCC'!B136)</f>
        <v>0</v>
      </c>
      <c r="D136" s="328"/>
    </row>
    <row r="137" spans="2:16" ht="30" customHeight="1" x14ac:dyDescent="0.3">
      <c r="B137" s="137" t="s">
        <v>294</v>
      </c>
      <c r="C137" s="415">
        <f>COUNTIF('Volet 3 - Planification'!$C$13:$C$61,'USAGE MCC'!B137)</f>
        <v>0</v>
      </c>
      <c r="D137" s="328"/>
    </row>
    <row r="138" spans="2:16" ht="30" customHeight="1" x14ac:dyDescent="0.3">
      <c r="B138" s="137" t="s">
        <v>311</v>
      </c>
      <c r="C138" s="415">
        <f>COUNTIF('Volet 3 - Planification'!$C$13:$C$61,'USAGE MCC'!B138)</f>
        <v>0</v>
      </c>
      <c r="D138" s="328"/>
    </row>
    <row r="139" spans="2:16" ht="30" customHeight="1" x14ac:dyDescent="0.3">
      <c r="B139" s="137" t="s">
        <v>328</v>
      </c>
      <c r="C139" s="415">
        <f>COUNTIF('Volet 3 - Planification'!$C$13:$C$61,'USAGE MCC'!B139)</f>
        <v>0</v>
      </c>
      <c r="D139" s="328"/>
    </row>
    <row r="140" spans="2:16" ht="30" customHeight="1" x14ac:dyDescent="0.3">
      <c r="B140" s="137" t="s">
        <v>329</v>
      </c>
      <c r="C140" s="415">
        <f>COUNTIF('Volet 3 - Planification'!$C$13:$C$61,'USAGE MCC'!B140)</f>
        <v>0</v>
      </c>
      <c r="D140" s="328"/>
    </row>
    <row r="141" spans="2:16" ht="30" customHeight="1" x14ac:dyDescent="0.3">
      <c r="B141" s="137" t="s">
        <v>330</v>
      </c>
      <c r="C141" s="415">
        <f>COUNTIF('Volet 3 - Planification'!$C$13:$C$61,'USAGE MCC'!B141)</f>
        <v>0</v>
      </c>
      <c r="D141" s="328"/>
    </row>
    <row r="142" spans="2:16" ht="19.95" customHeight="1" x14ac:dyDescent="0.3">
      <c r="B142" s="319" t="s">
        <v>112</v>
      </c>
      <c r="C142" s="329">
        <f>SUM(C136:C141)</f>
        <v>0</v>
      </c>
      <c r="D142" s="330"/>
    </row>
    <row r="146" spans="2:22" s="78" customFormat="1" ht="29.4" customHeight="1" x14ac:dyDescent="0.3">
      <c r="B146" s="664" t="s">
        <v>333</v>
      </c>
      <c r="C146" s="664"/>
      <c r="D146" s="664"/>
      <c r="E146" s="664"/>
      <c r="F146" s="664"/>
      <c r="G146" s="664"/>
      <c r="H146" s="664"/>
      <c r="I146" s="664"/>
      <c r="J146" s="664"/>
      <c r="K146" s="664"/>
      <c r="L146" s="664"/>
      <c r="M146" s="664"/>
      <c r="N146" s="664"/>
      <c r="O146" s="664"/>
      <c r="P146" s="664"/>
      <c r="Q146" s="664"/>
      <c r="R146" s="664"/>
      <c r="S146" s="664"/>
      <c r="T146" s="664"/>
      <c r="U146" s="664"/>
      <c r="V146" s="34"/>
    </row>
    <row r="148" spans="2:22" ht="22.95" customHeight="1" x14ac:dyDescent="0.3">
      <c r="C148" s="416" t="s">
        <v>55</v>
      </c>
      <c r="D148" s="417"/>
      <c r="E148" s="666" t="s">
        <v>286</v>
      </c>
      <c r="F148" s="667"/>
      <c r="G148" s="667"/>
      <c r="H148" s="667"/>
      <c r="I148" s="667"/>
      <c r="J148" s="667"/>
      <c r="K148" s="667"/>
      <c r="L148" s="670"/>
      <c r="M148" s="457" t="s">
        <v>326</v>
      </c>
      <c r="N148" s="662" t="s">
        <v>288</v>
      </c>
      <c r="O148" s="662" t="s">
        <v>334</v>
      </c>
      <c r="P148" s="662" t="s">
        <v>124</v>
      </c>
    </row>
    <row r="149" spans="2:22" ht="37.200000000000003" customHeight="1" x14ac:dyDescent="0.3">
      <c r="B149" s="331" t="s">
        <v>335</v>
      </c>
      <c r="C149" s="99" t="s">
        <v>336</v>
      </c>
      <c r="D149" s="86" t="s">
        <v>292</v>
      </c>
      <c r="E149" s="8" t="s">
        <v>266</v>
      </c>
      <c r="F149" s="8" t="s">
        <v>267</v>
      </c>
      <c r="G149" s="8" t="s">
        <v>268</v>
      </c>
      <c r="H149" s="8" t="s">
        <v>99</v>
      </c>
      <c r="I149" s="8" t="s">
        <v>269</v>
      </c>
      <c r="J149" s="8" t="s">
        <v>270</v>
      </c>
      <c r="K149" s="8" t="s">
        <v>271</v>
      </c>
      <c r="L149" s="8" t="s">
        <v>278</v>
      </c>
      <c r="M149" s="458"/>
      <c r="N149" s="663"/>
      <c r="O149" s="663"/>
      <c r="P149" s="663"/>
      <c r="S149" s="85"/>
      <c r="T149" s="85"/>
    </row>
    <row r="150" spans="2:22" ht="30" customHeight="1" x14ac:dyDescent="0.3">
      <c r="B150" s="137" t="s">
        <v>112</v>
      </c>
      <c r="C150" s="324">
        <f>'Volet 4.1 - Restauration privée'!N12</f>
        <v>0</v>
      </c>
      <c r="D150" s="324">
        <f>'Volet 4.1 - Restauration privée'!O12</f>
        <v>0</v>
      </c>
      <c r="E150" s="325">
        <f>'Volet 4.1 - Restauration privée'!T12</f>
        <v>0</v>
      </c>
      <c r="F150" s="325">
        <f>'Volet 4.1 - Restauration privée'!U12</f>
        <v>0</v>
      </c>
      <c r="G150" s="325">
        <f>'Volet 4.1 - Restauration privée'!V12</f>
        <v>0</v>
      </c>
      <c r="H150" s="325">
        <f>'Volet 4.1 - Restauration privée'!W12</f>
        <v>0</v>
      </c>
      <c r="I150" s="325">
        <f>'Volet 4.1 - Restauration privée'!X12</f>
        <v>0</v>
      </c>
      <c r="J150" s="325">
        <f>'Volet 4.1 - Restauration privée'!Y12</f>
        <v>0</v>
      </c>
      <c r="K150" s="325">
        <f>'Volet 4.1 - Restauration privée'!Z12</f>
        <v>0</v>
      </c>
      <c r="L150" s="325">
        <f>'Volet 4.1 - Restauration privée'!AA12</f>
        <v>0</v>
      </c>
      <c r="M150" s="325">
        <f>SUM(E150:L150)</f>
        <v>0</v>
      </c>
      <c r="N150" s="325">
        <f>'Volet 4.1 - Restauration privée'!AD12</f>
        <v>0</v>
      </c>
      <c r="O150" s="325">
        <f>'Volet 4.1 - Restauration privée'!AC12</f>
        <v>0</v>
      </c>
      <c r="P150" s="325">
        <f>N150+O150</f>
        <v>0</v>
      </c>
      <c r="S150" s="85"/>
      <c r="T150" s="85"/>
    </row>
    <row r="151" spans="2:22" x14ac:dyDescent="0.3">
      <c r="S151" s="290"/>
      <c r="T151" s="290"/>
    </row>
    <row r="154" spans="2:22" ht="32.4" customHeight="1" x14ac:dyDescent="0.3">
      <c r="B154" s="331" t="s">
        <v>335</v>
      </c>
      <c r="C154" s="126" t="s">
        <v>337</v>
      </c>
    </row>
    <row r="155" spans="2:22" ht="30" customHeight="1" x14ac:dyDescent="0.3">
      <c r="B155" s="137" t="s">
        <v>338</v>
      </c>
      <c r="C155" s="332">
        <f>COUNTIF('Volet 4.1 - Restauration privée'!$B$13:$B$23,'USAGE MCC'!B155)</f>
        <v>0</v>
      </c>
    </row>
    <row r="156" spans="2:22" ht="30" customHeight="1" x14ac:dyDescent="0.3">
      <c r="B156" s="137" t="s">
        <v>339</v>
      </c>
      <c r="C156" s="332">
        <f>COUNTIF('Volet 4.1 - Restauration privée'!$B$13:$B$23,'USAGE MCC'!B156)</f>
        <v>0</v>
      </c>
    </row>
    <row r="157" spans="2:22" ht="30" customHeight="1" x14ac:dyDescent="0.3">
      <c r="B157" s="137" t="s">
        <v>340</v>
      </c>
      <c r="C157" s="332">
        <f>COUNTIF('Volet 4.1 - Restauration privée'!$B$13:$B$23,'USAGE MCC'!B157)</f>
        <v>0</v>
      </c>
    </row>
    <row r="160" spans="2:22" s="78" customFormat="1" ht="29.4" customHeight="1" x14ac:dyDescent="0.3">
      <c r="B160" s="664" t="s">
        <v>341</v>
      </c>
      <c r="C160" s="664"/>
      <c r="D160" s="664"/>
      <c r="E160" s="664"/>
      <c r="F160" s="664"/>
      <c r="G160" s="664"/>
      <c r="H160" s="664"/>
      <c r="I160" s="664"/>
      <c r="J160" s="664"/>
      <c r="K160" s="664"/>
      <c r="L160" s="664"/>
      <c r="M160" s="664"/>
      <c r="N160" s="664"/>
      <c r="O160" s="664"/>
      <c r="P160" s="664"/>
      <c r="Q160" s="664"/>
      <c r="R160" s="664"/>
      <c r="S160" s="664"/>
      <c r="T160" s="664"/>
      <c r="U160" s="664"/>
      <c r="V160" s="34"/>
    </row>
    <row r="162" spans="2:16" x14ac:dyDescent="0.3">
      <c r="B162" s="267"/>
      <c r="N162" s="260"/>
    </row>
    <row r="163" spans="2:16" ht="14.4" customHeight="1" x14ac:dyDescent="0.3">
      <c r="C163" s="672" t="s">
        <v>55</v>
      </c>
      <c r="D163" s="673"/>
      <c r="E163" s="666" t="s">
        <v>286</v>
      </c>
      <c r="F163" s="667"/>
      <c r="G163" s="667"/>
      <c r="H163" s="667"/>
      <c r="I163" s="667"/>
      <c r="J163" s="667"/>
      <c r="K163" s="667"/>
      <c r="L163" s="670"/>
      <c r="M163" s="457" t="s">
        <v>326</v>
      </c>
      <c r="N163" s="662" t="s">
        <v>288</v>
      </c>
      <c r="O163" s="662" t="s">
        <v>334</v>
      </c>
      <c r="P163" s="662" t="s">
        <v>124</v>
      </c>
    </row>
    <row r="164" spans="2:16" ht="40.950000000000003" customHeight="1" x14ac:dyDescent="0.3">
      <c r="B164" s="331" t="s">
        <v>342</v>
      </c>
      <c r="C164" s="99" t="s">
        <v>336</v>
      </c>
      <c r="D164" s="86" t="s">
        <v>292</v>
      </c>
      <c r="E164" s="8" t="s">
        <v>266</v>
      </c>
      <c r="F164" s="8" t="s">
        <v>267</v>
      </c>
      <c r="G164" s="8" t="s">
        <v>268</v>
      </c>
      <c r="H164" s="8" t="s">
        <v>99</v>
      </c>
      <c r="I164" s="8" t="s">
        <v>269</v>
      </c>
      <c r="J164" s="8" t="s">
        <v>270</v>
      </c>
      <c r="K164" s="8" t="s">
        <v>271</v>
      </c>
      <c r="L164" s="8" t="s">
        <v>278</v>
      </c>
      <c r="M164" s="458"/>
      <c r="N164" s="663"/>
      <c r="O164" s="663"/>
      <c r="P164" s="663"/>
    </row>
    <row r="165" spans="2:16" ht="30" customHeight="1" x14ac:dyDescent="0.3">
      <c r="B165" s="83" t="s">
        <v>343</v>
      </c>
      <c r="C165" s="323">
        <f>SUMIF('Volet 4.2 - Restauration mun'!$D$14:$D$213,'USAGE MCC'!B165,'Volet 4.2 - Restauration mun'!$S$14:$S$213)</f>
        <v>0</v>
      </c>
      <c r="D165" s="323">
        <f>SUMIF('Volet 4.2 - Restauration mun'!$D$14:$D$213,'USAGE MCC'!B165,'Volet 4.2 - Restauration mun'!$T$14:$T$213)</f>
        <v>0</v>
      </c>
      <c r="E165" s="323">
        <f>SUMIF('Volet 4.2 - Restauration mun'!$D$14:$D$213,'USAGE MCC'!$B$165,'Volet 4.2 - Restauration mun'!Y14:Y213)</f>
        <v>0</v>
      </c>
      <c r="F165" s="323">
        <f>SUMIF('Volet 4.2 - Restauration mun'!$D$14:$D$213,'USAGE MCC'!$B$165,'Volet 4.2 - Restauration mun'!Z14:Z213)</f>
        <v>0</v>
      </c>
      <c r="G165" s="323">
        <f>SUMIF('Volet 4.2 - Restauration mun'!$D$14:$D$213,'USAGE MCC'!$B$165,'Volet 4.2 - Restauration mun'!AA14:AA213)</f>
        <v>0</v>
      </c>
      <c r="H165" s="323">
        <f>SUMIF('Volet 4.2 - Restauration mun'!$D$14:$D$213,'USAGE MCC'!$B$165,'Volet 4.2 - Restauration mun'!AB14:AB213)</f>
        <v>0</v>
      </c>
      <c r="I165" s="323">
        <f>SUMIF('Volet 4.2 - Restauration mun'!$D$14:$D$213,'USAGE MCC'!$B$165,'Volet 4.2 - Restauration mun'!AC14:AC213)</f>
        <v>0</v>
      </c>
      <c r="J165" s="323">
        <f>SUMIF('Volet 4.2 - Restauration mun'!$D$14:$D$213,'USAGE MCC'!$B$165,'Volet 4.2 - Restauration mun'!AD14:AD213)</f>
        <v>0</v>
      </c>
      <c r="K165" s="323">
        <f>SUMIF('Volet 4.2 - Restauration mun'!$D$14:$D$213,'USAGE MCC'!$B$165,'Volet 4.2 - Restauration mun'!AE14:AE213)</f>
        <v>0</v>
      </c>
      <c r="L165" s="323">
        <f>SUMIF('Volet 4.2 - Restauration mun'!$D$14:$D$213,'USAGE MCC'!$B$165,'Volet 4.2 - Restauration mun'!AF14:AF213)</f>
        <v>0</v>
      </c>
      <c r="M165" s="323">
        <f>SUM(E165:L165)</f>
        <v>0</v>
      </c>
      <c r="N165" s="324">
        <f>SUMIF('Volet 4.2 - Restauration mun'!$D$14:$D$213,'USAGE MCC'!B165,'Volet 4.2 - Restauration mun'!$AH$14:$AH$213)</f>
        <v>0</v>
      </c>
      <c r="O165" s="324">
        <f>SUMIF('Volet 4.2 - Restauration mun'!$D$14:$D$213,'USAGE MCC'!B165,'Volet 4.2 - Restauration mun'!$AI$14:$AI$213)</f>
        <v>0</v>
      </c>
      <c r="P165" s="325">
        <f>N165+O165</f>
        <v>0</v>
      </c>
    </row>
    <row r="166" spans="2:16" ht="30" customHeight="1" x14ac:dyDescent="0.3">
      <c r="B166" s="83" t="s">
        <v>344</v>
      </c>
      <c r="C166" s="323">
        <f>SUMIF('Volet 4.2 - Restauration mun'!$D$14:$D$213,'USAGE MCC'!B166,'Volet 4.2 - Restauration mun'!$S$14:$S$213)</f>
        <v>0</v>
      </c>
      <c r="D166" s="323">
        <f>SUMIF('Volet 4.2 - Restauration mun'!$D$14:$D$213,'USAGE MCC'!B166,'Volet 4.2 - Restauration mun'!$T$14:$T$213)</f>
        <v>0</v>
      </c>
      <c r="E166" s="323">
        <f>SUMIF('Volet 4.2 - Restauration mun'!$D$14:$D$213,'USAGE MCC'!$B$166,'Volet 4.2 - Restauration mun'!Y14:Y213)</f>
        <v>0</v>
      </c>
      <c r="F166" s="323">
        <f>SUMIF('Volet 4.2 - Restauration mun'!$D$14:$D$213,'USAGE MCC'!$B$166,'Volet 4.2 - Restauration mun'!Z14:Z213)</f>
        <v>0</v>
      </c>
      <c r="G166" s="323">
        <f>SUMIF('Volet 4.2 - Restauration mun'!$D$14:$D$213,'USAGE MCC'!$B$166,'Volet 4.2 - Restauration mun'!AA14:AA213)</f>
        <v>0</v>
      </c>
      <c r="H166" s="323">
        <f>SUMIF('Volet 4.2 - Restauration mun'!$D$14:$D$213,'USAGE MCC'!$B$166,'Volet 4.2 - Restauration mun'!AB14:AB213)</f>
        <v>0</v>
      </c>
      <c r="I166" s="323">
        <f>SUMIF('Volet 4.2 - Restauration mun'!$D$14:$D$213,'USAGE MCC'!$B$166,'Volet 4.2 - Restauration mun'!AC14:AC213)</f>
        <v>0</v>
      </c>
      <c r="J166" s="323">
        <f>SUMIF('Volet 4.2 - Restauration mun'!$D$14:$D$213,'USAGE MCC'!$B$166,'Volet 4.2 - Restauration mun'!AD14:AD213)</f>
        <v>0</v>
      </c>
      <c r="K166" s="323">
        <f>SUMIF('Volet 4.2 - Restauration mun'!$D$14:$D$213,'USAGE MCC'!$B$166,'Volet 4.2 - Restauration mun'!AE14:AE213)</f>
        <v>0</v>
      </c>
      <c r="L166" s="323">
        <f>SUMIF('Volet 4.2 - Restauration mun'!$D$14:$D$213,'USAGE MCC'!$B$166,'Volet 4.2 - Restauration mun'!AF14:AF213)</f>
        <v>0</v>
      </c>
      <c r="M166" s="323">
        <f>SUM(E166:L166)</f>
        <v>0</v>
      </c>
      <c r="N166" s="324">
        <f>SUMIF('Volet 4.2 - Restauration mun'!$D$14:$D$213,'USAGE MCC'!B166,'Volet 4.2 - Restauration mun'!$AH$14:$AH$213)</f>
        <v>0</v>
      </c>
      <c r="O166" s="324">
        <f>SUMIF('Volet 4.2 - Restauration mun'!$D$14:$D$213,'USAGE MCC'!B166,'Volet 4.2 - Restauration mun'!$AI$14:$AI$213)</f>
        <v>0</v>
      </c>
      <c r="P166" s="325">
        <f>N166+O166</f>
        <v>0</v>
      </c>
    </row>
    <row r="167" spans="2:16" ht="30" customHeight="1" x14ac:dyDescent="0.3">
      <c r="B167" s="83" t="s">
        <v>345</v>
      </c>
      <c r="C167" s="323">
        <f>SUMIF('Volet 4.2 - Restauration mun'!$D$14:$D$213,'USAGE MCC'!B167,'Volet 4.2 - Restauration mun'!$S$14:$S$213)</f>
        <v>0</v>
      </c>
      <c r="D167" s="323">
        <f>SUMIF('Volet 4.2 - Restauration mun'!$D$14:$D$213,'USAGE MCC'!B167,'Volet 4.2 - Restauration mun'!$T$14:$T$213)</f>
        <v>0</v>
      </c>
      <c r="E167" s="323">
        <f>SUMIF('Volet 4.2 - Restauration mun'!$D$14:$D$213,'USAGE MCC'!$B$167,'Volet 4.2 - Restauration mun'!Y14:Y213)</f>
        <v>0</v>
      </c>
      <c r="F167" s="323">
        <f>SUMIF('Volet 4.2 - Restauration mun'!$D$14:$D$213,'USAGE MCC'!$B$167,'Volet 4.2 - Restauration mun'!Z14:Z213)</f>
        <v>0</v>
      </c>
      <c r="G167" s="323">
        <f>SUMIF('Volet 4.2 - Restauration mun'!$D$14:$D$213,'USAGE MCC'!$B$167,'Volet 4.2 - Restauration mun'!AA14:AA213)</f>
        <v>0</v>
      </c>
      <c r="H167" s="323">
        <f>SUMIF('Volet 4.2 - Restauration mun'!$D$14:$D$213,'USAGE MCC'!$B$167,'Volet 4.2 - Restauration mun'!AB14:AB213)</f>
        <v>0</v>
      </c>
      <c r="I167" s="323">
        <f>SUMIF('Volet 4.2 - Restauration mun'!$D$14:$D$213,'USAGE MCC'!$B$167,'Volet 4.2 - Restauration mun'!AC14:AC213)</f>
        <v>0</v>
      </c>
      <c r="J167" s="323">
        <f>SUMIF('Volet 4.2 - Restauration mun'!$D$14:$D$213,'USAGE MCC'!$B$167,'Volet 4.2 - Restauration mun'!AD14:AD213)</f>
        <v>0</v>
      </c>
      <c r="K167" s="323">
        <f>SUMIF('Volet 4.2 - Restauration mun'!$D$14:$D$213,'USAGE MCC'!$B$167,'Volet 4.2 - Restauration mun'!AE14:AE213)</f>
        <v>0</v>
      </c>
      <c r="L167" s="323">
        <f>SUMIF('Volet 4.2 - Restauration mun'!$D$14:$D$213,'USAGE MCC'!$B$167,'Volet 4.2 - Restauration mun'!AF14:AF213)</f>
        <v>0</v>
      </c>
      <c r="M167" s="323">
        <f>SUM(E167:L167)</f>
        <v>0</v>
      </c>
      <c r="N167" s="324">
        <f>SUMIF('Volet 4.2 - Restauration mun'!$D$14:$D$213,'USAGE MCC'!B167,'Volet 4.2 - Restauration mun'!$AH$14:$AH$213)</f>
        <v>0</v>
      </c>
      <c r="O167" s="324">
        <f>SUMIF('Volet 4.2 - Restauration mun'!$D$14:$D$213,'USAGE MCC'!B167,'Volet 4.2 - Restauration mun'!$AI$14:$AI$213)</f>
        <v>0</v>
      </c>
      <c r="P167" s="325">
        <f>N167+O167</f>
        <v>0</v>
      </c>
    </row>
    <row r="168" spans="2:16" ht="30" customHeight="1" x14ac:dyDescent="0.3">
      <c r="B168" s="83" t="s">
        <v>112</v>
      </c>
      <c r="C168" s="325">
        <f t="shared" ref="C168:G168" si="42">SUM(C165:C167)</f>
        <v>0</v>
      </c>
      <c r="D168" s="325">
        <f t="shared" si="42"/>
        <v>0</v>
      </c>
      <c r="E168" s="325">
        <f t="shared" si="42"/>
        <v>0</v>
      </c>
      <c r="F168" s="325">
        <f t="shared" si="42"/>
        <v>0</v>
      </c>
      <c r="G168" s="325">
        <f t="shared" si="42"/>
        <v>0</v>
      </c>
      <c r="H168" s="325">
        <f t="shared" ref="H168:N168" si="43">SUM(H165:H167)</f>
        <v>0</v>
      </c>
      <c r="I168" s="325">
        <f t="shared" si="43"/>
        <v>0</v>
      </c>
      <c r="J168" s="325">
        <f t="shared" si="43"/>
        <v>0</v>
      </c>
      <c r="K168" s="325">
        <f t="shared" si="43"/>
        <v>0</v>
      </c>
      <c r="L168" s="325">
        <f t="shared" si="43"/>
        <v>0</v>
      </c>
      <c r="M168" s="325">
        <f t="shared" si="43"/>
        <v>0</v>
      </c>
      <c r="N168" s="325">
        <f t="shared" si="43"/>
        <v>0</v>
      </c>
      <c r="O168" s="325">
        <f t="shared" ref="O168:P168" si="44">SUM(O165:O167)</f>
        <v>0</v>
      </c>
      <c r="P168" s="325">
        <f t="shared" si="44"/>
        <v>0</v>
      </c>
    </row>
    <row r="172" spans="2:16" x14ac:dyDescent="0.3">
      <c r="B172" s="331" t="s">
        <v>342</v>
      </c>
      <c r="C172" s="319" t="s">
        <v>346</v>
      </c>
    </row>
    <row r="173" spans="2:16" ht="30" customHeight="1" x14ac:dyDescent="0.3">
      <c r="B173" s="83" t="s">
        <v>347</v>
      </c>
      <c r="C173" s="333">
        <f>COUNTIF('Volet 4.2 - Restauration mun'!H14:H213,'USAGE MCC'!B173)</f>
        <v>0</v>
      </c>
    </row>
    <row r="174" spans="2:16" ht="30" customHeight="1" x14ac:dyDescent="0.3">
      <c r="B174" s="83" t="s">
        <v>348</v>
      </c>
      <c r="C174" s="333">
        <f>COUNTIF('Volet 4.2 - Restauration mun'!H14:H213,'USAGE MCC'!B174)</f>
        <v>0</v>
      </c>
    </row>
    <row r="175" spans="2:16" ht="30" customHeight="1" x14ac:dyDescent="0.3">
      <c r="B175" s="83" t="s">
        <v>349</v>
      </c>
      <c r="C175" s="333">
        <f>COUNTIF('Volet 4.2 - Restauration mun'!H14:H213,'USAGE MCC'!B175)</f>
        <v>0</v>
      </c>
    </row>
    <row r="176" spans="2:16" ht="30" customHeight="1" x14ac:dyDescent="0.3">
      <c r="B176" s="83" t="s">
        <v>350</v>
      </c>
      <c r="C176" s="333">
        <f>COUNTIF('Volet 4.2 - Restauration mun'!H14:H216,'USAGE MCC'!B176)</f>
        <v>0</v>
      </c>
    </row>
    <row r="177" spans="2:3" ht="30" customHeight="1" x14ac:dyDescent="0.3">
      <c r="B177" s="418" t="s">
        <v>112</v>
      </c>
      <c r="C177" s="315">
        <f>SUM(C173:C176)</f>
        <v>0</v>
      </c>
    </row>
  </sheetData>
  <sheetProtection algorithmName="SHA-512" hashValue="Aw1N6GvWqGqLCr6iAE1I2d9seBDhOozOq5SUrjEGtELN/YajQ2cpi/LJKV+Sz09cTkDpIKwgoDeMbzwnWe52zA==" saltValue="umD+35lF/yrhSqg4//Pt2Q==" spinCount="100000" sheet="1" objects="1" scenarios="1"/>
  <mergeCells count="51">
    <mergeCell ref="B8:J8"/>
    <mergeCell ref="B25:J25"/>
    <mergeCell ref="B42:W42"/>
    <mergeCell ref="B70:P70"/>
    <mergeCell ref="C15:C16"/>
    <mergeCell ref="D15:D16"/>
    <mergeCell ref="C11:C13"/>
    <mergeCell ref="D11:D13"/>
    <mergeCell ref="C28:C30"/>
    <mergeCell ref="D28:D30"/>
    <mergeCell ref="C20:C21"/>
    <mergeCell ref="D20:D21"/>
    <mergeCell ref="B44:U44"/>
    <mergeCell ref="C32:C33"/>
    <mergeCell ref="D32:D33"/>
    <mergeCell ref="C37:C38"/>
    <mergeCell ref="C163:D163"/>
    <mergeCell ref="N163:N164"/>
    <mergeCell ref="O163:O164"/>
    <mergeCell ref="C123:D123"/>
    <mergeCell ref="N123:N124"/>
    <mergeCell ref="E148:L148"/>
    <mergeCell ref="E163:L163"/>
    <mergeCell ref="N148:N149"/>
    <mergeCell ref="O148:O149"/>
    <mergeCell ref="O123:O124"/>
    <mergeCell ref="D37:D38"/>
    <mergeCell ref="C72:D72"/>
    <mergeCell ref="B89:P89"/>
    <mergeCell ref="O112:O113"/>
    <mergeCell ref="B120:P120"/>
    <mergeCell ref="O72:O73"/>
    <mergeCell ref="P112:P113"/>
    <mergeCell ref="B60:M60"/>
    <mergeCell ref="N72:N73"/>
    <mergeCell ref="P163:P164"/>
    <mergeCell ref="P72:P73"/>
    <mergeCell ref="M163:M164"/>
    <mergeCell ref="P148:P149"/>
    <mergeCell ref="N112:N113"/>
    <mergeCell ref="B146:U146"/>
    <mergeCell ref="B160:U160"/>
    <mergeCell ref="M148:M149"/>
    <mergeCell ref="C112:D112"/>
    <mergeCell ref="P123:P124"/>
    <mergeCell ref="E72:L72"/>
    <mergeCell ref="M72:M73"/>
    <mergeCell ref="E112:L112"/>
    <mergeCell ref="M112:M113"/>
    <mergeCell ref="E123:L123"/>
    <mergeCell ref="M123:M124"/>
  </mergeCells>
  <phoneticPr fontId="9" type="noConversion"/>
  <conditionalFormatting sqref="B63:B67">
    <cfRule type="containsText" dxfId="27" priority="1" operator="containsText" text="classé">
      <formula>NOT(ISERROR(SEARCH("classé",B63)))</formula>
    </cfRule>
    <cfRule type="containsText" dxfId="26" priority="2" operator="containsText" text="propriété">
      <formula>NOT(ISERROR(SEARCH("propriété",B63)))</formula>
    </cfRule>
    <cfRule type="containsText" dxfId="25" priority="3" operator="containsText" text="immeuble">
      <formula>NOT(ISERROR(SEARCH("immeuble",B63)))</formula>
    </cfRule>
  </conditionalFormatting>
  <conditionalFormatting sqref="F14">
    <cfRule type="cellIs" dxfId="24" priority="25" operator="lessThan">
      <formula>$C$11</formula>
    </cfRule>
    <cfRule type="cellIs" dxfId="23" priority="26" operator="greaterThan">
      <formula>$D$11</formula>
    </cfRule>
    <cfRule type="cellIs" dxfId="22" priority="27" operator="between">
      <formula>$C$11</formula>
      <formula>$D$11</formula>
    </cfRule>
  </conditionalFormatting>
  <conditionalFormatting sqref="F17">
    <cfRule type="cellIs" dxfId="21" priority="22" operator="greaterThan">
      <formula>$D$15</formula>
    </cfRule>
    <cfRule type="cellIs" dxfId="20" priority="23" operator="lessThan">
      <formula>$C$15</formula>
    </cfRule>
    <cfRule type="cellIs" dxfId="19" priority="24" operator="between">
      <formula>$C$15</formula>
      <formula>$D$15</formula>
    </cfRule>
  </conditionalFormatting>
  <conditionalFormatting sqref="F19">
    <cfRule type="cellIs" dxfId="18" priority="19" operator="greaterThan">
      <formula>$D$18</formula>
    </cfRule>
    <cfRule type="cellIs" dxfId="17" priority="20" operator="lessThan">
      <formula>$C$18</formula>
    </cfRule>
    <cfRule type="cellIs" dxfId="16" priority="21" operator="between">
      <formula>$C$18</formula>
      <formula>$D$18</formula>
    </cfRule>
  </conditionalFormatting>
  <conditionalFormatting sqref="F22">
    <cfRule type="cellIs" dxfId="15" priority="16" operator="greaterThan">
      <formula>$D$20</formula>
    </cfRule>
    <cfRule type="cellIs" dxfId="14" priority="17" operator="lessThan">
      <formula>$C$20</formula>
    </cfRule>
    <cfRule type="cellIs" dxfId="13" priority="18" operator="between">
      <formula>$C$20</formula>
      <formula>$D$20</formula>
    </cfRule>
  </conditionalFormatting>
  <conditionalFormatting sqref="F31">
    <cfRule type="cellIs" dxfId="12" priority="13" operator="lessThan">
      <formula>$C$11</formula>
    </cfRule>
    <cfRule type="cellIs" dxfId="11" priority="14" operator="greaterThan">
      <formula>$D$11</formula>
    </cfRule>
    <cfRule type="cellIs" dxfId="10" priority="15" operator="between">
      <formula>$C$11</formula>
      <formula>$D$11</formula>
    </cfRule>
  </conditionalFormatting>
  <conditionalFormatting sqref="F34">
    <cfRule type="cellIs" dxfId="9" priority="10" operator="greaterThan">
      <formula>$D$15</formula>
    </cfRule>
    <cfRule type="cellIs" dxfId="8" priority="11" operator="lessThan">
      <formula>$C$15</formula>
    </cfRule>
    <cfRule type="cellIs" dxfId="7" priority="12" operator="between">
      <formula>$C$15</formula>
      <formula>$D$15</formula>
    </cfRule>
  </conditionalFormatting>
  <conditionalFormatting sqref="F36">
    <cfRule type="cellIs" dxfId="6" priority="7" operator="greaterThan">
      <formula>$D$18</formula>
    </cfRule>
    <cfRule type="cellIs" dxfId="5" priority="8" operator="lessThan">
      <formula>$C$18</formula>
    </cfRule>
    <cfRule type="cellIs" dxfId="4" priority="9" operator="between">
      <formula>$C$18</formula>
      <formula>$D$18</formula>
    </cfRule>
  </conditionalFormatting>
  <conditionalFormatting sqref="F39">
    <cfRule type="cellIs" dxfId="3" priority="4" operator="greaterThan">
      <formula>$D$20</formula>
    </cfRule>
    <cfRule type="cellIs" dxfId="2" priority="5" operator="lessThan">
      <formula>$C$20</formula>
    </cfRule>
    <cfRule type="cellIs" dxfId="1" priority="6" operator="between">
      <formula>$C$20</formula>
      <formula>$D$20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1A51-FC78-4888-A287-022A31BB88B4}">
  <sheetPr filterMode="1">
    <tabColor theme="9"/>
  </sheetPr>
  <dimension ref="A1:AC1200"/>
  <sheetViews>
    <sheetView topLeftCell="B1" zoomScale="130" zoomScaleNormal="130" workbookViewId="0">
      <pane xSplit="8" ySplit="2" topLeftCell="J3" activePane="bottomRight" state="frozen"/>
      <selection pane="topRight" activeCell="J1" sqref="J1"/>
      <selection pane="bottomLeft" activeCell="B2" sqref="B2"/>
      <selection pane="bottomRight" activeCell="A2" sqref="A2"/>
    </sheetView>
  </sheetViews>
  <sheetFormatPr baseColWidth="10" defaultColWidth="11.44140625" defaultRowHeight="10.8" x14ac:dyDescent="0.25"/>
  <cols>
    <col min="1" max="1" width="25.109375" style="334" bestFit="1" customWidth="1"/>
    <col min="2" max="2" width="20.33203125" style="334" hidden="1" customWidth="1"/>
    <col min="3" max="3" width="18.6640625" style="334" hidden="1" customWidth="1"/>
    <col min="4" max="4" width="8.109375" style="336" hidden="1" customWidth="1"/>
    <col min="5" max="5" width="22.44140625" style="7" customWidth="1"/>
    <col min="6" max="6" width="15.33203125" style="336" hidden="1" customWidth="1"/>
    <col min="7" max="7" width="15.33203125" style="7" hidden="1" customWidth="1"/>
    <col min="8" max="8" width="14.5546875" style="336" hidden="1" customWidth="1"/>
    <col min="9" max="9" width="35.88671875" style="7" bestFit="1" customWidth="1"/>
    <col min="10" max="20" width="11.44140625" style="7"/>
    <col min="21" max="26" width="11.44140625" style="7" customWidth="1"/>
    <col min="27" max="27" width="14.88671875" style="7" customWidth="1"/>
    <col min="28" max="16384" width="11.44140625" style="7"/>
  </cols>
  <sheetData>
    <row r="1" spans="1:27" ht="14.4" customHeight="1" x14ac:dyDescent="0.25">
      <c r="E1" s="684" t="s">
        <v>351</v>
      </c>
      <c r="F1" s="685" t="s">
        <v>352</v>
      </c>
      <c r="G1" s="684" t="s">
        <v>353</v>
      </c>
      <c r="H1" s="404"/>
      <c r="I1" s="684" t="s">
        <v>354</v>
      </c>
      <c r="J1" s="686" t="s">
        <v>355</v>
      </c>
      <c r="K1" s="687" t="s">
        <v>356</v>
      </c>
      <c r="L1" s="687" t="s">
        <v>357</v>
      </c>
      <c r="M1" s="687" t="s">
        <v>358</v>
      </c>
      <c r="N1" s="687" t="s">
        <v>359</v>
      </c>
      <c r="O1" s="686" t="s">
        <v>360</v>
      </c>
      <c r="P1" s="687" t="s">
        <v>361</v>
      </c>
      <c r="Q1" s="687" t="s">
        <v>362</v>
      </c>
      <c r="R1" s="687" t="s">
        <v>363</v>
      </c>
      <c r="S1" s="686" t="s">
        <v>364</v>
      </c>
      <c r="T1" s="687" t="s">
        <v>365</v>
      </c>
      <c r="U1" s="683" t="s">
        <v>366</v>
      </c>
      <c r="V1" s="683"/>
      <c r="W1" s="683"/>
      <c r="X1" s="683"/>
      <c r="Y1" s="683"/>
      <c r="Z1" s="683"/>
      <c r="AA1" s="683"/>
    </row>
    <row r="2" spans="1:27" s="6" customFormat="1" ht="51" x14ac:dyDescent="0.2">
      <c r="A2" s="5" t="s">
        <v>367</v>
      </c>
      <c r="B2" s="5" t="s">
        <v>368</v>
      </c>
      <c r="C2" s="5" t="s">
        <v>369</v>
      </c>
      <c r="D2" s="49" t="s">
        <v>370</v>
      </c>
      <c r="E2" s="684"/>
      <c r="F2" s="685"/>
      <c r="G2" s="684"/>
      <c r="H2" s="53" t="s">
        <v>371</v>
      </c>
      <c r="I2" s="684"/>
      <c r="J2" s="686"/>
      <c r="K2" s="687"/>
      <c r="L2" s="687"/>
      <c r="M2" s="687"/>
      <c r="N2" s="687"/>
      <c r="O2" s="686"/>
      <c r="P2" s="687"/>
      <c r="Q2" s="687"/>
      <c r="R2" s="687"/>
      <c r="S2" s="686"/>
      <c r="T2" s="687"/>
      <c r="U2" s="54" t="s">
        <v>372</v>
      </c>
      <c r="V2" s="353" t="s">
        <v>373</v>
      </c>
      <c r="W2" s="353" t="s">
        <v>374</v>
      </c>
      <c r="X2" s="353" t="s">
        <v>375</v>
      </c>
      <c r="Y2" s="353" t="s">
        <v>376</v>
      </c>
      <c r="Z2" s="55" t="s">
        <v>377</v>
      </c>
      <c r="AA2" s="353" t="s">
        <v>378</v>
      </c>
    </row>
    <row r="3" spans="1:27" ht="21.6" hidden="1" x14ac:dyDescent="0.25">
      <c r="A3" s="334" t="s">
        <v>379</v>
      </c>
      <c r="B3" s="335" t="s">
        <v>380</v>
      </c>
      <c r="C3" s="334" t="s">
        <v>381</v>
      </c>
      <c r="D3" s="336" t="s">
        <v>382</v>
      </c>
      <c r="E3" s="52" t="s">
        <v>383</v>
      </c>
      <c r="F3" s="337" t="s">
        <v>380</v>
      </c>
      <c r="G3" s="52" t="s">
        <v>381</v>
      </c>
      <c r="H3" s="337" t="s">
        <v>384</v>
      </c>
      <c r="I3" s="52" t="s">
        <v>385</v>
      </c>
      <c r="J3" s="400"/>
      <c r="K3" s="376"/>
      <c r="L3" s="376"/>
      <c r="M3" s="376"/>
      <c r="N3" s="376"/>
      <c r="O3" s="400"/>
      <c r="P3" s="376"/>
      <c r="Q3" s="376"/>
      <c r="R3" s="376"/>
      <c r="S3" s="400"/>
      <c r="T3" s="376"/>
      <c r="U3" s="400"/>
      <c r="V3" s="376"/>
      <c r="W3" s="376"/>
      <c r="X3" s="376"/>
      <c r="Y3" s="376"/>
      <c r="Z3" s="376"/>
      <c r="AA3" s="376"/>
    </row>
    <row r="4" spans="1:27" ht="21.6" hidden="1" x14ac:dyDescent="0.25">
      <c r="A4" s="334" t="s">
        <v>379</v>
      </c>
      <c r="B4" s="335" t="s">
        <v>380</v>
      </c>
      <c r="C4" s="334" t="s">
        <v>381</v>
      </c>
      <c r="D4" s="336" t="s">
        <v>382</v>
      </c>
      <c r="E4" s="50" t="s">
        <v>383</v>
      </c>
      <c r="F4" s="338" t="s">
        <v>380</v>
      </c>
      <c r="G4" s="50" t="s">
        <v>381</v>
      </c>
      <c r="H4" s="338" t="s">
        <v>386</v>
      </c>
      <c r="I4" s="50" t="s">
        <v>387</v>
      </c>
      <c r="J4" s="401"/>
      <c r="K4" s="377"/>
      <c r="L4" s="377"/>
      <c r="M4" s="377"/>
      <c r="N4" s="377"/>
      <c r="O4" s="401"/>
      <c r="P4" s="377"/>
      <c r="Q4" s="377"/>
      <c r="R4" s="377"/>
      <c r="S4" s="401"/>
      <c r="T4" s="377"/>
      <c r="U4" s="401"/>
      <c r="V4" s="377"/>
      <c r="W4" s="377"/>
      <c r="X4" s="377"/>
      <c r="Y4" s="377"/>
      <c r="Z4" s="377"/>
      <c r="AA4" s="377"/>
    </row>
    <row r="5" spans="1:27" hidden="1" x14ac:dyDescent="0.25">
      <c r="A5" s="334" t="s">
        <v>388</v>
      </c>
      <c r="B5" s="335" t="s">
        <v>389</v>
      </c>
      <c r="C5" s="334" t="s">
        <v>390</v>
      </c>
      <c r="D5" s="336" t="s">
        <v>382</v>
      </c>
      <c r="E5" s="50" t="s">
        <v>383</v>
      </c>
      <c r="F5" s="338" t="s">
        <v>389</v>
      </c>
      <c r="G5" s="50" t="s">
        <v>390</v>
      </c>
      <c r="H5" s="338" t="s">
        <v>391</v>
      </c>
      <c r="I5" s="50" t="s">
        <v>392</v>
      </c>
      <c r="J5" s="401"/>
      <c r="K5" s="377"/>
      <c r="L5" s="377"/>
      <c r="M5" s="377"/>
      <c r="N5" s="377"/>
      <c r="O5" s="401"/>
      <c r="P5" s="377"/>
      <c r="Q5" s="377"/>
      <c r="R5" s="377"/>
      <c r="S5" s="401"/>
      <c r="T5" s="377"/>
      <c r="U5" s="401"/>
      <c r="V5" s="377"/>
      <c r="W5" s="377"/>
      <c r="X5" s="377"/>
      <c r="Y5" s="377"/>
      <c r="Z5" s="377"/>
      <c r="AA5" s="377"/>
    </row>
    <row r="6" spans="1:27" hidden="1" x14ac:dyDescent="0.25">
      <c r="A6" s="334" t="s">
        <v>388</v>
      </c>
      <c r="B6" s="335" t="s">
        <v>389</v>
      </c>
      <c r="C6" s="334" t="s">
        <v>390</v>
      </c>
      <c r="D6" s="336" t="s">
        <v>382</v>
      </c>
      <c r="E6" s="50" t="s">
        <v>383</v>
      </c>
      <c r="F6" s="338" t="s">
        <v>389</v>
      </c>
      <c r="G6" s="50" t="s">
        <v>390</v>
      </c>
      <c r="H6" s="338" t="s">
        <v>393</v>
      </c>
      <c r="I6" s="50" t="s">
        <v>394</v>
      </c>
      <c r="J6" s="401"/>
      <c r="K6" s="377"/>
      <c r="L6" s="377"/>
      <c r="M6" s="377"/>
      <c r="N6" s="377"/>
      <c r="O6" s="401"/>
      <c r="P6" s="377"/>
      <c r="Q6" s="377"/>
      <c r="R6" s="377"/>
      <c r="S6" s="401"/>
      <c r="T6" s="377"/>
      <c r="U6" s="401"/>
      <c r="V6" s="377"/>
      <c r="W6" s="377"/>
      <c r="X6" s="377"/>
      <c r="Y6" s="377"/>
      <c r="Z6" s="377"/>
      <c r="AA6" s="377"/>
    </row>
    <row r="7" spans="1:27" hidden="1" x14ac:dyDescent="0.25">
      <c r="A7" s="334" t="s">
        <v>388</v>
      </c>
      <c r="B7" s="335" t="s">
        <v>389</v>
      </c>
      <c r="C7" s="334" t="s">
        <v>390</v>
      </c>
      <c r="D7" s="336" t="s">
        <v>382</v>
      </c>
      <c r="E7" s="50" t="s">
        <v>383</v>
      </c>
      <c r="F7" s="338" t="s">
        <v>389</v>
      </c>
      <c r="G7" s="50" t="s">
        <v>390</v>
      </c>
      <c r="H7" s="338" t="s">
        <v>395</v>
      </c>
      <c r="I7" s="50" t="s">
        <v>396</v>
      </c>
      <c r="J7" s="401"/>
      <c r="K7" s="377"/>
      <c r="L7" s="377"/>
      <c r="M7" s="377"/>
      <c r="N7" s="377"/>
      <c r="O7" s="401"/>
      <c r="P7" s="377"/>
      <c r="Q7" s="377"/>
      <c r="R7" s="377"/>
      <c r="S7" s="401"/>
      <c r="T7" s="377"/>
      <c r="U7" s="401"/>
      <c r="V7" s="377"/>
      <c r="W7" s="377"/>
      <c r="X7" s="377"/>
      <c r="Y7" s="377"/>
      <c r="Z7" s="377"/>
      <c r="AA7" s="377"/>
    </row>
    <row r="8" spans="1:27" hidden="1" x14ac:dyDescent="0.25">
      <c r="A8" s="334" t="s">
        <v>388</v>
      </c>
      <c r="B8" s="335" t="s">
        <v>389</v>
      </c>
      <c r="C8" s="334" t="s">
        <v>390</v>
      </c>
      <c r="D8" s="336" t="s">
        <v>382</v>
      </c>
      <c r="E8" s="50" t="s">
        <v>383</v>
      </c>
      <c r="F8" s="338" t="s">
        <v>389</v>
      </c>
      <c r="G8" s="50" t="s">
        <v>390</v>
      </c>
      <c r="H8" s="338" t="s">
        <v>397</v>
      </c>
      <c r="I8" s="50" t="s">
        <v>398</v>
      </c>
      <c r="J8" s="401"/>
      <c r="K8" s="377"/>
      <c r="L8" s="377"/>
      <c r="M8" s="377"/>
      <c r="N8" s="377"/>
      <c r="O8" s="401"/>
      <c r="P8" s="377"/>
      <c r="Q8" s="377"/>
      <c r="R8" s="377"/>
      <c r="S8" s="401"/>
      <c r="T8" s="377"/>
      <c r="U8" s="401"/>
      <c r="V8" s="377"/>
      <c r="W8" s="377"/>
      <c r="X8" s="377"/>
      <c r="Y8" s="377"/>
      <c r="Z8" s="377"/>
      <c r="AA8" s="377"/>
    </row>
    <row r="9" spans="1:27" hidden="1" x14ac:dyDescent="0.25">
      <c r="A9" s="334" t="s">
        <v>388</v>
      </c>
      <c r="B9" s="335" t="s">
        <v>389</v>
      </c>
      <c r="C9" s="334" t="s">
        <v>390</v>
      </c>
      <c r="D9" s="336" t="s">
        <v>382</v>
      </c>
      <c r="E9" s="50" t="s">
        <v>383</v>
      </c>
      <c r="F9" s="338" t="s">
        <v>389</v>
      </c>
      <c r="G9" s="50" t="s">
        <v>390</v>
      </c>
      <c r="H9" s="338" t="s">
        <v>399</v>
      </c>
      <c r="I9" s="50" t="s">
        <v>400</v>
      </c>
      <c r="J9" s="401"/>
      <c r="K9" s="377"/>
      <c r="L9" s="377"/>
      <c r="M9" s="377"/>
      <c r="N9" s="377"/>
      <c r="O9" s="401"/>
      <c r="P9" s="377"/>
      <c r="Q9" s="377"/>
      <c r="R9" s="377"/>
      <c r="S9" s="401"/>
      <c r="T9" s="377"/>
      <c r="U9" s="401"/>
      <c r="V9" s="377"/>
      <c r="W9" s="377"/>
      <c r="X9" s="377"/>
      <c r="Y9" s="377"/>
      <c r="Z9" s="377"/>
      <c r="AA9" s="377"/>
    </row>
    <row r="10" spans="1:27" hidden="1" x14ac:dyDescent="0.25">
      <c r="A10" s="334" t="s">
        <v>388</v>
      </c>
      <c r="B10" s="335" t="s">
        <v>389</v>
      </c>
      <c r="C10" s="334" t="s">
        <v>390</v>
      </c>
      <c r="D10" s="336" t="s">
        <v>382</v>
      </c>
      <c r="E10" s="50" t="s">
        <v>383</v>
      </c>
      <c r="F10" s="338" t="s">
        <v>389</v>
      </c>
      <c r="G10" s="50" t="s">
        <v>390</v>
      </c>
      <c r="H10" s="338" t="s">
        <v>401</v>
      </c>
      <c r="I10" s="50" t="s">
        <v>402</v>
      </c>
      <c r="J10" s="401"/>
      <c r="K10" s="377"/>
      <c r="L10" s="377"/>
      <c r="M10" s="377"/>
      <c r="N10" s="377"/>
      <c r="O10" s="401"/>
      <c r="P10" s="377"/>
      <c r="Q10" s="377"/>
      <c r="R10" s="377"/>
      <c r="S10" s="401"/>
      <c r="T10" s="377"/>
      <c r="U10" s="401"/>
      <c r="V10" s="377"/>
      <c r="W10" s="377"/>
      <c r="X10" s="377"/>
      <c r="Y10" s="377"/>
      <c r="Z10" s="377"/>
      <c r="AA10" s="377"/>
    </row>
    <row r="11" spans="1:27" hidden="1" x14ac:dyDescent="0.25">
      <c r="A11" s="334" t="s">
        <v>388</v>
      </c>
      <c r="B11" s="335" t="s">
        <v>403</v>
      </c>
      <c r="C11" s="334" t="s">
        <v>404</v>
      </c>
      <c r="D11" s="336" t="s">
        <v>382</v>
      </c>
      <c r="E11" s="50" t="s">
        <v>383</v>
      </c>
      <c r="F11" s="338" t="s">
        <v>403</v>
      </c>
      <c r="G11" s="50" t="s">
        <v>404</v>
      </c>
      <c r="H11" s="338" t="s">
        <v>405</v>
      </c>
      <c r="I11" s="50" t="s">
        <v>406</v>
      </c>
      <c r="J11" s="401"/>
      <c r="K11" s="377"/>
      <c r="L11" s="377"/>
      <c r="M11" s="377"/>
      <c r="N11" s="377"/>
      <c r="O11" s="401"/>
      <c r="P11" s="377"/>
      <c r="Q11" s="377"/>
      <c r="R11" s="377"/>
      <c r="S11" s="401"/>
      <c r="T11" s="377"/>
      <c r="U11" s="401"/>
      <c r="V11" s="377"/>
      <c r="W11" s="377"/>
      <c r="X11" s="377"/>
      <c r="Y11" s="377"/>
      <c r="Z11" s="377"/>
      <c r="AA11" s="377"/>
    </row>
    <row r="12" spans="1:27" hidden="1" x14ac:dyDescent="0.25">
      <c r="A12" s="334" t="s">
        <v>388</v>
      </c>
      <c r="B12" s="335" t="s">
        <v>403</v>
      </c>
      <c r="C12" s="334" t="s">
        <v>404</v>
      </c>
      <c r="D12" s="336" t="s">
        <v>382</v>
      </c>
      <c r="E12" s="50" t="s">
        <v>383</v>
      </c>
      <c r="F12" s="338" t="s">
        <v>403</v>
      </c>
      <c r="G12" s="50" t="s">
        <v>404</v>
      </c>
      <c r="H12" s="338" t="s">
        <v>407</v>
      </c>
      <c r="I12" s="50" t="s">
        <v>408</v>
      </c>
      <c r="J12" s="401"/>
      <c r="K12" s="377"/>
      <c r="L12" s="377"/>
      <c r="M12" s="377"/>
      <c r="N12" s="377"/>
      <c r="O12" s="401"/>
      <c r="P12" s="377"/>
      <c r="Q12" s="377"/>
      <c r="R12" s="377"/>
      <c r="S12" s="401"/>
      <c r="T12" s="377"/>
      <c r="U12" s="401"/>
      <c r="V12" s="377"/>
      <c r="W12" s="377"/>
      <c r="X12" s="377"/>
      <c r="Y12" s="377"/>
      <c r="Z12" s="377"/>
      <c r="AA12" s="377"/>
    </row>
    <row r="13" spans="1:27" hidden="1" x14ac:dyDescent="0.25">
      <c r="A13" s="334" t="s">
        <v>388</v>
      </c>
      <c r="B13" s="335" t="s">
        <v>403</v>
      </c>
      <c r="C13" s="334" t="s">
        <v>404</v>
      </c>
      <c r="D13" s="336" t="s">
        <v>382</v>
      </c>
      <c r="E13" s="50" t="s">
        <v>383</v>
      </c>
      <c r="F13" s="338" t="s">
        <v>403</v>
      </c>
      <c r="G13" s="50" t="s">
        <v>404</v>
      </c>
      <c r="H13" s="338" t="s">
        <v>409</v>
      </c>
      <c r="I13" s="50" t="s">
        <v>410</v>
      </c>
      <c r="J13" s="401"/>
      <c r="K13" s="377"/>
      <c r="L13" s="377"/>
      <c r="M13" s="377"/>
      <c r="N13" s="377"/>
      <c r="O13" s="401"/>
      <c r="P13" s="377"/>
      <c r="Q13" s="377"/>
      <c r="R13" s="377"/>
      <c r="S13" s="401"/>
      <c r="T13" s="377"/>
      <c r="U13" s="401"/>
      <c r="V13" s="377"/>
      <c r="W13" s="377"/>
      <c r="X13" s="377"/>
      <c r="Y13" s="377"/>
      <c r="Z13" s="377"/>
      <c r="AA13" s="377"/>
    </row>
    <row r="14" spans="1:27" hidden="1" x14ac:dyDescent="0.25">
      <c r="A14" s="334" t="s">
        <v>388</v>
      </c>
      <c r="B14" s="335" t="s">
        <v>403</v>
      </c>
      <c r="C14" s="334" t="s">
        <v>404</v>
      </c>
      <c r="D14" s="336" t="s">
        <v>382</v>
      </c>
      <c r="E14" s="50" t="s">
        <v>383</v>
      </c>
      <c r="F14" s="338" t="s">
        <v>403</v>
      </c>
      <c r="G14" s="50" t="s">
        <v>404</v>
      </c>
      <c r="H14" s="338" t="s">
        <v>411</v>
      </c>
      <c r="I14" s="50" t="s">
        <v>412</v>
      </c>
      <c r="J14" s="401"/>
      <c r="K14" s="377"/>
      <c r="L14" s="377"/>
      <c r="M14" s="377"/>
      <c r="N14" s="377"/>
      <c r="O14" s="401"/>
      <c r="P14" s="377"/>
      <c r="Q14" s="377"/>
      <c r="R14" s="377"/>
      <c r="S14" s="401"/>
      <c r="T14" s="377"/>
      <c r="U14" s="401"/>
      <c r="V14" s="377"/>
      <c r="W14" s="377"/>
      <c r="X14" s="377"/>
      <c r="Y14" s="377"/>
      <c r="Z14" s="377"/>
      <c r="AA14" s="377"/>
    </row>
    <row r="15" spans="1:27" hidden="1" x14ac:dyDescent="0.25">
      <c r="A15" s="334" t="s">
        <v>388</v>
      </c>
      <c r="B15" s="335" t="s">
        <v>403</v>
      </c>
      <c r="C15" s="334" t="s">
        <v>404</v>
      </c>
      <c r="D15" s="336" t="s">
        <v>382</v>
      </c>
      <c r="E15" s="50" t="s">
        <v>383</v>
      </c>
      <c r="F15" s="338" t="s">
        <v>403</v>
      </c>
      <c r="G15" s="50" t="s">
        <v>404</v>
      </c>
      <c r="H15" s="338" t="s">
        <v>413</v>
      </c>
      <c r="I15" s="50" t="s">
        <v>414</v>
      </c>
      <c r="J15" s="401"/>
      <c r="K15" s="377"/>
      <c r="L15" s="377"/>
      <c r="M15" s="377"/>
      <c r="N15" s="377"/>
      <c r="O15" s="401"/>
      <c r="P15" s="377"/>
      <c r="Q15" s="377"/>
      <c r="R15" s="377"/>
      <c r="S15" s="401"/>
      <c r="T15" s="377"/>
      <c r="U15" s="401"/>
      <c r="V15" s="377"/>
      <c r="W15" s="377"/>
      <c r="X15" s="377"/>
      <c r="Y15" s="377"/>
      <c r="Z15" s="377"/>
      <c r="AA15" s="377"/>
    </row>
    <row r="16" spans="1:27" hidden="1" x14ac:dyDescent="0.25">
      <c r="A16" s="334" t="s">
        <v>388</v>
      </c>
      <c r="B16" s="335" t="s">
        <v>403</v>
      </c>
      <c r="C16" s="334" t="s">
        <v>404</v>
      </c>
      <c r="D16" s="336" t="s">
        <v>382</v>
      </c>
      <c r="E16" s="50" t="s">
        <v>383</v>
      </c>
      <c r="F16" s="338" t="s">
        <v>403</v>
      </c>
      <c r="G16" s="50" t="s">
        <v>404</v>
      </c>
      <c r="H16" s="338" t="s">
        <v>415</v>
      </c>
      <c r="I16" s="50" t="s">
        <v>416</v>
      </c>
      <c r="J16" s="401"/>
      <c r="K16" s="377"/>
      <c r="L16" s="377"/>
      <c r="M16" s="377"/>
      <c r="N16" s="377"/>
      <c r="O16" s="401"/>
      <c r="P16" s="377"/>
      <c r="Q16" s="377"/>
      <c r="R16" s="377"/>
      <c r="S16" s="401"/>
      <c r="T16" s="377"/>
      <c r="U16" s="401"/>
      <c r="V16" s="377"/>
      <c r="W16" s="377"/>
      <c r="X16" s="377"/>
      <c r="Y16" s="377"/>
      <c r="Z16" s="377"/>
      <c r="AA16" s="377"/>
    </row>
    <row r="17" spans="1:27" hidden="1" x14ac:dyDescent="0.25">
      <c r="A17" s="334" t="s">
        <v>388</v>
      </c>
      <c r="B17" s="335" t="s">
        <v>403</v>
      </c>
      <c r="C17" s="334" t="s">
        <v>404</v>
      </c>
      <c r="D17" s="336" t="s">
        <v>382</v>
      </c>
      <c r="E17" s="50" t="s">
        <v>383</v>
      </c>
      <c r="F17" s="338" t="s">
        <v>403</v>
      </c>
      <c r="G17" s="50" t="s">
        <v>404</v>
      </c>
      <c r="H17" s="338" t="s">
        <v>417</v>
      </c>
      <c r="I17" s="50" t="s">
        <v>418</v>
      </c>
      <c r="J17" s="401"/>
      <c r="K17" s="377"/>
      <c r="L17" s="377"/>
      <c r="M17" s="377"/>
      <c r="N17" s="377"/>
      <c r="O17" s="401"/>
      <c r="P17" s="377"/>
      <c r="Q17" s="377"/>
      <c r="R17" s="377"/>
      <c r="S17" s="401"/>
      <c r="T17" s="377"/>
      <c r="U17" s="401"/>
      <c r="V17" s="377"/>
      <c r="W17" s="377"/>
      <c r="X17" s="377"/>
      <c r="Y17" s="377"/>
      <c r="Z17" s="377"/>
      <c r="AA17" s="377"/>
    </row>
    <row r="18" spans="1:27" hidden="1" x14ac:dyDescent="0.25">
      <c r="A18" s="334" t="s">
        <v>388</v>
      </c>
      <c r="B18" s="335" t="s">
        <v>419</v>
      </c>
      <c r="C18" s="334" t="s">
        <v>420</v>
      </c>
      <c r="D18" s="336" t="s">
        <v>382</v>
      </c>
      <c r="E18" s="50" t="s">
        <v>383</v>
      </c>
      <c r="F18" s="338" t="s">
        <v>419</v>
      </c>
      <c r="G18" s="50" t="s">
        <v>420</v>
      </c>
      <c r="H18" s="338" t="s">
        <v>421</v>
      </c>
      <c r="I18" s="50" t="s">
        <v>422</v>
      </c>
      <c r="J18" s="401"/>
      <c r="K18" s="377"/>
      <c r="L18" s="377"/>
      <c r="M18" s="377"/>
      <c r="N18" s="377"/>
      <c r="O18" s="401"/>
      <c r="P18" s="377"/>
      <c r="Q18" s="377"/>
      <c r="R18" s="377"/>
      <c r="S18" s="401"/>
      <c r="T18" s="377"/>
      <c r="U18" s="401"/>
      <c r="V18" s="377"/>
      <c r="W18" s="377"/>
      <c r="X18" s="377"/>
      <c r="Y18" s="377"/>
      <c r="Z18" s="377"/>
      <c r="AA18" s="377"/>
    </row>
    <row r="19" spans="1:27" hidden="1" x14ac:dyDescent="0.25">
      <c r="A19" s="334" t="s">
        <v>388</v>
      </c>
      <c r="B19" s="335" t="s">
        <v>419</v>
      </c>
      <c r="C19" s="334" t="s">
        <v>420</v>
      </c>
      <c r="D19" s="336" t="s">
        <v>382</v>
      </c>
      <c r="E19" s="50" t="s">
        <v>383</v>
      </c>
      <c r="F19" s="338" t="s">
        <v>419</v>
      </c>
      <c r="G19" s="50" t="s">
        <v>420</v>
      </c>
      <c r="H19" s="338" t="s">
        <v>423</v>
      </c>
      <c r="I19" s="50" t="s">
        <v>424</v>
      </c>
      <c r="J19" s="401"/>
      <c r="K19" s="377"/>
      <c r="L19" s="377"/>
      <c r="M19" s="377"/>
      <c r="N19" s="377"/>
      <c r="O19" s="401"/>
      <c r="P19" s="377"/>
      <c r="Q19" s="377"/>
      <c r="R19" s="377"/>
      <c r="S19" s="401"/>
      <c r="T19" s="377"/>
      <c r="U19" s="401"/>
      <c r="V19" s="377"/>
      <c r="W19" s="377"/>
      <c r="X19" s="377"/>
      <c r="Y19" s="377"/>
      <c r="Z19" s="377"/>
      <c r="AA19" s="377"/>
    </row>
    <row r="20" spans="1:27" hidden="1" x14ac:dyDescent="0.25">
      <c r="A20" s="334" t="s">
        <v>388</v>
      </c>
      <c r="B20" s="335" t="s">
        <v>419</v>
      </c>
      <c r="C20" s="334" t="s">
        <v>420</v>
      </c>
      <c r="D20" s="336" t="s">
        <v>382</v>
      </c>
      <c r="E20" s="50" t="s">
        <v>383</v>
      </c>
      <c r="F20" s="338" t="s">
        <v>419</v>
      </c>
      <c r="G20" s="50" t="s">
        <v>420</v>
      </c>
      <c r="H20" s="338" t="s">
        <v>425</v>
      </c>
      <c r="I20" s="50" t="s">
        <v>426</v>
      </c>
      <c r="J20" s="401"/>
      <c r="K20" s="377"/>
      <c r="L20" s="377"/>
      <c r="M20" s="377"/>
      <c r="N20" s="377"/>
      <c r="O20" s="401"/>
      <c r="P20" s="377"/>
      <c r="Q20" s="377"/>
      <c r="R20" s="377"/>
      <c r="S20" s="401"/>
      <c r="T20" s="377"/>
      <c r="U20" s="401"/>
      <c r="V20" s="377"/>
      <c r="W20" s="377"/>
      <c r="X20" s="377"/>
      <c r="Y20" s="377"/>
      <c r="Z20" s="377"/>
      <c r="AA20" s="377"/>
    </row>
    <row r="21" spans="1:27" hidden="1" x14ac:dyDescent="0.25">
      <c r="A21" s="334" t="s">
        <v>388</v>
      </c>
      <c r="B21" s="335" t="s">
        <v>419</v>
      </c>
      <c r="C21" s="334" t="s">
        <v>420</v>
      </c>
      <c r="D21" s="336" t="s">
        <v>382</v>
      </c>
      <c r="E21" s="50" t="s">
        <v>383</v>
      </c>
      <c r="F21" s="338" t="s">
        <v>419</v>
      </c>
      <c r="G21" s="50" t="s">
        <v>420</v>
      </c>
      <c r="H21" s="338" t="s">
        <v>427</v>
      </c>
      <c r="I21" s="50" t="s">
        <v>428</v>
      </c>
      <c r="J21" s="401"/>
      <c r="K21" s="377"/>
      <c r="L21" s="377"/>
      <c r="M21" s="377"/>
      <c r="N21" s="377"/>
      <c r="O21" s="401"/>
      <c r="P21" s="377"/>
      <c r="Q21" s="377"/>
      <c r="R21" s="377"/>
      <c r="S21" s="401"/>
      <c r="T21" s="377"/>
      <c r="U21" s="401"/>
      <c r="V21" s="377"/>
      <c r="W21" s="377"/>
      <c r="X21" s="377"/>
      <c r="Y21" s="377"/>
      <c r="Z21" s="377"/>
      <c r="AA21" s="377"/>
    </row>
    <row r="22" spans="1:27" hidden="1" x14ac:dyDescent="0.25">
      <c r="A22" s="334" t="s">
        <v>388</v>
      </c>
      <c r="B22" s="335" t="s">
        <v>419</v>
      </c>
      <c r="C22" s="334" t="s">
        <v>420</v>
      </c>
      <c r="D22" s="336" t="s">
        <v>382</v>
      </c>
      <c r="E22" s="50" t="s">
        <v>383</v>
      </c>
      <c r="F22" s="338" t="s">
        <v>419</v>
      </c>
      <c r="G22" s="50" t="s">
        <v>420</v>
      </c>
      <c r="H22" s="338" t="s">
        <v>429</v>
      </c>
      <c r="I22" s="50" t="s">
        <v>430</v>
      </c>
      <c r="J22" s="401"/>
      <c r="K22" s="377"/>
      <c r="L22" s="377"/>
      <c r="M22" s="377"/>
      <c r="N22" s="377"/>
      <c r="O22" s="401"/>
      <c r="P22" s="377"/>
      <c r="Q22" s="377"/>
      <c r="R22" s="377"/>
      <c r="S22" s="401"/>
      <c r="T22" s="377"/>
      <c r="U22" s="401"/>
      <c r="V22" s="377"/>
      <c r="W22" s="377"/>
      <c r="X22" s="377"/>
      <c r="Y22" s="377"/>
      <c r="Z22" s="377"/>
      <c r="AA22" s="377"/>
    </row>
    <row r="23" spans="1:27" hidden="1" x14ac:dyDescent="0.25">
      <c r="A23" s="334" t="s">
        <v>388</v>
      </c>
      <c r="B23" s="335" t="s">
        <v>419</v>
      </c>
      <c r="C23" s="334" t="s">
        <v>420</v>
      </c>
      <c r="D23" s="336" t="s">
        <v>382</v>
      </c>
      <c r="E23" s="50" t="s">
        <v>383</v>
      </c>
      <c r="F23" s="338" t="s">
        <v>419</v>
      </c>
      <c r="G23" s="50" t="s">
        <v>420</v>
      </c>
      <c r="H23" s="338" t="s">
        <v>431</v>
      </c>
      <c r="I23" s="50" t="s">
        <v>432</v>
      </c>
      <c r="J23" s="401"/>
      <c r="K23" s="377"/>
      <c r="L23" s="377"/>
      <c r="M23" s="377"/>
      <c r="N23" s="377"/>
      <c r="O23" s="401"/>
      <c r="P23" s="377"/>
      <c r="Q23" s="377"/>
      <c r="R23" s="377"/>
      <c r="S23" s="401"/>
      <c r="T23" s="377"/>
      <c r="U23" s="401"/>
      <c r="V23" s="377"/>
      <c r="W23" s="377"/>
      <c r="X23" s="377"/>
      <c r="Y23" s="377"/>
      <c r="Z23" s="377"/>
      <c r="AA23" s="377"/>
    </row>
    <row r="24" spans="1:27" hidden="1" x14ac:dyDescent="0.25">
      <c r="A24" s="334" t="s">
        <v>388</v>
      </c>
      <c r="B24" s="335" t="s">
        <v>419</v>
      </c>
      <c r="C24" s="334" t="s">
        <v>420</v>
      </c>
      <c r="D24" s="336" t="s">
        <v>382</v>
      </c>
      <c r="E24" s="50" t="s">
        <v>383</v>
      </c>
      <c r="F24" s="338" t="s">
        <v>419</v>
      </c>
      <c r="G24" s="50" t="s">
        <v>420</v>
      </c>
      <c r="H24" s="338" t="s">
        <v>433</v>
      </c>
      <c r="I24" s="50" t="s">
        <v>434</v>
      </c>
      <c r="J24" s="401"/>
      <c r="K24" s="377"/>
      <c r="L24" s="377"/>
      <c r="M24" s="377"/>
      <c r="N24" s="377"/>
      <c r="O24" s="401"/>
      <c r="P24" s="377"/>
      <c r="Q24" s="377"/>
      <c r="R24" s="377"/>
      <c r="S24" s="401"/>
      <c r="T24" s="377"/>
      <c r="U24" s="401"/>
      <c r="V24" s="377"/>
      <c r="W24" s="377"/>
      <c r="X24" s="377"/>
      <c r="Y24" s="377"/>
      <c r="Z24" s="377"/>
      <c r="AA24" s="377"/>
    </row>
    <row r="25" spans="1:27" hidden="1" x14ac:dyDescent="0.25">
      <c r="A25" s="334" t="s">
        <v>388</v>
      </c>
      <c r="B25" s="335" t="s">
        <v>419</v>
      </c>
      <c r="C25" s="334" t="s">
        <v>420</v>
      </c>
      <c r="D25" s="336" t="s">
        <v>382</v>
      </c>
      <c r="E25" s="50" t="s">
        <v>383</v>
      </c>
      <c r="F25" s="338" t="s">
        <v>419</v>
      </c>
      <c r="G25" s="50" t="s">
        <v>420</v>
      </c>
      <c r="H25" s="338" t="s">
        <v>435</v>
      </c>
      <c r="I25" s="50" t="s">
        <v>436</v>
      </c>
      <c r="J25" s="401"/>
      <c r="K25" s="377"/>
      <c r="L25" s="377"/>
      <c r="M25" s="377"/>
      <c r="N25" s="377"/>
      <c r="O25" s="401"/>
      <c r="P25" s="377"/>
      <c r="Q25" s="377"/>
      <c r="R25" s="377"/>
      <c r="S25" s="401"/>
      <c r="T25" s="377"/>
      <c r="U25" s="401"/>
      <c r="V25" s="377"/>
      <c r="W25" s="377"/>
      <c r="X25" s="377"/>
      <c r="Y25" s="377"/>
      <c r="Z25" s="377"/>
      <c r="AA25" s="377"/>
    </row>
    <row r="26" spans="1:27" hidden="1" x14ac:dyDescent="0.25">
      <c r="A26" s="334" t="s">
        <v>388</v>
      </c>
      <c r="B26" s="335" t="s">
        <v>419</v>
      </c>
      <c r="C26" s="334" t="s">
        <v>420</v>
      </c>
      <c r="D26" s="336" t="s">
        <v>382</v>
      </c>
      <c r="E26" s="50" t="s">
        <v>383</v>
      </c>
      <c r="F26" s="338" t="s">
        <v>419</v>
      </c>
      <c r="G26" s="50" t="s">
        <v>420</v>
      </c>
      <c r="H26" s="338" t="s">
        <v>437</v>
      </c>
      <c r="I26" s="50" t="s">
        <v>438</v>
      </c>
      <c r="J26" s="401"/>
      <c r="K26" s="377"/>
      <c r="L26" s="377"/>
      <c r="M26" s="377"/>
      <c r="N26" s="377"/>
      <c r="O26" s="401"/>
      <c r="P26" s="377"/>
      <c r="Q26" s="377"/>
      <c r="R26" s="377"/>
      <c r="S26" s="401"/>
      <c r="T26" s="377"/>
      <c r="U26" s="401"/>
      <c r="V26" s="377"/>
      <c r="W26" s="377"/>
      <c r="X26" s="377"/>
      <c r="Y26" s="377"/>
      <c r="Z26" s="377"/>
      <c r="AA26" s="377"/>
    </row>
    <row r="27" spans="1:27" hidden="1" x14ac:dyDescent="0.25">
      <c r="A27" s="334" t="s">
        <v>388</v>
      </c>
      <c r="B27" s="335" t="s">
        <v>419</v>
      </c>
      <c r="C27" s="334" t="s">
        <v>420</v>
      </c>
      <c r="D27" s="336" t="s">
        <v>382</v>
      </c>
      <c r="E27" s="50" t="s">
        <v>383</v>
      </c>
      <c r="F27" s="338" t="s">
        <v>419</v>
      </c>
      <c r="G27" s="50" t="s">
        <v>420</v>
      </c>
      <c r="H27" s="338" t="s">
        <v>439</v>
      </c>
      <c r="I27" s="50" t="s">
        <v>440</v>
      </c>
      <c r="J27" s="401"/>
      <c r="K27" s="377"/>
      <c r="L27" s="377"/>
      <c r="M27" s="377"/>
      <c r="N27" s="377"/>
      <c r="O27" s="401"/>
      <c r="P27" s="377"/>
      <c r="Q27" s="377"/>
      <c r="R27" s="377"/>
      <c r="S27" s="401"/>
      <c r="T27" s="377"/>
      <c r="U27" s="401"/>
      <c r="V27" s="377"/>
      <c r="W27" s="377"/>
      <c r="X27" s="377"/>
      <c r="Y27" s="377"/>
      <c r="Z27" s="377"/>
      <c r="AA27" s="377"/>
    </row>
    <row r="28" spans="1:27" hidden="1" x14ac:dyDescent="0.25">
      <c r="A28" s="334" t="s">
        <v>388</v>
      </c>
      <c r="B28" s="335" t="s">
        <v>441</v>
      </c>
      <c r="C28" s="334" t="s">
        <v>442</v>
      </c>
      <c r="D28" s="336" t="s">
        <v>382</v>
      </c>
      <c r="E28" s="50" t="s">
        <v>383</v>
      </c>
      <c r="F28" s="338" t="s">
        <v>441</v>
      </c>
      <c r="G28" s="50" t="s">
        <v>442</v>
      </c>
      <c r="H28" s="338" t="s">
        <v>443</v>
      </c>
      <c r="I28" s="50" t="s">
        <v>444</v>
      </c>
      <c r="J28" s="401"/>
      <c r="K28" s="377"/>
      <c r="L28" s="377"/>
      <c r="M28" s="377"/>
      <c r="N28" s="377"/>
      <c r="O28" s="401"/>
      <c r="P28" s="377"/>
      <c r="Q28" s="377"/>
      <c r="R28" s="377"/>
      <c r="S28" s="401"/>
      <c r="T28" s="377"/>
      <c r="U28" s="401"/>
      <c r="V28" s="377"/>
      <c r="W28" s="377"/>
      <c r="X28" s="377"/>
      <c r="Y28" s="377"/>
      <c r="Z28" s="377"/>
      <c r="AA28" s="377"/>
    </row>
    <row r="29" spans="1:27" hidden="1" x14ac:dyDescent="0.25">
      <c r="A29" s="334" t="s">
        <v>388</v>
      </c>
      <c r="B29" s="335" t="s">
        <v>441</v>
      </c>
      <c r="C29" s="334" t="s">
        <v>442</v>
      </c>
      <c r="D29" s="336" t="s">
        <v>382</v>
      </c>
      <c r="E29" s="50" t="s">
        <v>383</v>
      </c>
      <c r="F29" s="338" t="s">
        <v>441</v>
      </c>
      <c r="G29" s="50" t="s">
        <v>442</v>
      </c>
      <c r="H29" s="338" t="s">
        <v>445</v>
      </c>
      <c r="I29" s="50" t="s">
        <v>446</v>
      </c>
      <c r="J29" s="401"/>
      <c r="K29" s="377"/>
      <c r="L29" s="377"/>
      <c r="M29" s="377"/>
      <c r="N29" s="377"/>
      <c r="O29" s="401"/>
      <c r="P29" s="377"/>
      <c r="Q29" s="377"/>
      <c r="R29" s="377"/>
      <c r="S29" s="401"/>
      <c r="T29" s="377"/>
      <c r="U29" s="401"/>
      <c r="V29" s="377"/>
      <c r="W29" s="377"/>
      <c r="X29" s="377"/>
      <c r="Y29" s="377"/>
      <c r="Z29" s="377"/>
      <c r="AA29" s="377"/>
    </row>
    <row r="30" spans="1:27" hidden="1" x14ac:dyDescent="0.25">
      <c r="A30" s="334" t="s">
        <v>388</v>
      </c>
      <c r="B30" s="335" t="s">
        <v>441</v>
      </c>
      <c r="C30" s="334" t="s">
        <v>442</v>
      </c>
      <c r="D30" s="336" t="s">
        <v>382</v>
      </c>
      <c r="E30" s="50" t="s">
        <v>383</v>
      </c>
      <c r="F30" s="338" t="s">
        <v>441</v>
      </c>
      <c r="G30" s="50" t="s">
        <v>442</v>
      </c>
      <c r="H30" s="338" t="s">
        <v>447</v>
      </c>
      <c r="I30" s="50" t="s">
        <v>448</v>
      </c>
      <c r="J30" s="401"/>
      <c r="K30" s="377"/>
      <c r="L30" s="377"/>
      <c r="M30" s="377"/>
      <c r="N30" s="377"/>
      <c r="O30" s="401"/>
      <c r="P30" s="377"/>
      <c r="Q30" s="377"/>
      <c r="R30" s="377"/>
      <c r="S30" s="401"/>
      <c r="T30" s="377"/>
      <c r="U30" s="401"/>
      <c r="V30" s="377"/>
      <c r="W30" s="377"/>
      <c r="X30" s="377"/>
      <c r="Y30" s="377"/>
      <c r="Z30" s="377"/>
      <c r="AA30" s="377"/>
    </row>
    <row r="31" spans="1:27" hidden="1" x14ac:dyDescent="0.25">
      <c r="A31" s="334" t="s">
        <v>388</v>
      </c>
      <c r="B31" s="335" t="s">
        <v>441</v>
      </c>
      <c r="C31" s="334" t="s">
        <v>442</v>
      </c>
      <c r="D31" s="336" t="s">
        <v>382</v>
      </c>
      <c r="E31" s="50" t="s">
        <v>383</v>
      </c>
      <c r="F31" s="338" t="s">
        <v>441</v>
      </c>
      <c r="G31" s="50" t="s">
        <v>442</v>
      </c>
      <c r="H31" s="338" t="s">
        <v>449</v>
      </c>
      <c r="I31" s="50" t="s">
        <v>450</v>
      </c>
      <c r="J31" s="401"/>
      <c r="K31" s="377"/>
      <c r="L31" s="377"/>
      <c r="M31" s="377"/>
      <c r="N31" s="377"/>
      <c r="O31" s="401"/>
      <c r="P31" s="377"/>
      <c r="Q31" s="377"/>
      <c r="R31" s="377"/>
      <c r="S31" s="401"/>
      <c r="T31" s="377"/>
      <c r="U31" s="401"/>
      <c r="V31" s="377"/>
      <c r="W31" s="377"/>
      <c r="X31" s="377"/>
      <c r="Y31" s="377"/>
      <c r="Z31" s="377"/>
      <c r="AA31" s="377"/>
    </row>
    <row r="32" spans="1:27" hidden="1" x14ac:dyDescent="0.25">
      <c r="A32" s="334" t="s">
        <v>388</v>
      </c>
      <c r="B32" s="335" t="s">
        <v>441</v>
      </c>
      <c r="C32" s="334" t="s">
        <v>442</v>
      </c>
      <c r="D32" s="336" t="s">
        <v>382</v>
      </c>
      <c r="E32" s="50" t="s">
        <v>383</v>
      </c>
      <c r="F32" s="338" t="s">
        <v>441</v>
      </c>
      <c r="G32" s="50" t="s">
        <v>442</v>
      </c>
      <c r="H32" s="338" t="s">
        <v>451</v>
      </c>
      <c r="I32" s="50" t="s">
        <v>452</v>
      </c>
      <c r="J32" s="401"/>
      <c r="K32" s="377"/>
      <c r="L32" s="377"/>
      <c r="M32" s="377"/>
      <c r="N32" s="377"/>
      <c r="O32" s="401"/>
      <c r="P32" s="377"/>
      <c r="Q32" s="377"/>
      <c r="R32" s="377"/>
      <c r="S32" s="401"/>
      <c r="T32" s="377"/>
      <c r="U32" s="401"/>
      <c r="V32" s="377"/>
      <c r="W32" s="377"/>
      <c r="X32" s="377"/>
      <c r="Y32" s="377"/>
      <c r="Z32" s="377"/>
      <c r="AA32" s="377"/>
    </row>
    <row r="33" spans="1:27" hidden="1" x14ac:dyDescent="0.25">
      <c r="A33" s="334" t="s">
        <v>388</v>
      </c>
      <c r="B33" s="335" t="s">
        <v>441</v>
      </c>
      <c r="C33" s="334" t="s">
        <v>442</v>
      </c>
      <c r="D33" s="336" t="s">
        <v>382</v>
      </c>
      <c r="E33" s="50" t="s">
        <v>383</v>
      </c>
      <c r="F33" s="338" t="s">
        <v>441</v>
      </c>
      <c r="G33" s="50" t="s">
        <v>442</v>
      </c>
      <c r="H33" s="338" t="s">
        <v>453</v>
      </c>
      <c r="I33" s="50" t="s">
        <v>454</v>
      </c>
      <c r="J33" s="401"/>
      <c r="K33" s="377"/>
      <c r="L33" s="377"/>
      <c r="M33" s="377"/>
      <c r="N33" s="377"/>
      <c r="O33" s="401"/>
      <c r="P33" s="377"/>
      <c r="Q33" s="377"/>
      <c r="R33" s="377"/>
      <c r="S33" s="401"/>
      <c r="T33" s="377"/>
      <c r="U33" s="401"/>
      <c r="V33" s="377"/>
      <c r="W33" s="377"/>
      <c r="X33" s="377"/>
      <c r="Y33" s="377"/>
      <c r="Z33" s="377"/>
      <c r="AA33" s="377"/>
    </row>
    <row r="34" spans="1:27" hidden="1" x14ac:dyDescent="0.25">
      <c r="A34" s="334" t="s">
        <v>388</v>
      </c>
      <c r="B34" s="335" t="s">
        <v>441</v>
      </c>
      <c r="C34" s="334" t="s">
        <v>442</v>
      </c>
      <c r="D34" s="336" t="s">
        <v>382</v>
      </c>
      <c r="E34" s="50" t="s">
        <v>383</v>
      </c>
      <c r="F34" s="338" t="s">
        <v>441</v>
      </c>
      <c r="G34" s="50" t="s">
        <v>442</v>
      </c>
      <c r="H34" s="338" t="s">
        <v>455</v>
      </c>
      <c r="I34" s="50" t="s">
        <v>442</v>
      </c>
      <c r="J34" s="401"/>
      <c r="K34" s="377"/>
      <c r="L34" s="377"/>
      <c r="M34" s="377"/>
      <c r="N34" s="377"/>
      <c r="O34" s="401"/>
      <c r="P34" s="377"/>
      <c r="Q34" s="377"/>
      <c r="R34" s="377"/>
      <c r="S34" s="401"/>
      <c r="T34" s="377"/>
      <c r="U34" s="401"/>
      <c r="V34" s="377"/>
      <c r="W34" s="377"/>
      <c r="X34" s="377"/>
      <c r="Y34" s="377"/>
      <c r="Z34" s="377"/>
      <c r="AA34" s="377"/>
    </row>
    <row r="35" spans="1:27" hidden="1" x14ac:dyDescent="0.25">
      <c r="A35" s="334" t="s">
        <v>388</v>
      </c>
      <c r="B35" s="335" t="s">
        <v>441</v>
      </c>
      <c r="C35" s="334" t="s">
        <v>442</v>
      </c>
      <c r="D35" s="336" t="s">
        <v>382</v>
      </c>
      <c r="E35" s="50" t="s">
        <v>383</v>
      </c>
      <c r="F35" s="338" t="s">
        <v>441</v>
      </c>
      <c r="G35" s="50" t="s">
        <v>442</v>
      </c>
      <c r="H35" s="338" t="s">
        <v>456</v>
      </c>
      <c r="I35" s="50" t="s">
        <v>457</v>
      </c>
      <c r="J35" s="401"/>
      <c r="K35" s="377"/>
      <c r="L35" s="377"/>
      <c r="M35" s="377"/>
      <c r="N35" s="377"/>
      <c r="O35" s="401"/>
      <c r="P35" s="377"/>
      <c r="Q35" s="377"/>
      <c r="R35" s="377"/>
      <c r="S35" s="401"/>
      <c r="T35" s="377"/>
      <c r="U35" s="401"/>
      <c r="V35" s="377"/>
      <c r="W35" s="377"/>
      <c r="X35" s="377"/>
      <c r="Y35" s="377"/>
      <c r="Z35" s="377"/>
      <c r="AA35" s="377"/>
    </row>
    <row r="36" spans="1:27" hidden="1" x14ac:dyDescent="0.25">
      <c r="A36" s="334" t="s">
        <v>388</v>
      </c>
      <c r="B36" s="335" t="s">
        <v>441</v>
      </c>
      <c r="C36" s="334" t="s">
        <v>442</v>
      </c>
      <c r="D36" s="336" t="s">
        <v>382</v>
      </c>
      <c r="E36" s="50" t="s">
        <v>383</v>
      </c>
      <c r="F36" s="338" t="s">
        <v>441</v>
      </c>
      <c r="G36" s="50" t="s">
        <v>442</v>
      </c>
      <c r="H36" s="338" t="s">
        <v>458</v>
      </c>
      <c r="I36" s="50" t="s">
        <v>459</v>
      </c>
      <c r="J36" s="401"/>
      <c r="K36" s="377"/>
      <c r="L36" s="377"/>
      <c r="M36" s="377"/>
      <c r="N36" s="377"/>
      <c r="O36" s="401"/>
      <c r="P36" s="377"/>
      <c r="Q36" s="377"/>
      <c r="R36" s="377"/>
      <c r="S36" s="401"/>
      <c r="T36" s="377"/>
      <c r="U36" s="401"/>
      <c r="V36" s="377"/>
      <c r="W36" s="377"/>
      <c r="X36" s="377"/>
      <c r="Y36" s="377"/>
      <c r="Z36" s="377"/>
      <c r="AA36" s="377"/>
    </row>
    <row r="37" spans="1:27" hidden="1" x14ac:dyDescent="0.25">
      <c r="A37" s="334" t="s">
        <v>388</v>
      </c>
      <c r="B37" s="335" t="s">
        <v>441</v>
      </c>
      <c r="C37" s="334" t="s">
        <v>442</v>
      </c>
      <c r="D37" s="336" t="s">
        <v>382</v>
      </c>
      <c r="E37" s="50" t="s">
        <v>383</v>
      </c>
      <c r="F37" s="338" t="s">
        <v>441</v>
      </c>
      <c r="G37" s="50" t="s">
        <v>442</v>
      </c>
      <c r="H37" s="338" t="s">
        <v>460</v>
      </c>
      <c r="I37" s="50" t="s">
        <v>461</v>
      </c>
      <c r="J37" s="401"/>
      <c r="K37" s="377"/>
      <c r="L37" s="377"/>
      <c r="M37" s="377"/>
      <c r="N37" s="377"/>
      <c r="O37" s="401"/>
      <c r="P37" s="377"/>
      <c r="Q37" s="377"/>
      <c r="R37" s="377"/>
      <c r="S37" s="401"/>
      <c r="T37" s="377"/>
      <c r="U37" s="401"/>
      <c r="V37" s="377"/>
      <c r="W37" s="377"/>
      <c r="X37" s="377"/>
      <c r="Y37" s="377"/>
      <c r="Z37" s="377"/>
      <c r="AA37" s="377"/>
    </row>
    <row r="38" spans="1:27" hidden="1" x14ac:dyDescent="0.25">
      <c r="A38" s="334" t="s">
        <v>388</v>
      </c>
      <c r="B38" s="335" t="s">
        <v>441</v>
      </c>
      <c r="C38" s="334" t="s">
        <v>442</v>
      </c>
      <c r="D38" s="336" t="s">
        <v>382</v>
      </c>
      <c r="E38" s="50" t="s">
        <v>383</v>
      </c>
      <c r="F38" s="338" t="s">
        <v>441</v>
      </c>
      <c r="G38" s="50" t="s">
        <v>442</v>
      </c>
      <c r="H38" s="338" t="s">
        <v>462</v>
      </c>
      <c r="I38" s="50" t="s">
        <v>463</v>
      </c>
      <c r="J38" s="401"/>
      <c r="K38" s="377"/>
      <c r="L38" s="377"/>
      <c r="M38" s="377"/>
      <c r="N38" s="377"/>
      <c r="O38" s="401"/>
      <c r="P38" s="377"/>
      <c r="Q38" s="377"/>
      <c r="R38" s="377"/>
      <c r="S38" s="401"/>
      <c r="T38" s="377"/>
      <c r="U38" s="401"/>
      <c r="V38" s="377"/>
      <c r="W38" s="377"/>
      <c r="X38" s="377"/>
      <c r="Y38" s="377"/>
      <c r="Z38" s="377"/>
      <c r="AA38" s="377"/>
    </row>
    <row r="39" spans="1:27" hidden="1" x14ac:dyDescent="0.25">
      <c r="A39" s="334" t="s">
        <v>388</v>
      </c>
      <c r="B39" s="335" t="s">
        <v>441</v>
      </c>
      <c r="C39" s="334" t="s">
        <v>442</v>
      </c>
      <c r="D39" s="336" t="s">
        <v>382</v>
      </c>
      <c r="E39" s="50" t="s">
        <v>383</v>
      </c>
      <c r="F39" s="338" t="s">
        <v>441</v>
      </c>
      <c r="G39" s="50" t="s">
        <v>442</v>
      </c>
      <c r="H39" s="338" t="s">
        <v>464</v>
      </c>
      <c r="I39" s="50" t="s">
        <v>465</v>
      </c>
      <c r="J39" s="401"/>
      <c r="K39" s="377"/>
      <c r="L39" s="377"/>
      <c r="M39" s="377"/>
      <c r="N39" s="377"/>
      <c r="O39" s="401"/>
      <c r="P39" s="377"/>
      <c r="Q39" s="377"/>
      <c r="R39" s="377"/>
      <c r="S39" s="401"/>
      <c r="T39" s="377"/>
      <c r="U39" s="401"/>
      <c r="V39" s="377"/>
      <c r="W39" s="377"/>
      <c r="X39" s="377"/>
      <c r="Y39" s="377"/>
      <c r="Z39" s="377"/>
      <c r="AA39" s="377"/>
    </row>
    <row r="40" spans="1:27" hidden="1" x14ac:dyDescent="0.25">
      <c r="A40" s="334" t="s">
        <v>388</v>
      </c>
      <c r="B40" s="335" t="s">
        <v>441</v>
      </c>
      <c r="C40" s="334" t="s">
        <v>442</v>
      </c>
      <c r="D40" s="336" t="s">
        <v>382</v>
      </c>
      <c r="E40" s="50" t="s">
        <v>383</v>
      </c>
      <c r="F40" s="338" t="s">
        <v>441</v>
      </c>
      <c r="G40" s="50" t="s">
        <v>442</v>
      </c>
      <c r="H40" s="338" t="s">
        <v>466</v>
      </c>
      <c r="I40" s="50" t="s">
        <v>467</v>
      </c>
      <c r="J40" s="401"/>
      <c r="K40" s="377"/>
      <c r="L40" s="377"/>
      <c r="M40" s="377"/>
      <c r="N40" s="377"/>
      <c r="O40" s="401"/>
      <c r="P40" s="377"/>
      <c r="Q40" s="377"/>
      <c r="R40" s="377"/>
      <c r="S40" s="401"/>
      <c r="T40" s="377"/>
      <c r="U40" s="401"/>
      <c r="V40" s="377"/>
      <c r="W40" s="377"/>
      <c r="X40" s="377"/>
      <c r="Y40" s="377"/>
      <c r="Z40" s="377"/>
      <c r="AA40" s="377"/>
    </row>
    <row r="41" spans="1:27" hidden="1" x14ac:dyDescent="0.25">
      <c r="A41" s="334" t="s">
        <v>388</v>
      </c>
      <c r="B41" s="335" t="s">
        <v>441</v>
      </c>
      <c r="C41" s="334" t="s">
        <v>442</v>
      </c>
      <c r="D41" s="336" t="s">
        <v>382</v>
      </c>
      <c r="E41" s="50" t="s">
        <v>383</v>
      </c>
      <c r="F41" s="338" t="s">
        <v>441</v>
      </c>
      <c r="G41" s="50" t="s">
        <v>442</v>
      </c>
      <c r="H41" s="338" t="s">
        <v>468</v>
      </c>
      <c r="I41" s="50" t="s">
        <v>469</v>
      </c>
      <c r="J41" s="401"/>
      <c r="K41" s="377"/>
      <c r="L41" s="377"/>
      <c r="M41" s="377"/>
      <c r="N41" s="377"/>
      <c r="O41" s="401"/>
      <c r="P41" s="377"/>
      <c r="Q41" s="377"/>
      <c r="R41" s="377"/>
      <c r="S41" s="401"/>
      <c r="T41" s="377"/>
      <c r="U41" s="401"/>
      <c r="V41" s="377"/>
      <c r="W41" s="377"/>
      <c r="X41" s="377"/>
      <c r="Y41" s="377"/>
      <c r="Z41" s="377"/>
      <c r="AA41" s="377"/>
    </row>
    <row r="42" spans="1:27" hidden="1" x14ac:dyDescent="0.25">
      <c r="A42" s="334" t="s">
        <v>388</v>
      </c>
      <c r="B42" s="335" t="s">
        <v>470</v>
      </c>
      <c r="C42" s="334" t="s">
        <v>471</v>
      </c>
      <c r="D42" s="336" t="s">
        <v>382</v>
      </c>
      <c r="E42" s="50" t="s">
        <v>383</v>
      </c>
      <c r="F42" s="338" t="s">
        <v>470</v>
      </c>
      <c r="G42" s="50" t="s">
        <v>471</v>
      </c>
      <c r="H42" s="338" t="s">
        <v>472</v>
      </c>
      <c r="I42" s="50" t="s">
        <v>473</v>
      </c>
      <c r="J42" s="401"/>
      <c r="K42" s="377"/>
      <c r="L42" s="377"/>
      <c r="M42" s="377"/>
      <c r="N42" s="377"/>
      <c r="O42" s="401"/>
      <c r="P42" s="377"/>
      <c r="Q42" s="377"/>
      <c r="R42" s="377"/>
      <c r="S42" s="401"/>
      <c r="T42" s="377"/>
      <c r="U42" s="401"/>
      <c r="V42" s="377"/>
      <c r="W42" s="377"/>
      <c r="X42" s="377"/>
      <c r="Y42" s="377"/>
      <c r="Z42" s="377"/>
      <c r="AA42" s="377"/>
    </row>
    <row r="43" spans="1:27" hidden="1" x14ac:dyDescent="0.25">
      <c r="A43" s="334" t="s">
        <v>388</v>
      </c>
      <c r="B43" s="335" t="s">
        <v>470</v>
      </c>
      <c r="C43" s="334" t="s">
        <v>471</v>
      </c>
      <c r="D43" s="336" t="s">
        <v>382</v>
      </c>
      <c r="E43" s="50" t="s">
        <v>383</v>
      </c>
      <c r="F43" s="338" t="s">
        <v>470</v>
      </c>
      <c r="G43" s="50" t="s">
        <v>471</v>
      </c>
      <c r="H43" s="338" t="s">
        <v>474</v>
      </c>
      <c r="I43" s="50" t="s">
        <v>475</v>
      </c>
      <c r="J43" s="401"/>
      <c r="K43" s="377"/>
      <c r="L43" s="377"/>
      <c r="M43" s="377"/>
      <c r="N43" s="377"/>
      <c r="O43" s="401"/>
      <c r="P43" s="377"/>
      <c r="Q43" s="377"/>
      <c r="R43" s="377"/>
      <c r="S43" s="401"/>
      <c r="T43" s="377"/>
      <c r="U43" s="401"/>
      <c r="V43" s="377"/>
      <c r="W43" s="377"/>
      <c r="X43" s="377"/>
      <c r="Y43" s="377"/>
      <c r="Z43" s="377"/>
      <c r="AA43" s="377"/>
    </row>
    <row r="44" spans="1:27" hidden="1" x14ac:dyDescent="0.25">
      <c r="A44" s="334" t="s">
        <v>388</v>
      </c>
      <c r="B44" s="335" t="s">
        <v>470</v>
      </c>
      <c r="C44" s="334" t="s">
        <v>471</v>
      </c>
      <c r="D44" s="336" t="s">
        <v>382</v>
      </c>
      <c r="E44" s="50" t="s">
        <v>383</v>
      </c>
      <c r="F44" s="338" t="s">
        <v>470</v>
      </c>
      <c r="G44" s="50" t="s">
        <v>471</v>
      </c>
      <c r="H44" s="338" t="s">
        <v>476</v>
      </c>
      <c r="I44" s="50" t="s">
        <v>477</v>
      </c>
      <c r="J44" s="401"/>
      <c r="K44" s="377"/>
      <c r="L44" s="377"/>
      <c r="M44" s="377"/>
      <c r="N44" s="377"/>
      <c r="O44" s="401"/>
      <c r="P44" s="377"/>
      <c r="Q44" s="377"/>
      <c r="R44" s="377"/>
      <c r="S44" s="401"/>
      <c r="T44" s="377"/>
      <c r="U44" s="401"/>
      <c r="V44" s="377"/>
      <c r="W44" s="377"/>
      <c r="X44" s="377"/>
      <c r="Y44" s="377"/>
      <c r="Z44" s="377"/>
      <c r="AA44" s="377"/>
    </row>
    <row r="45" spans="1:27" hidden="1" x14ac:dyDescent="0.25">
      <c r="A45" s="334" t="s">
        <v>388</v>
      </c>
      <c r="B45" s="335" t="s">
        <v>470</v>
      </c>
      <c r="C45" s="334" t="s">
        <v>471</v>
      </c>
      <c r="D45" s="336" t="s">
        <v>382</v>
      </c>
      <c r="E45" s="50" t="s">
        <v>383</v>
      </c>
      <c r="F45" s="338" t="s">
        <v>470</v>
      </c>
      <c r="G45" s="50" t="s">
        <v>471</v>
      </c>
      <c r="H45" s="338" t="s">
        <v>478</v>
      </c>
      <c r="I45" s="50" t="s">
        <v>479</v>
      </c>
      <c r="J45" s="401"/>
      <c r="K45" s="377"/>
      <c r="L45" s="377"/>
      <c r="M45" s="377"/>
      <c r="N45" s="377"/>
      <c r="O45" s="401"/>
      <c r="P45" s="377"/>
      <c r="Q45" s="377"/>
      <c r="R45" s="377"/>
      <c r="S45" s="401"/>
      <c r="T45" s="377"/>
      <c r="U45" s="401"/>
      <c r="V45" s="377"/>
      <c r="W45" s="377"/>
      <c r="X45" s="377"/>
      <c r="Y45" s="377"/>
      <c r="Z45" s="377"/>
      <c r="AA45" s="377"/>
    </row>
    <row r="46" spans="1:27" hidden="1" x14ac:dyDescent="0.25">
      <c r="A46" s="334" t="s">
        <v>388</v>
      </c>
      <c r="B46" s="335" t="s">
        <v>470</v>
      </c>
      <c r="C46" s="334" t="s">
        <v>471</v>
      </c>
      <c r="D46" s="336" t="s">
        <v>382</v>
      </c>
      <c r="E46" s="50" t="s">
        <v>383</v>
      </c>
      <c r="F46" s="338" t="s">
        <v>470</v>
      </c>
      <c r="G46" s="50" t="s">
        <v>471</v>
      </c>
      <c r="H46" s="338" t="s">
        <v>480</v>
      </c>
      <c r="I46" s="50" t="s">
        <v>481</v>
      </c>
      <c r="J46" s="401"/>
      <c r="K46" s="377"/>
      <c r="L46" s="377"/>
      <c r="M46" s="377"/>
      <c r="N46" s="377"/>
      <c r="O46" s="401"/>
      <c r="P46" s="377"/>
      <c r="Q46" s="377"/>
      <c r="R46" s="377"/>
      <c r="S46" s="401"/>
      <c r="T46" s="377"/>
      <c r="U46" s="401"/>
      <c r="V46" s="377"/>
      <c r="W46" s="377"/>
      <c r="X46" s="377"/>
      <c r="Y46" s="377"/>
      <c r="Z46" s="377"/>
      <c r="AA46" s="377"/>
    </row>
    <row r="47" spans="1:27" hidden="1" x14ac:dyDescent="0.25">
      <c r="A47" s="334" t="s">
        <v>388</v>
      </c>
      <c r="B47" s="335" t="s">
        <v>470</v>
      </c>
      <c r="C47" s="334" t="s">
        <v>471</v>
      </c>
      <c r="D47" s="336" t="s">
        <v>382</v>
      </c>
      <c r="E47" s="50" t="s">
        <v>383</v>
      </c>
      <c r="F47" s="338" t="s">
        <v>470</v>
      </c>
      <c r="G47" s="50" t="s">
        <v>471</v>
      </c>
      <c r="H47" s="338" t="s">
        <v>482</v>
      </c>
      <c r="I47" s="50" t="s">
        <v>483</v>
      </c>
      <c r="J47" s="401"/>
      <c r="K47" s="377"/>
      <c r="L47" s="377"/>
      <c r="M47" s="377"/>
      <c r="N47" s="377"/>
      <c r="O47" s="401"/>
      <c r="P47" s="377"/>
      <c r="Q47" s="377"/>
      <c r="R47" s="377"/>
      <c r="S47" s="401"/>
      <c r="T47" s="377"/>
      <c r="U47" s="401"/>
      <c r="V47" s="377"/>
      <c r="W47" s="377"/>
      <c r="X47" s="377"/>
      <c r="Y47" s="377"/>
      <c r="Z47" s="377"/>
      <c r="AA47" s="377"/>
    </row>
    <row r="48" spans="1:27" hidden="1" x14ac:dyDescent="0.25">
      <c r="A48" s="334" t="s">
        <v>388</v>
      </c>
      <c r="B48" s="335" t="s">
        <v>470</v>
      </c>
      <c r="C48" s="334" t="s">
        <v>471</v>
      </c>
      <c r="D48" s="336" t="s">
        <v>382</v>
      </c>
      <c r="E48" s="50" t="s">
        <v>383</v>
      </c>
      <c r="F48" s="338" t="s">
        <v>470</v>
      </c>
      <c r="G48" s="50" t="s">
        <v>471</v>
      </c>
      <c r="H48" s="338" t="s">
        <v>484</v>
      </c>
      <c r="I48" s="50" t="s">
        <v>485</v>
      </c>
      <c r="J48" s="401"/>
      <c r="K48" s="377"/>
      <c r="L48" s="377"/>
      <c r="M48" s="377"/>
      <c r="N48" s="377"/>
      <c r="O48" s="401"/>
      <c r="P48" s="377"/>
      <c r="Q48" s="377"/>
      <c r="R48" s="377"/>
      <c r="S48" s="401"/>
      <c r="T48" s="377"/>
      <c r="U48" s="401"/>
      <c r="V48" s="377"/>
      <c r="W48" s="377"/>
      <c r="X48" s="377"/>
      <c r="Y48" s="377"/>
      <c r="Z48" s="377"/>
      <c r="AA48" s="377"/>
    </row>
    <row r="49" spans="1:27" hidden="1" x14ac:dyDescent="0.25">
      <c r="A49" s="334" t="s">
        <v>388</v>
      </c>
      <c r="B49" s="335" t="s">
        <v>470</v>
      </c>
      <c r="C49" s="334" t="s">
        <v>471</v>
      </c>
      <c r="D49" s="336" t="s">
        <v>382</v>
      </c>
      <c r="E49" s="50" t="s">
        <v>383</v>
      </c>
      <c r="F49" s="338" t="s">
        <v>470</v>
      </c>
      <c r="G49" s="50" t="s">
        <v>471</v>
      </c>
      <c r="H49" s="338" t="s">
        <v>486</v>
      </c>
      <c r="I49" s="50" t="s">
        <v>487</v>
      </c>
      <c r="J49" s="401"/>
      <c r="K49" s="377"/>
      <c r="L49" s="377"/>
      <c r="M49" s="377"/>
      <c r="N49" s="377"/>
      <c r="O49" s="401"/>
      <c r="P49" s="377"/>
      <c r="Q49" s="377"/>
      <c r="R49" s="377"/>
      <c r="S49" s="401"/>
      <c r="T49" s="377"/>
      <c r="U49" s="401"/>
      <c r="V49" s="377"/>
      <c r="W49" s="377"/>
      <c r="X49" s="377"/>
      <c r="Y49" s="377"/>
      <c r="Z49" s="377"/>
      <c r="AA49" s="377"/>
    </row>
    <row r="50" spans="1:27" hidden="1" x14ac:dyDescent="0.25">
      <c r="A50" s="334" t="s">
        <v>388</v>
      </c>
      <c r="B50" s="335" t="s">
        <v>470</v>
      </c>
      <c r="C50" s="334" t="s">
        <v>471</v>
      </c>
      <c r="D50" s="336" t="s">
        <v>382</v>
      </c>
      <c r="E50" s="50" t="s">
        <v>383</v>
      </c>
      <c r="F50" s="338" t="s">
        <v>470</v>
      </c>
      <c r="G50" s="50" t="s">
        <v>471</v>
      </c>
      <c r="H50" s="338" t="s">
        <v>488</v>
      </c>
      <c r="I50" s="50" t="s">
        <v>489</v>
      </c>
      <c r="J50" s="401"/>
      <c r="K50" s="377"/>
      <c r="L50" s="377"/>
      <c r="M50" s="377"/>
      <c r="N50" s="377"/>
      <c r="O50" s="401"/>
      <c r="P50" s="377"/>
      <c r="Q50" s="377"/>
      <c r="R50" s="377"/>
      <c r="S50" s="401"/>
      <c r="T50" s="377"/>
      <c r="U50" s="401"/>
      <c r="V50" s="377"/>
      <c r="W50" s="377"/>
      <c r="X50" s="377"/>
      <c r="Y50" s="377"/>
      <c r="Z50" s="377"/>
      <c r="AA50" s="377"/>
    </row>
    <row r="51" spans="1:27" hidden="1" x14ac:dyDescent="0.25">
      <c r="A51" s="334" t="s">
        <v>388</v>
      </c>
      <c r="B51" s="335" t="s">
        <v>470</v>
      </c>
      <c r="C51" s="334" t="s">
        <v>471</v>
      </c>
      <c r="D51" s="336" t="s">
        <v>382</v>
      </c>
      <c r="E51" s="50" t="s">
        <v>383</v>
      </c>
      <c r="F51" s="338" t="s">
        <v>470</v>
      </c>
      <c r="G51" s="50" t="s">
        <v>471</v>
      </c>
      <c r="H51" s="338" t="s">
        <v>490</v>
      </c>
      <c r="I51" s="50" t="s">
        <v>491</v>
      </c>
      <c r="J51" s="401"/>
      <c r="K51" s="377"/>
      <c r="L51" s="377"/>
      <c r="M51" s="377"/>
      <c r="N51" s="377"/>
      <c r="O51" s="401"/>
      <c r="P51" s="377"/>
      <c r="Q51" s="377"/>
      <c r="R51" s="377"/>
      <c r="S51" s="401"/>
      <c r="T51" s="377"/>
      <c r="U51" s="401"/>
      <c r="V51" s="377"/>
      <c r="W51" s="377"/>
      <c r="X51" s="377"/>
      <c r="Y51" s="377"/>
      <c r="Z51" s="377"/>
      <c r="AA51" s="377"/>
    </row>
    <row r="52" spans="1:27" hidden="1" x14ac:dyDescent="0.25">
      <c r="A52" s="334" t="s">
        <v>388</v>
      </c>
      <c r="B52" s="335" t="s">
        <v>470</v>
      </c>
      <c r="C52" s="334" t="s">
        <v>471</v>
      </c>
      <c r="D52" s="336" t="s">
        <v>382</v>
      </c>
      <c r="E52" s="50" t="s">
        <v>383</v>
      </c>
      <c r="F52" s="338" t="s">
        <v>470</v>
      </c>
      <c r="G52" s="50" t="s">
        <v>471</v>
      </c>
      <c r="H52" s="338" t="s">
        <v>492</v>
      </c>
      <c r="I52" s="50" t="s">
        <v>493</v>
      </c>
      <c r="J52" s="401"/>
      <c r="K52" s="377"/>
      <c r="L52" s="377"/>
      <c r="M52" s="377"/>
      <c r="N52" s="377"/>
      <c r="O52" s="401"/>
      <c r="P52" s="377"/>
      <c r="Q52" s="377"/>
      <c r="R52" s="377"/>
      <c r="S52" s="401"/>
      <c r="T52" s="377"/>
      <c r="U52" s="401"/>
      <c r="V52" s="377"/>
      <c r="W52" s="377"/>
      <c r="X52" s="377"/>
      <c r="Y52" s="377"/>
      <c r="Z52" s="377"/>
      <c r="AA52" s="377"/>
    </row>
    <row r="53" spans="1:27" hidden="1" x14ac:dyDescent="0.25">
      <c r="A53" s="334" t="s">
        <v>388</v>
      </c>
      <c r="B53" s="335" t="s">
        <v>470</v>
      </c>
      <c r="C53" s="334" t="s">
        <v>471</v>
      </c>
      <c r="D53" s="336" t="s">
        <v>382</v>
      </c>
      <c r="E53" s="50" t="s">
        <v>383</v>
      </c>
      <c r="F53" s="338" t="s">
        <v>470</v>
      </c>
      <c r="G53" s="50" t="s">
        <v>471</v>
      </c>
      <c r="H53" s="338" t="s">
        <v>494</v>
      </c>
      <c r="I53" s="50" t="s">
        <v>495</v>
      </c>
      <c r="J53" s="401"/>
      <c r="K53" s="377"/>
      <c r="L53" s="377"/>
      <c r="M53" s="377"/>
      <c r="N53" s="377"/>
      <c r="O53" s="401"/>
      <c r="P53" s="377"/>
      <c r="Q53" s="377"/>
      <c r="R53" s="377"/>
      <c r="S53" s="401"/>
      <c r="T53" s="377"/>
      <c r="U53" s="401"/>
      <c r="V53" s="377"/>
      <c r="W53" s="377"/>
      <c r="X53" s="377"/>
      <c r="Y53" s="377"/>
      <c r="Z53" s="377"/>
      <c r="AA53" s="377"/>
    </row>
    <row r="54" spans="1:27" hidden="1" x14ac:dyDescent="0.25">
      <c r="A54" s="334" t="s">
        <v>388</v>
      </c>
      <c r="B54" s="335" t="s">
        <v>470</v>
      </c>
      <c r="C54" s="334" t="s">
        <v>471</v>
      </c>
      <c r="D54" s="336" t="s">
        <v>382</v>
      </c>
      <c r="E54" s="50" t="s">
        <v>383</v>
      </c>
      <c r="F54" s="338" t="s">
        <v>470</v>
      </c>
      <c r="G54" s="50" t="s">
        <v>471</v>
      </c>
      <c r="H54" s="338" t="s">
        <v>496</v>
      </c>
      <c r="I54" s="50" t="s">
        <v>497</v>
      </c>
      <c r="J54" s="401"/>
      <c r="K54" s="377"/>
      <c r="L54" s="377"/>
      <c r="M54" s="377"/>
      <c r="N54" s="377"/>
      <c r="O54" s="401"/>
      <c r="P54" s="377"/>
      <c r="Q54" s="377"/>
      <c r="R54" s="377"/>
      <c r="S54" s="401"/>
      <c r="T54" s="377"/>
      <c r="U54" s="401"/>
      <c r="V54" s="377"/>
      <c r="W54" s="377"/>
      <c r="X54" s="377"/>
      <c r="Y54" s="377"/>
      <c r="Z54" s="377"/>
      <c r="AA54" s="377"/>
    </row>
    <row r="55" spans="1:27" hidden="1" x14ac:dyDescent="0.25">
      <c r="A55" s="334" t="s">
        <v>388</v>
      </c>
      <c r="B55" s="335" t="s">
        <v>498</v>
      </c>
      <c r="C55" s="334" t="s">
        <v>499</v>
      </c>
      <c r="D55" s="336" t="s">
        <v>380</v>
      </c>
      <c r="E55" s="50" t="s">
        <v>500</v>
      </c>
      <c r="F55" s="338" t="s">
        <v>498</v>
      </c>
      <c r="G55" s="50" t="s">
        <v>499</v>
      </c>
      <c r="H55" s="338" t="s">
        <v>501</v>
      </c>
      <c r="I55" s="50" t="s">
        <v>502</v>
      </c>
      <c r="J55" s="401"/>
      <c r="K55" s="377"/>
      <c r="L55" s="377"/>
      <c r="M55" s="377"/>
      <c r="N55" s="377"/>
      <c r="O55" s="401"/>
      <c r="P55" s="377"/>
      <c r="Q55" s="377"/>
      <c r="R55" s="377"/>
      <c r="S55" s="401"/>
      <c r="T55" s="377"/>
      <c r="U55" s="401"/>
      <c r="V55" s="377"/>
      <c r="W55" s="377"/>
      <c r="X55" s="377"/>
      <c r="Y55" s="377"/>
      <c r="Z55" s="377"/>
      <c r="AA55" s="377"/>
    </row>
    <row r="56" spans="1:27" hidden="1" x14ac:dyDescent="0.25">
      <c r="A56" s="334" t="s">
        <v>388</v>
      </c>
      <c r="B56" s="335" t="s">
        <v>498</v>
      </c>
      <c r="C56" s="334" t="s">
        <v>499</v>
      </c>
      <c r="D56" s="336" t="s">
        <v>380</v>
      </c>
      <c r="E56" s="50" t="s">
        <v>500</v>
      </c>
      <c r="F56" s="338" t="s">
        <v>498</v>
      </c>
      <c r="G56" s="50" t="s">
        <v>499</v>
      </c>
      <c r="H56" s="338" t="s">
        <v>503</v>
      </c>
      <c r="I56" s="50" t="s">
        <v>504</v>
      </c>
      <c r="J56" s="401"/>
      <c r="K56" s="377"/>
      <c r="L56" s="377"/>
      <c r="M56" s="377"/>
      <c r="N56" s="377"/>
      <c r="O56" s="401"/>
      <c r="P56" s="377"/>
      <c r="Q56" s="377"/>
      <c r="R56" s="377"/>
      <c r="S56" s="401"/>
      <c r="T56" s="377"/>
      <c r="U56" s="401"/>
      <c r="V56" s="377"/>
      <c r="W56" s="377"/>
      <c r="X56" s="377"/>
      <c r="Y56" s="377"/>
      <c r="Z56" s="377"/>
      <c r="AA56" s="377"/>
    </row>
    <row r="57" spans="1:27" hidden="1" x14ac:dyDescent="0.25">
      <c r="A57" s="334" t="s">
        <v>388</v>
      </c>
      <c r="B57" s="335" t="s">
        <v>498</v>
      </c>
      <c r="C57" s="334" t="s">
        <v>499</v>
      </c>
      <c r="D57" s="336" t="s">
        <v>380</v>
      </c>
      <c r="E57" s="50" t="s">
        <v>500</v>
      </c>
      <c r="F57" s="338" t="s">
        <v>498</v>
      </c>
      <c r="G57" s="50" t="s">
        <v>499</v>
      </c>
      <c r="H57" s="338" t="s">
        <v>505</v>
      </c>
      <c r="I57" s="50" t="s">
        <v>506</v>
      </c>
      <c r="J57" s="401"/>
      <c r="K57" s="377"/>
      <c r="L57" s="377"/>
      <c r="M57" s="377"/>
      <c r="N57" s="377"/>
      <c r="O57" s="401"/>
      <c r="P57" s="377"/>
      <c r="Q57" s="377"/>
      <c r="R57" s="377"/>
      <c r="S57" s="401"/>
      <c r="T57" s="377"/>
      <c r="U57" s="401"/>
      <c r="V57" s="377"/>
      <c r="W57" s="377"/>
      <c r="X57" s="377"/>
      <c r="Y57" s="377"/>
      <c r="Z57" s="377"/>
      <c r="AA57" s="377"/>
    </row>
    <row r="58" spans="1:27" hidden="1" x14ac:dyDescent="0.25">
      <c r="A58" s="334" t="s">
        <v>388</v>
      </c>
      <c r="B58" s="335" t="s">
        <v>498</v>
      </c>
      <c r="C58" s="334" t="s">
        <v>499</v>
      </c>
      <c r="D58" s="336" t="s">
        <v>380</v>
      </c>
      <c r="E58" s="50" t="s">
        <v>500</v>
      </c>
      <c r="F58" s="338" t="s">
        <v>498</v>
      </c>
      <c r="G58" s="50" t="s">
        <v>499</v>
      </c>
      <c r="H58" s="338" t="s">
        <v>507</v>
      </c>
      <c r="I58" s="50" t="s">
        <v>508</v>
      </c>
      <c r="J58" s="401"/>
      <c r="K58" s="377"/>
      <c r="L58" s="377"/>
      <c r="M58" s="377"/>
      <c r="N58" s="377"/>
      <c r="O58" s="401"/>
      <c r="P58" s="377"/>
      <c r="Q58" s="377"/>
      <c r="R58" s="377"/>
      <c r="S58" s="401"/>
      <c r="T58" s="377"/>
      <c r="U58" s="401"/>
      <c r="V58" s="377"/>
      <c r="W58" s="377"/>
      <c r="X58" s="377"/>
      <c r="Y58" s="377"/>
      <c r="Z58" s="377"/>
      <c r="AA58" s="377"/>
    </row>
    <row r="59" spans="1:27" hidden="1" x14ac:dyDescent="0.25">
      <c r="A59" s="334" t="s">
        <v>388</v>
      </c>
      <c r="B59" s="335" t="s">
        <v>498</v>
      </c>
      <c r="C59" s="334" t="s">
        <v>499</v>
      </c>
      <c r="D59" s="336" t="s">
        <v>380</v>
      </c>
      <c r="E59" s="50" t="s">
        <v>500</v>
      </c>
      <c r="F59" s="338" t="s">
        <v>498</v>
      </c>
      <c r="G59" s="50" t="s">
        <v>499</v>
      </c>
      <c r="H59" s="338" t="s">
        <v>509</v>
      </c>
      <c r="I59" s="50" t="s">
        <v>510</v>
      </c>
      <c r="J59" s="401"/>
      <c r="K59" s="377"/>
      <c r="L59" s="377"/>
      <c r="M59" s="377"/>
      <c r="N59" s="377"/>
      <c r="O59" s="401"/>
      <c r="P59" s="377"/>
      <c r="Q59" s="377"/>
      <c r="R59" s="377"/>
      <c r="S59" s="401"/>
      <c r="T59" s="377"/>
      <c r="U59" s="401"/>
      <c r="V59" s="377"/>
      <c r="W59" s="377"/>
      <c r="X59" s="377"/>
      <c r="Y59" s="377"/>
      <c r="Z59" s="377"/>
      <c r="AA59" s="377"/>
    </row>
    <row r="60" spans="1:27" hidden="1" x14ac:dyDescent="0.25">
      <c r="A60" s="334" t="s">
        <v>388</v>
      </c>
      <c r="B60" s="335" t="s">
        <v>498</v>
      </c>
      <c r="C60" s="334" t="s">
        <v>499</v>
      </c>
      <c r="D60" s="336" t="s">
        <v>380</v>
      </c>
      <c r="E60" s="50" t="s">
        <v>500</v>
      </c>
      <c r="F60" s="338" t="s">
        <v>498</v>
      </c>
      <c r="G60" s="50" t="s">
        <v>499</v>
      </c>
      <c r="H60" s="338" t="s">
        <v>511</v>
      </c>
      <c r="I60" s="50" t="s">
        <v>512</v>
      </c>
      <c r="J60" s="401"/>
      <c r="K60" s="377"/>
      <c r="L60" s="377"/>
      <c r="M60" s="377"/>
      <c r="N60" s="377"/>
      <c r="O60" s="401"/>
      <c r="P60" s="377"/>
      <c r="Q60" s="377"/>
      <c r="R60" s="377"/>
      <c r="S60" s="401"/>
      <c r="T60" s="377"/>
      <c r="U60" s="401"/>
      <c r="V60" s="377"/>
      <c r="W60" s="377"/>
      <c r="X60" s="377"/>
      <c r="Y60" s="377"/>
      <c r="Z60" s="377"/>
      <c r="AA60" s="377"/>
    </row>
    <row r="61" spans="1:27" hidden="1" x14ac:dyDescent="0.25">
      <c r="A61" s="334" t="s">
        <v>388</v>
      </c>
      <c r="B61" s="335" t="s">
        <v>498</v>
      </c>
      <c r="C61" s="334" t="s">
        <v>499</v>
      </c>
      <c r="D61" s="336" t="s">
        <v>380</v>
      </c>
      <c r="E61" s="50" t="s">
        <v>500</v>
      </c>
      <c r="F61" s="338" t="s">
        <v>498</v>
      </c>
      <c r="G61" s="50" t="s">
        <v>499</v>
      </c>
      <c r="H61" s="338" t="s">
        <v>513</v>
      </c>
      <c r="I61" s="50" t="s">
        <v>514</v>
      </c>
      <c r="J61" s="401"/>
      <c r="K61" s="377"/>
      <c r="L61" s="377"/>
      <c r="M61" s="377"/>
      <c r="N61" s="377"/>
      <c r="O61" s="401"/>
      <c r="P61" s="377"/>
      <c r="Q61" s="377"/>
      <c r="R61" s="377"/>
      <c r="S61" s="401"/>
      <c r="T61" s="377"/>
      <c r="U61" s="401"/>
      <c r="V61" s="377"/>
      <c r="W61" s="377"/>
      <c r="X61" s="377"/>
      <c r="Y61" s="377"/>
      <c r="Z61" s="377"/>
      <c r="AA61" s="377"/>
    </row>
    <row r="62" spans="1:27" hidden="1" x14ac:dyDescent="0.25">
      <c r="A62" s="334" t="s">
        <v>388</v>
      </c>
      <c r="B62" s="335" t="s">
        <v>498</v>
      </c>
      <c r="C62" s="334" t="s">
        <v>499</v>
      </c>
      <c r="D62" s="336" t="s">
        <v>380</v>
      </c>
      <c r="E62" s="50" t="s">
        <v>500</v>
      </c>
      <c r="F62" s="338" t="s">
        <v>498</v>
      </c>
      <c r="G62" s="50" t="s">
        <v>499</v>
      </c>
      <c r="H62" s="338" t="s">
        <v>515</v>
      </c>
      <c r="I62" s="50" t="s">
        <v>516</v>
      </c>
      <c r="J62" s="401"/>
      <c r="K62" s="377"/>
      <c r="L62" s="377"/>
      <c r="M62" s="377"/>
      <c r="N62" s="377"/>
      <c r="O62" s="401"/>
      <c r="P62" s="377"/>
      <c r="Q62" s="377"/>
      <c r="R62" s="377"/>
      <c r="S62" s="401"/>
      <c r="T62" s="377"/>
      <c r="U62" s="401"/>
      <c r="V62" s="377"/>
      <c r="W62" s="377"/>
      <c r="X62" s="377"/>
      <c r="Y62" s="377"/>
      <c r="Z62" s="377"/>
      <c r="AA62" s="377"/>
    </row>
    <row r="63" spans="1:27" hidden="1" x14ac:dyDescent="0.25">
      <c r="A63" s="334" t="s">
        <v>388</v>
      </c>
      <c r="B63" s="335" t="s">
        <v>498</v>
      </c>
      <c r="C63" s="334" t="s">
        <v>499</v>
      </c>
      <c r="D63" s="336" t="s">
        <v>380</v>
      </c>
      <c r="E63" s="50" t="s">
        <v>500</v>
      </c>
      <c r="F63" s="338" t="s">
        <v>498</v>
      </c>
      <c r="G63" s="50" t="s">
        <v>499</v>
      </c>
      <c r="H63" s="338" t="s">
        <v>517</v>
      </c>
      <c r="I63" s="50" t="s">
        <v>518</v>
      </c>
      <c r="J63" s="401"/>
      <c r="K63" s="377"/>
      <c r="L63" s="377"/>
      <c r="M63" s="377"/>
      <c r="N63" s="377"/>
      <c r="O63" s="401"/>
      <c r="P63" s="377"/>
      <c r="Q63" s="377"/>
      <c r="R63" s="377"/>
      <c r="S63" s="401"/>
      <c r="T63" s="377"/>
      <c r="U63" s="401"/>
      <c r="V63" s="377"/>
      <c r="W63" s="377"/>
      <c r="X63" s="377"/>
      <c r="Y63" s="377"/>
      <c r="Z63" s="377"/>
      <c r="AA63" s="377"/>
    </row>
    <row r="64" spans="1:27" hidden="1" x14ac:dyDescent="0.25">
      <c r="A64" s="334" t="s">
        <v>388</v>
      </c>
      <c r="B64" s="335" t="s">
        <v>498</v>
      </c>
      <c r="C64" s="334" t="s">
        <v>499</v>
      </c>
      <c r="D64" s="336" t="s">
        <v>380</v>
      </c>
      <c r="E64" s="50" t="s">
        <v>500</v>
      </c>
      <c r="F64" s="338" t="s">
        <v>498</v>
      </c>
      <c r="G64" s="50" t="s">
        <v>499</v>
      </c>
      <c r="H64" s="338" t="s">
        <v>519</v>
      </c>
      <c r="I64" s="50" t="s">
        <v>520</v>
      </c>
      <c r="J64" s="401"/>
      <c r="K64" s="377"/>
      <c r="L64" s="377"/>
      <c r="M64" s="377"/>
      <c r="N64" s="377"/>
      <c r="O64" s="401"/>
      <c r="P64" s="377"/>
      <c r="Q64" s="377"/>
      <c r="R64" s="377"/>
      <c r="S64" s="401"/>
      <c r="T64" s="377"/>
      <c r="U64" s="401"/>
      <c r="V64" s="377"/>
      <c r="W64" s="377"/>
      <c r="X64" s="377"/>
      <c r="Y64" s="377"/>
      <c r="Z64" s="377"/>
      <c r="AA64" s="377"/>
    </row>
    <row r="65" spans="1:27" hidden="1" x14ac:dyDescent="0.25">
      <c r="A65" s="334" t="s">
        <v>388</v>
      </c>
      <c r="B65" s="335" t="s">
        <v>498</v>
      </c>
      <c r="C65" s="334" t="s">
        <v>499</v>
      </c>
      <c r="D65" s="336" t="s">
        <v>380</v>
      </c>
      <c r="E65" s="50" t="s">
        <v>500</v>
      </c>
      <c r="F65" s="338" t="s">
        <v>498</v>
      </c>
      <c r="G65" s="50" t="s">
        <v>499</v>
      </c>
      <c r="H65" s="338" t="s">
        <v>521</v>
      </c>
      <c r="I65" s="50" t="s">
        <v>522</v>
      </c>
      <c r="J65" s="401"/>
      <c r="K65" s="377"/>
      <c r="L65" s="377"/>
      <c r="M65" s="377"/>
      <c r="N65" s="377"/>
      <c r="O65" s="401"/>
      <c r="P65" s="377"/>
      <c r="Q65" s="377"/>
      <c r="R65" s="377"/>
      <c r="S65" s="401"/>
      <c r="T65" s="377"/>
      <c r="U65" s="401"/>
      <c r="V65" s="377"/>
      <c r="W65" s="377"/>
      <c r="X65" s="377"/>
      <c r="Y65" s="377"/>
      <c r="Z65" s="377"/>
      <c r="AA65" s="377"/>
    </row>
    <row r="66" spans="1:27" hidden="1" x14ac:dyDescent="0.25">
      <c r="A66" s="334" t="s">
        <v>388</v>
      </c>
      <c r="B66" s="335" t="s">
        <v>498</v>
      </c>
      <c r="C66" s="334" t="s">
        <v>499</v>
      </c>
      <c r="D66" s="336" t="s">
        <v>380</v>
      </c>
      <c r="E66" s="50" t="s">
        <v>500</v>
      </c>
      <c r="F66" s="338" t="s">
        <v>498</v>
      </c>
      <c r="G66" s="50" t="s">
        <v>499</v>
      </c>
      <c r="H66" s="338" t="s">
        <v>523</v>
      </c>
      <c r="I66" s="50" t="s">
        <v>524</v>
      </c>
      <c r="J66" s="401"/>
      <c r="K66" s="377"/>
      <c r="L66" s="377"/>
      <c r="M66" s="377"/>
      <c r="N66" s="377"/>
      <c r="O66" s="401"/>
      <c r="P66" s="377"/>
      <c r="Q66" s="377"/>
      <c r="R66" s="377"/>
      <c r="S66" s="401"/>
      <c r="T66" s="377"/>
      <c r="U66" s="401"/>
      <c r="V66" s="377"/>
      <c r="W66" s="377"/>
      <c r="X66" s="377"/>
      <c r="Y66" s="377"/>
      <c r="Z66" s="377"/>
      <c r="AA66" s="377"/>
    </row>
    <row r="67" spans="1:27" hidden="1" x14ac:dyDescent="0.25">
      <c r="A67" s="334" t="s">
        <v>388</v>
      </c>
      <c r="B67" s="335" t="s">
        <v>498</v>
      </c>
      <c r="C67" s="334" t="s">
        <v>499</v>
      </c>
      <c r="D67" s="336" t="s">
        <v>380</v>
      </c>
      <c r="E67" s="50" t="s">
        <v>500</v>
      </c>
      <c r="F67" s="338" t="s">
        <v>498</v>
      </c>
      <c r="G67" s="50" t="s">
        <v>499</v>
      </c>
      <c r="H67" s="338" t="s">
        <v>525</v>
      </c>
      <c r="I67" s="50" t="s">
        <v>526</v>
      </c>
      <c r="J67" s="401"/>
      <c r="K67" s="377"/>
      <c r="L67" s="377"/>
      <c r="M67" s="377"/>
      <c r="N67" s="377"/>
      <c r="O67" s="401"/>
      <c r="P67" s="377"/>
      <c r="Q67" s="377"/>
      <c r="R67" s="377"/>
      <c r="S67" s="401"/>
      <c r="T67" s="377"/>
      <c r="U67" s="401"/>
      <c r="V67" s="377"/>
      <c r="W67" s="377"/>
      <c r="X67" s="377"/>
      <c r="Y67" s="377"/>
      <c r="Z67" s="377"/>
      <c r="AA67" s="377"/>
    </row>
    <row r="68" spans="1:27" hidden="1" x14ac:dyDescent="0.25">
      <c r="A68" s="334" t="s">
        <v>388</v>
      </c>
      <c r="B68" s="335" t="s">
        <v>498</v>
      </c>
      <c r="C68" s="334" t="s">
        <v>499</v>
      </c>
      <c r="D68" s="336" t="s">
        <v>380</v>
      </c>
      <c r="E68" s="50" t="s">
        <v>500</v>
      </c>
      <c r="F68" s="338" t="s">
        <v>498</v>
      </c>
      <c r="G68" s="50" t="s">
        <v>499</v>
      </c>
      <c r="H68" s="338" t="s">
        <v>527</v>
      </c>
      <c r="I68" s="50" t="s">
        <v>528</v>
      </c>
      <c r="J68" s="401"/>
      <c r="K68" s="377"/>
      <c r="L68" s="377"/>
      <c r="M68" s="377"/>
      <c r="N68" s="377"/>
      <c r="O68" s="401"/>
      <c r="P68" s="377"/>
      <c r="Q68" s="377"/>
      <c r="R68" s="377"/>
      <c r="S68" s="401"/>
      <c r="T68" s="377"/>
      <c r="U68" s="401"/>
      <c r="V68" s="377"/>
      <c r="W68" s="377"/>
      <c r="X68" s="377"/>
      <c r="Y68" s="377"/>
      <c r="Z68" s="377"/>
      <c r="AA68" s="377"/>
    </row>
    <row r="69" spans="1:27" hidden="1" x14ac:dyDescent="0.25">
      <c r="A69" s="334" t="s">
        <v>388</v>
      </c>
      <c r="B69" s="335" t="s">
        <v>498</v>
      </c>
      <c r="C69" s="334" t="s">
        <v>499</v>
      </c>
      <c r="D69" s="336" t="s">
        <v>380</v>
      </c>
      <c r="E69" s="50" t="s">
        <v>500</v>
      </c>
      <c r="F69" s="338" t="s">
        <v>498</v>
      </c>
      <c r="G69" s="50" t="s">
        <v>499</v>
      </c>
      <c r="H69" s="338" t="s">
        <v>529</v>
      </c>
      <c r="I69" s="50" t="s">
        <v>530</v>
      </c>
      <c r="J69" s="401"/>
      <c r="K69" s="377"/>
      <c r="L69" s="377"/>
      <c r="M69" s="377"/>
      <c r="N69" s="377"/>
      <c r="O69" s="401"/>
      <c r="P69" s="377"/>
      <c r="Q69" s="377"/>
      <c r="R69" s="377"/>
      <c r="S69" s="401"/>
      <c r="T69" s="377"/>
      <c r="U69" s="401"/>
      <c r="V69" s="377"/>
      <c r="W69" s="377"/>
      <c r="X69" s="377"/>
      <c r="Y69" s="377"/>
      <c r="Z69" s="377"/>
      <c r="AA69" s="377"/>
    </row>
    <row r="70" spans="1:27" hidden="1" x14ac:dyDescent="0.25">
      <c r="A70" s="334" t="s">
        <v>388</v>
      </c>
      <c r="B70" s="335" t="s">
        <v>498</v>
      </c>
      <c r="C70" s="334" t="s">
        <v>499</v>
      </c>
      <c r="D70" s="336" t="s">
        <v>380</v>
      </c>
      <c r="E70" s="50" t="s">
        <v>500</v>
      </c>
      <c r="F70" s="338" t="s">
        <v>498</v>
      </c>
      <c r="G70" s="50" t="s">
        <v>499</v>
      </c>
      <c r="H70" s="338" t="s">
        <v>531</v>
      </c>
      <c r="I70" s="50" t="s">
        <v>532</v>
      </c>
      <c r="J70" s="401"/>
      <c r="K70" s="377"/>
      <c r="L70" s="377"/>
      <c r="M70" s="377"/>
      <c r="N70" s="377"/>
      <c r="O70" s="401"/>
      <c r="P70" s="377"/>
      <c r="Q70" s="377"/>
      <c r="R70" s="377"/>
      <c r="S70" s="401"/>
      <c r="T70" s="377"/>
      <c r="U70" s="401"/>
      <c r="V70" s="377"/>
      <c r="W70" s="377"/>
      <c r="X70" s="377"/>
      <c r="Y70" s="377"/>
      <c r="Z70" s="377"/>
      <c r="AA70" s="377"/>
    </row>
    <row r="71" spans="1:27" hidden="1" x14ac:dyDescent="0.25">
      <c r="A71" s="334" t="s">
        <v>388</v>
      </c>
      <c r="B71" s="335" t="s">
        <v>498</v>
      </c>
      <c r="C71" s="334" t="s">
        <v>499</v>
      </c>
      <c r="D71" s="336" t="s">
        <v>380</v>
      </c>
      <c r="E71" s="50" t="s">
        <v>500</v>
      </c>
      <c r="F71" s="338" t="s">
        <v>498</v>
      </c>
      <c r="G71" s="50" t="s">
        <v>499</v>
      </c>
      <c r="H71" s="338" t="s">
        <v>533</v>
      </c>
      <c r="I71" s="50" t="s">
        <v>534</v>
      </c>
      <c r="J71" s="401"/>
      <c r="K71" s="377"/>
      <c r="L71" s="377"/>
      <c r="M71" s="377"/>
      <c r="N71" s="377"/>
      <c r="O71" s="401"/>
      <c r="P71" s="377"/>
      <c r="Q71" s="377"/>
      <c r="R71" s="377"/>
      <c r="S71" s="401"/>
      <c r="T71" s="377"/>
      <c r="U71" s="401"/>
      <c r="V71" s="377"/>
      <c r="W71" s="377"/>
      <c r="X71" s="377"/>
      <c r="Y71" s="377"/>
      <c r="Z71" s="377"/>
      <c r="AA71" s="377"/>
    </row>
    <row r="72" spans="1:27" hidden="1" x14ac:dyDescent="0.25">
      <c r="A72" s="334" t="s">
        <v>388</v>
      </c>
      <c r="B72" s="335" t="s">
        <v>498</v>
      </c>
      <c r="C72" s="334" t="s">
        <v>499</v>
      </c>
      <c r="D72" s="336" t="s">
        <v>380</v>
      </c>
      <c r="E72" s="50" t="s">
        <v>500</v>
      </c>
      <c r="F72" s="338" t="s">
        <v>498</v>
      </c>
      <c r="G72" s="50" t="s">
        <v>499</v>
      </c>
      <c r="H72" s="338" t="s">
        <v>535</v>
      </c>
      <c r="I72" s="50" t="s">
        <v>536</v>
      </c>
      <c r="J72" s="401"/>
      <c r="K72" s="377"/>
      <c r="L72" s="377"/>
      <c r="M72" s="377"/>
      <c r="N72" s="377"/>
      <c r="O72" s="401"/>
      <c r="P72" s="377"/>
      <c r="Q72" s="377"/>
      <c r="R72" s="377"/>
      <c r="S72" s="401"/>
      <c r="T72" s="377"/>
      <c r="U72" s="401"/>
      <c r="V72" s="377"/>
      <c r="W72" s="377"/>
      <c r="X72" s="377"/>
      <c r="Y72" s="377"/>
      <c r="Z72" s="377"/>
      <c r="AA72" s="377"/>
    </row>
    <row r="73" spans="1:27" hidden="1" x14ac:dyDescent="0.25">
      <c r="A73" s="334" t="s">
        <v>388</v>
      </c>
      <c r="B73" s="335" t="s">
        <v>498</v>
      </c>
      <c r="C73" s="334" t="s">
        <v>499</v>
      </c>
      <c r="D73" s="336" t="s">
        <v>380</v>
      </c>
      <c r="E73" s="50" t="s">
        <v>500</v>
      </c>
      <c r="F73" s="338" t="s">
        <v>498</v>
      </c>
      <c r="G73" s="50" t="s">
        <v>499</v>
      </c>
      <c r="H73" s="338" t="s">
        <v>537</v>
      </c>
      <c r="I73" s="50" t="s">
        <v>538</v>
      </c>
      <c r="J73" s="401"/>
      <c r="K73" s="377"/>
      <c r="L73" s="377"/>
      <c r="M73" s="377"/>
      <c r="N73" s="377"/>
      <c r="O73" s="401"/>
      <c r="P73" s="377"/>
      <c r="Q73" s="377"/>
      <c r="R73" s="377"/>
      <c r="S73" s="401"/>
      <c r="T73" s="377"/>
      <c r="U73" s="401"/>
      <c r="V73" s="377"/>
      <c r="W73" s="377"/>
      <c r="X73" s="377"/>
      <c r="Y73" s="377"/>
      <c r="Z73" s="377"/>
      <c r="AA73" s="377"/>
    </row>
    <row r="74" spans="1:27" hidden="1" x14ac:dyDescent="0.25">
      <c r="A74" s="334" t="s">
        <v>388</v>
      </c>
      <c r="B74" s="335" t="s">
        <v>498</v>
      </c>
      <c r="C74" s="334" t="s">
        <v>499</v>
      </c>
      <c r="D74" s="336" t="s">
        <v>380</v>
      </c>
      <c r="E74" s="50" t="s">
        <v>500</v>
      </c>
      <c r="F74" s="338" t="s">
        <v>498</v>
      </c>
      <c r="G74" s="50" t="s">
        <v>499</v>
      </c>
      <c r="H74" s="338" t="s">
        <v>539</v>
      </c>
      <c r="I74" s="50" t="s">
        <v>540</v>
      </c>
      <c r="J74" s="401"/>
      <c r="K74" s="377"/>
      <c r="L74" s="377"/>
      <c r="M74" s="377"/>
      <c r="N74" s="377"/>
      <c r="O74" s="401"/>
      <c r="P74" s="377"/>
      <c r="Q74" s="377"/>
      <c r="R74" s="377"/>
      <c r="S74" s="401"/>
      <c r="T74" s="377"/>
      <c r="U74" s="401"/>
      <c r="V74" s="377"/>
      <c r="W74" s="377"/>
      <c r="X74" s="377"/>
      <c r="Y74" s="377"/>
      <c r="Z74" s="377"/>
      <c r="AA74" s="377"/>
    </row>
    <row r="75" spans="1:27" hidden="1" x14ac:dyDescent="0.25">
      <c r="A75" s="334" t="s">
        <v>388</v>
      </c>
      <c r="B75" s="335" t="s">
        <v>498</v>
      </c>
      <c r="C75" s="334" t="s">
        <v>499</v>
      </c>
      <c r="D75" s="336" t="s">
        <v>380</v>
      </c>
      <c r="E75" s="50" t="s">
        <v>500</v>
      </c>
      <c r="F75" s="338" t="s">
        <v>498</v>
      </c>
      <c r="G75" s="50" t="s">
        <v>499</v>
      </c>
      <c r="H75" s="338" t="s">
        <v>541</v>
      </c>
      <c r="I75" s="50" t="s">
        <v>542</v>
      </c>
      <c r="J75" s="401"/>
      <c r="K75" s="377"/>
      <c r="L75" s="377"/>
      <c r="M75" s="377"/>
      <c r="N75" s="377"/>
      <c r="O75" s="401"/>
      <c r="P75" s="377"/>
      <c r="Q75" s="377"/>
      <c r="R75" s="377"/>
      <c r="S75" s="401"/>
      <c r="T75" s="377"/>
      <c r="U75" s="401"/>
      <c r="V75" s="377"/>
      <c r="W75" s="377"/>
      <c r="X75" s="377"/>
      <c r="Y75" s="377"/>
      <c r="Z75" s="377"/>
      <c r="AA75" s="377"/>
    </row>
    <row r="76" spans="1:27" hidden="1" x14ac:dyDescent="0.25">
      <c r="A76" s="334" t="s">
        <v>388</v>
      </c>
      <c r="B76" s="335" t="s">
        <v>498</v>
      </c>
      <c r="C76" s="334" t="s">
        <v>499</v>
      </c>
      <c r="D76" s="336" t="s">
        <v>380</v>
      </c>
      <c r="E76" s="50" t="s">
        <v>500</v>
      </c>
      <c r="F76" s="338" t="s">
        <v>498</v>
      </c>
      <c r="G76" s="50" t="s">
        <v>499</v>
      </c>
      <c r="H76" s="338" t="s">
        <v>543</v>
      </c>
      <c r="I76" s="50" t="s">
        <v>544</v>
      </c>
      <c r="J76" s="401"/>
      <c r="K76" s="377"/>
      <c r="L76" s="377"/>
      <c r="M76" s="377"/>
      <c r="N76" s="377"/>
      <c r="O76" s="401"/>
      <c r="P76" s="377"/>
      <c r="Q76" s="377"/>
      <c r="R76" s="377"/>
      <c r="S76" s="401"/>
      <c r="T76" s="377"/>
      <c r="U76" s="401"/>
      <c r="V76" s="377"/>
      <c r="W76" s="377"/>
      <c r="X76" s="377"/>
      <c r="Y76" s="377"/>
      <c r="Z76" s="377"/>
      <c r="AA76" s="377"/>
    </row>
    <row r="77" spans="1:27" hidden="1" x14ac:dyDescent="0.25">
      <c r="A77" s="334" t="s">
        <v>388</v>
      </c>
      <c r="B77" s="335" t="s">
        <v>498</v>
      </c>
      <c r="C77" s="334" t="s">
        <v>499</v>
      </c>
      <c r="D77" s="336" t="s">
        <v>380</v>
      </c>
      <c r="E77" s="50" t="s">
        <v>500</v>
      </c>
      <c r="F77" s="338" t="s">
        <v>498</v>
      </c>
      <c r="G77" s="50" t="s">
        <v>499</v>
      </c>
      <c r="H77" s="338" t="s">
        <v>545</v>
      </c>
      <c r="I77" s="50" t="s">
        <v>546</v>
      </c>
      <c r="J77" s="401"/>
      <c r="K77" s="377"/>
      <c r="L77" s="377"/>
      <c r="M77" s="377"/>
      <c r="N77" s="377"/>
      <c r="O77" s="401"/>
      <c r="P77" s="377"/>
      <c r="Q77" s="377"/>
      <c r="R77" s="377"/>
      <c r="S77" s="401"/>
      <c r="T77" s="377"/>
      <c r="U77" s="401"/>
      <c r="V77" s="377"/>
      <c r="W77" s="377"/>
      <c r="X77" s="377"/>
      <c r="Y77" s="377"/>
      <c r="Z77" s="377"/>
      <c r="AA77" s="377"/>
    </row>
    <row r="78" spans="1:27" hidden="1" x14ac:dyDescent="0.25">
      <c r="A78" s="334" t="s">
        <v>388</v>
      </c>
      <c r="B78" s="335" t="s">
        <v>498</v>
      </c>
      <c r="C78" s="334" t="s">
        <v>499</v>
      </c>
      <c r="D78" s="336" t="s">
        <v>380</v>
      </c>
      <c r="E78" s="50" t="s">
        <v>500</v>
      </c>
      <c r="F78" s="338" t="s">
        <v>498</v>
      </c>
      <c r="G78" s="50" t="s">
        <v>499</v>
      </c>
      <c r="H78" s="338" t="s">
        <v>547</v>
      </c>
      <c r="I78" s="50" t="s">
        <v>548</v>
      </c>
      <c r="J78" s="401"/>
      <c r="K78" s="377"/>
      <c r="L78" s="377"/>
      <c r="M78" s="377"/>
      <c r="N78" s="377"/>
      <c r="O78" s="401"/>
      <c r="P78" s="377"/>
      <c r="Q78" s="377"/>
      <c r="R78" s="377"/>
      <c r="S78" s="401"/>
      <c r="T78" s="377"/>
      <c r="U78" s="401"/>
      <c r="V78" s="377"/>
      <c r="W78" s="377"/>
      <c r="X78" s="377"/>
      <c r="Y78" s="377"/>
      <c r="Z78" s="377"/>
      <c r="AA78" s="377"/>
    </row>
    <row r="79" spans="1:27" hidden="1" x14ac:dyDescent="0.25">
      <c r="A79" s="334" t="s">
        <v>388</v>
      </c>
      <c r="B79" s="335" t="s">
        <v>498</v>
      </c>
      <c r="C79" s="334" t="s">
        <v>499</v>
      </c>
      <c r="D79" s="336" t="s">
        <v>380</v>
      </c>
      <c r="E79" s="50" t="s">
        <v>500</v>
      </c>
      <c r="F79" s="338" t="s">
        <v>498</v>
      </c>
      <c r="G79" s="50" t="s">
        <v>499</v>
      </c>
      <c r="H79" s="338" t="s">
        <v>549</v>
      </c>
      <c r="I79" s="50" t="s">
        <v>550</v>
      </c>
      <c r="J79" s="401"/>
      <c r="K79" s="377"/>
      <c r="L79" s="377"/>
      <c r="M79" s="377"/>
      <c r="N79" s="377"/>
      <c r="O79" s="401"/>
      <c r="P79" s="377"/>
      <c r="Q79" s="377"/>
      <c r="R79" s="377"/>
      <c r="S79" s="401"/>
      <c r="T79" s="377"/>
      <c r="U79" s="401"/>
      <c r="V79" s="377"/>
      <c r="W79" s="377"/>
      <c r="X79" s="377"/>
      <c r="Y79" s="377"/>
      <c r="Z79" s="377"/>
      <c r="AA79" s="377"/>
    </row>
    <row r="80" spans="1:27" hidden="1" x14ac:dyDescent="0.25">
      <c r="A80" s="334" t="s">
        <v>388</v>
      </c>
      <c r="B80" s="335" t="s">
        <v>551</v>
      </c>
      <c r="C80" s="334" t="s">
        <v>552</v>
      </c>
      <c r="D80" s="336" t="s">
        <v>380</v>
      </c>
      <c r="E80" s="50" t="s">
        <v>500</v>
      </c>
      <c r="F80" s="338" t="s">
        <v>551</v>
      </c>
      <c r="G80" s="50" t="s">
        <v>552</v>
      </c>
      <c r="H80" s="338" t="s">
        <v>553</v>
      </c>
      <c r="I80" s="50" t="s">
        <v>554</v>
      </c>
      <c r="J80" s="401"/>
      <c r="K80" s="377"/>
      <c r="L80" s="377"/>
      <c r="M80" s="377"/>
      <c r="N80" s="377"/>
      <c r="O80" s="401"/>
      <c r="P80" s="377"/>
      <c r="Q80" s="377"/>
      <c r="R80" s="377"/>
      <c r="S80" s="401"/>
      <c r="T80" s="377"/>
      <c r="U80" s="401"/>
      <c r="V80" s="377"/>
      <c r="W80" s="377"/>
      <c r="X80" s="377"/>
      <c r="Y80" s="377"/>
      <c r="Z80" s="377"/>
      <c r="AA80" s="377"/>
    </row>
    <row r="81" spans="1:27" hidden="1" x14ac:dyDescent="0.25">
      <c r="A81" s="334" t="s">
        <v>388</v>
      </c>
      <c r="B81" s="335" t="s">
        <v>551</v>
      </c>
      <c r="C81" s="334" t="s">
        <v>552</v>
      </c>
      <c r="D81" s="336" t="s">
        <v>380</v>
      </c>
      <c r="E81" s="50" t="s">
        <v>500</v>
      </c>
      <c r="F81" s="338" t="s">
        <v>551</v>
      </c>
      <c r="G81" s="50" t="s">
        <v>552</v>
      </c>
      <c r="H81" s="338" t="s">
        <v>555</v>
      </c>
      <c r="I81" s="50" t="s">
        <v>556</v>
      </c>
      <c r="J81" s="401"/>
      <c r="K81" s="377"/>
      <c r="L81" s="377"/>
      <c r="M81" s="377"/>
      <c r="N81" s="377"/>
      <c r="O81" s="401"/>
      <c r="P81" s="377"/>
      <c r="Q81" s="377"/>
      <c r="R81" s="377"/>
      <c r="S81" s="401"/>
      <c r="T81" s="377"/>
      <c r="U81" s="401"/>
      <c r="V81" s="377"/>
      <c r="W81" s="377"/>
      <c r="X81" s="377"/>
      <c r="Y81" s="377"/>
      <c r="Z81" s="377"/>
      <c r="AA81" s="377"/>
    </row>
    <row r="82" spans="1:27" hidden="1" x14ac:dyDescent="0.25">
      <c r="A82" s="334" t="s">
        <v>388</v>
      </c>
      <c r="B82" s="335" t="s">
        <v>551</v>
      </c>
      <c r="C82" s="334" t="s">
        <v>552</v>
      </c>
      <c r="D82" s="336" t="s">
        <v>380</v>
      </c>
      <c r="E82" s="50" t="s">
        <v>500</v>
      </c>
      <c r="F82" s="338" t="s">
        <v>551</v>
      </c>
      <c r="G82" s="50" t="s">
        <v>552</v>
      </c>
      <c r="H82" s="338" t="s">
        <v>557</v>
      </c>
      <c r="I82" s="50" t="s">
        <v>558</v>
      </c>
      <c r="J82" s="401"/>
      <c r="K82" s="377"/>
      <c r="L82" s="377"/>
      <c r="M82" s="377"/>
      <c r="N82" s="377"/>
      <c r="O82" s="401"/>
      <c r="P82" s="377"/>
      <c r="Q82" s="377"/>
      <c r="R82" s="377"/>
      <c r="S82" s="401"/>
      <c r="T82" s="377"/>
      <c r="U82" s="401"/>
      <c r="V82" s="377"/>
      <c r="W82" s="377"/>
      <c r="X82" s="377"/>
      <c r="Y82" s="377"/>
      <c r="Z82" s="377"/>
      <c r="AA82" s="377"/>
    </row>
    <row r="83" spans="1:27" hidden="1" x14ac:dyDescent="0.25">
      <c r="A83" s="334" t="s">
        <v>388</v>
      </c>
      <c r="B83" s="335" t="s">
        <v>551</v>
      </c>
      <c r="C83" s="334" t="s">
        <v>552</v>
      </c>
      <c r="D83" s="336" t="s">
        <v>380</v>
      </c>
      <c r="E83" s="50" t="s">
        <v>500</v>
      </c>
      <c r="F83" s="338" t="s">
        <v>551</v>
      </c>
      <c r="G83" s="50" t="s">
        <v>552</v>
      </c>
      <c r="H83" s="338" t="s">
        <v>559</v>
      </c>
      <c r="I83" s="50" t="s">
        <v>560</v>
      </c>
      <c r="J83" s="401"/>
      <c r="K83" s="377"/>
      <c r="L83" s="377"/>
      <c r="M83" s="377"/>
      <c r="N83" s="377"/>
      <c r="O83" s="401"/>
      <c r="P83" s="377"/>
      <c r="Q83" s="377"/>
      <c r="R83" s="377"/>
      <c r="S83" s="401"/>
      <c r="T83" s="377"/>
      <c r="U83" s="401"/>
      <c r="V83" s="377"/>
      <c r="W83" s="377"/>
      <c r="X83" s="377"/>
      <c r="Y83" s="377"/>
      <c r="Z83" s="377"/>
      <c r="AA83" s="377"/>
    </row>
    <row r="84" spans="1:27" hidden="1" x14ac:dyDescent="0.25">
      <c r="A84" s="334" t="s">
        <v>388</v>
      </c>
      <c r="B84" s="335" t="s">
        <v>551</v>
      </c>
      <c r="C84" s="334" t="s">
        <v>552</v>
      </c>
      <c r="D84" s="336" t="s">
        <v>380</v>
      </c>
      <c r="E84" s="50" t="s">
        <v>500</v>
      </c>
      <c r="F84" s="338" t="s">
        <v>551</v>
      </c>
      <c r="G84" s="50" t="s">
        <v>552</v>
      </c>
      <c r="H84" s="338" t="s">
        <v>561</v>
      </c>
      <c r="I84" s="50" t="s">
        <v>562</v>
      </c>
      <c r="J84" s="401"/>
      <c r="K84" s="377"/>
      <c r="L84" s="377"/>
      <c r="M84" s="377"/>
      <c r="N84" s="377"/>
      <c r="O84" s="401"/>
      <c r="P84" s="377"/>
      <c r="Q84" s="377"/>
      <c r="R84" s="377"/>
      <c r="S84" s="401"/>
      <c r="T84" s="377"/>
      <c r="U84" s="401"/>
      <c r="V84" s="377"/>
      <c r="W84" s="377"/>
      <c r="X84" s="377"/>
      <c r="Y84" s="377"/>
      <c r="Z84" s="377"/>
      <c r="AA84" s="377"/>
    </row>
    <row r="85" spans="1:27" hidden="1" x14ac:dyDescent="0.25">
      <c r="A85" s="334" t="s">
        <v>388</v>
      </c>
      <c r="B85" s="335" t="s">
        <v>551</v>
      </c>
      <c r="C85" s="334" t="s">
        <v>552</v>
      </c>
      <c r="D85" s="336" t="s">
        <v>380</v>
      </c>
      <c r="E85" s="50" t="s">
        <v>500</v>
      </c>
      <c r="F85" s="338" t="s">
        <v>551</v>
      </c>
      <c r="G85" s="50" t="s">
        <v>552</v>
      </c>
      <c r="H85" s="338" t="s">
        <v>563</v>
      </c>
      <c r="I85" s="50" t="s">
        <v>564</v>
      </c>
      <c r="J85" s="401"/>
      <c r="K85" s="377"/>
      <c r="L85" s="377"/>
      <c r="M85" s="377"/>
      <c r="N85" s="377"/>
      <c r="O85" s="401"/>
      <c r="P85" s="377"/>
      <c r="Q85" s="377"/>
      <c r="R85" s="377"/>
      <c r="S85" s="401"/>
      <c r="T85" s="377"/>
      <c r="U85" s="401"/>
      <c r="V85" s="377"/>
      <c r="W85" s="377"/>
      <c r="X85" s="377"/>
      <c r="Y85" s="377"/>
      <c r="Z85" s="377"/>
      <c r="AA85" s="377"/>
    </row>
    <row r="86" spans="1:27" hidden="1" x14ac:dyDescent="0.25">
      <c r="A86" s="334" t="s">
        <v>388</v>
      </c>
      <c r="B86" s="335" t="s">
        <v>551</v>
      </c>
      <c r="C86" s="334" t="s">
        <v>552</v>
      </c>
      <c r="D86" s="336" t="s">
        <v>380</v>
      </c>
      <c r="E86" s="50" t="s">
        <v>500</v>
      </c>
      <c r="F86" s="338" t="s">
        <v>551</v>
      </c>
      <c r="G86" s="50" t="s">
        <v>552</v>
      </c>
      <c r="H86" s="338" t="s">
        <v>565</v>
      </c>
      <c r="I86" s="50" t="s">
        <v>566</v>
      </c>
      <c r="J86" s="401"/>
      <c r="K86" s="377"/>
      <c r="L86" s="377"/>
      <c r="M86" s="377"/>
      <c r="N86" s="377"/>
      <c r="O86" s="401"/>
      <c r="P86" s="377"/>
      <c r="Q86" s="377"/>
      <c r="R86" s="377"/>
      <c r="S86" s="401"/>
      <c r="T86" s="377"/>
      <c r="U86" s="401"/>
      <c r="V86" s="377"/>
      <c r="W86" s="377"/>
      <c r="X86" s="377"/>
      <c r="Y86" s="377"/>
      <c r="Z86" s="377"/>
      <c r="AA86" s="377"/>
    </row>
    <row r="87" spans="1:27" hidden="1" x14ac:dyDescent="0.25">
      <c r="A87" s="334" t="s">
        <v>388</v>
      </c>
      <c r="B87" s="335" t="s">
        <v>551</v>
      </c>
      <c r="C87" s="334" t="s">
        <v>552</v>
      </c>
      <c r="D87" s="336" t="s">
        <v>380</v>
      </c>
      <c r="E87" s="50" t="s">
        <v>500</v>
      </c>
      <c r="F87" s="338" t="s">
        <v>551</v>
      </c>
      <c r="G87" s="50" t="s">
        <v>552</v>
      </c>
      <c r="H87" s="338" t="s">
        <v>567</v>
      </c>
      <c r="I87" s="50" t="s">
        <v>568</v>
      </c>
      <c r="J87" s="401"/>
      <c r="K87" s="377"/>
      <c r="L87" s="377"/>
      <c r="M87" s="377"/>
      <c r="N87" s="377"/>
      <c r="O87" s="401"/>
      <c r="P87" s="377"/>
      <c r="Q87" s="377"/>
      <c r="R87" s="377"/>
      <c r="S87" s="401"/>
      <c r="T87" s="377"/>
      <c r="U87" s="401"/>
      <c r="V87" s="377"/>
      <c r="W87" s="377"/>
      <c r="X87" s="377"/>
      <c r="Y87" s="377"/>
      <c r="Z87" s="377"/>
      <c r="AA87" s="377"/>
    </row>
    <row r="88" spans="1:27" hidden="1" x14ac:dyDescent="0.25">
      <c r="A88" s="334" t="s">
        <v>388</v>
      </c>
      <c r="B88" s="335" t="s">
        <v>551</v>
      </c>
      <c r="C88" s="334" t="s">
        <v>552</v>
      </c>
      <c r="D88" s="336" t="s">
        <v>380</v>
      </c>
      <c r="E88" s="50" t="s">
        <v>500</v>
      </c>
      <c r="F88" s="338" t="s">
        <v>551</v>
      </c>
      <c r="G88" s="50" t="s">
        <v>552</v>
      </c>
      <c r="H88" s="338" t="s">
        <v>569</v>
      </c>
      <c r="I88" s="50" t="s">
        <v>570</v>
      </c>
      <c r="J88" s="401"/>
      <c r="K88" s="377"/>
      <c r="L88" s="377"/>
      <c r="M88" s="377"/>
      <c r="N88" s="377"/>
      <c r="O88" s="401"/>
      <c r="P88" s="377"/>
      <c r="Q88" s="377"/>
      <c r="R88" s="377"/>
      <c r="S88" s="401"/>
      <c r="T88" s="377"/>
      <c r="U88" s="401"/>
      <c r="V88" s="377"/>
      <c r="W88" s="377"/>
      <c r="X88" s="377"/>
      <c r="Y88" s="377"/>
      <c r="Z88" s="377"/>
      <c r="AA88" s="377"/>
    </row>
    <row r="89" spans="1:27" hidden="1" x14ac:dyDescent="0.25">
      <c r="A89" s="334" t="s">
        <v>388</v>
      </c>
      <c r="B89" s="335" t="s">
        <v>551</v>
      </c>
      <c r="C89" s="334" t="s">
        <v>552</v>
      </c>
      <c r="D89" s="336" t="s">
        <v>380</v>
      </c>
      <c r="E89" s="50" t="s">
        <v>500</v>
      </c>
      <c r="F89" s="338" t="s">
        <v>551</v>
      </c>
      <c r="G89" s="50" t="s">
        <v>552</v>
      </c>
      <c r="H89" s="338" t="s">
        <v>571</v>
      </c>
      <c r="I89" s="50" t="s">
        <v>572</v>
      </c>
      <c r="J89" s="401"/>
      <c r="K89" s="377"/>
      <c r="L89" s="377"/>
      <c r="M89" s="377"/>
      <c r="N89" s="377"/>
      <c r="O89" s="401"/>
      <c r="P89" s="377"/>
      <c r="Q89" s="377"/>
      <c r="R89" s="377"/>
      <c r="S89" s="401"/>
      <c r="T89" s="377"/>
      <c r="U89" s="401"/>
      <c r="V89" s="377"/>
      <c r="W89" s="377"/>
      <c r="X89" s="377"/>
      <c r="Y89" s="377"/>
      <c r="Z89" s="377"/>
      <c r="AA89" s="377"/>
    </row>
    <row r="90" spans="1:27" hidden="1" x14ac:dyDescent="0.25">
      <c r="A90" s="334" t="s">
        <v>388</v>
      </c>
      <c r="B90" s="335" t="s">
        <v>551</v>
      </c>
      <c r="C90" s="334" t="s">
        <v>552</v>
      </c>
      <c r="D90" s="336" t="s">
        <v>380</v>
      </c>
      <c r="E90" s="50" t="s">
        <v>500</v>
      </c>
      <c r="F90" s="338" t="s">
        <v>551</v>
      </c>
      <c r="G90" s="50" t="s">
        <v>552</v>
      </c>
      <c r="H90" s="338" t="s">
        <v>573</v>
      </c>
      <c r="I90" s="50" t="s">
        <v>574</v>
      </c>
      <c r="J90" s="401"/>
      <c r="K90" s="377"/>
      <c r="L90" s="377"/>
      <c r="M90" s="377"/>
      <c r="N90" s="377"/>
      <c r="O90" s="401"/>
      <c r="P90" s="377"/>
      <c r="Q90" s="377"/>
      <c r="R90" s="377"/>
      <c r="S90" s="401"/>
      <c r="T90" s="377"/>
      <c r="U90" s="401"/>
      <c r="V90" s="377"/>
      <c r="W90" s="377"/>
      <c r="X90" s="377"/>
      <c r="Y90" s="377"/>
      <c r="Z90" s="377"/>
      <c r="AA90" s="377"/>
    </row>
    <row r="91" spans="1:27" hidden="1" x14ac:dyDescent="0.25">
      <c r="A91" s="334" t="s">
        <v>388</v>
      </c>
      <c r="B91" s="335" t="s">
        <v>551</v>
      </c>
      <c r="C91" s="334" t="s">
        <v>552</v>
      </c>
      <c r="D91" s="336" t="s">
        <v>380</v>
      </c>
      <c r="E91" s="50" t="s">
        <v>500</v>
      </c>
      <c r="F91" s="338" t="s">
        <v>551</v>
      </c>
      <c r="G91" s="50" t="s">
        <v>552</v>
      </c>
      <c r="H91" s="338" t="s">
        <v>575</v>
      </c>
      <c r="I91" s="50" t="s">
        <v>576</v>
      </c>
      <c r="J91" s="401"/>
      <c r="K91" s="377"/>
      <c r="L91" s="377"/>
      <c r="M91" s="377"/>
      <c r="N91" s="377"/>
      <c r="O91" s="401"/>
      <c r="P91" s="377"/>
      <c r="Q91" s="377"/>
      <c r="R91" s="377"/>
      <c r="S91" s="401"/>
      <c r="T91" s="377"/>
      <c r="U91" s="401"/>
      <c r="V91" s="377"/>
      <c r="W91" s="377"/>
      <c r="X91" s="377"/>
      <c r="Y91" s="377"/>
      <c r="Z91" s="377"/>
      <c r="AA91" s="377"/>
    </row>
    <row r="92" spans="1:27" hidden="1" x14ac:dyDescent="0.25">
      <c r="A92" s="334" t="s">
        <v>388</v>
      </c>
      <c r="B92" s="335" t="s">
        <v>577</v>
      </c>
      <c r="C92" s="334" t="s">
        <v>578</v>
      </c>
      <c r="D92" s="336" t="s">
        <v>380</v>
      </c>
      <c r="E92" s="50" t="s">
        <v>500</v>
      </c>
      <c r="F92" s="338" t="s">
        <v>577</v>
      </c>
      <c r="G92" s="50" t="s">
        <v>578</v>
      </c>
      <c r="H92" s="338" t="s">
        <v>579</v>
      </c>
      <c r="I92" s="50" t="s">
        <v>580</v>
      </c>
      <c r="J92" s="401"/>
      <c r="K92" s="377"/>
      <c r="L92" s="377"/>
      <c r="M92" s="377"/>
      <c r="N92" s="377"/>
      <c r="O92" s="401"/>
      <c r="P92" s="377"/>
      <c r="Q92" s="377"/>
      <c r="R92" s="377"/>
      <c r="S92" s="401"/>
      <c r="T92" s="377"/>
      <c r="U92" s="401"/>
      <c r="V92" s="377"/>
      <c r="W92" s="377"/>
      <c r="X92" s="377"/>
      <c r="Y92" s="377"/>
      <c r="Z92" s="377"/>
      <c r="AA92" s="377"/>
    </row>
    <row r="93" spans="1:27" hidden="1" x14ac:dyDescent="0.25">
      <c r="A93" s="334" t="s">
        <v>388</v>
      </c>
      <c r="B93" s="335" t="s">
        <v>577</v>
      </c>
      <c r="C93" s="334" t="s">
        <v>578</v>
      </c>
      <c r="D93" s="336" t="s">
        <v>380</v>
      </c>
      <c r="E93" s="50" t="s">
        <v>500</v>
      </c>
      <c r="F93" s="338" t="s">
        <v>577</v>
      </c>
      <c r="G93" s="50" t="s">
        <v>578</v>
      </c>
      <c r="H93" s="338" t="s">
        <v>581</v>
      </c>
      <c r="I93" s="50" t="s">
        <v>582</v>
      </c>
      <c r="J93" s="401"/>
      <c r="K93" s="377"/>
      <c r="L93" s="377"/>
      <c r="M93" s="377"/>
      <c r="N93" s="377"/>
      <c r="O93" s="401"/>
      <c r="P93" s="377"/>
      <c r="Q93" s="377"/>
      <c r="R93" s="377"/>
      <c r="S93" s="401"/>
      <c r="T93" s="377"/>
      <c r="U93" s="401"/>
      <c r="V93" s="377"/>
      <c r="W93" s="377"/>
      <c r="X93" s="377"/>
      <c r="Y93" s="377"/>
      <c r="Z93" s="377"/>
      <c r="AA93" s="377"/>
    </row>
    <row r="94" spans="1:27" hidden="1" x14ac:dyDescent="0.25">
      <c r="A94" s="334" t="s">
        <v>388</v>
      </c>
      <c r="B94" s="335" t="s">
        <v>577</v>
      </c>
      <c r="C94" s="334" t="s">
        <v>578</v>
      </c>
      <c r="D94" s="336" t="s">
        <v>380</v>
      </c>
      <c r="E94" s="50" t="s">
        <v>500</v>
      </c>
      <c r="F94" s="338" t="s">
        <v>577</v>
      </c>
      <c r="G94" s="50" t="s">
        <v>578</v>
      </c>
      <c r="H94" s="338" t="s">
        <v>583</v>
      </c>
      <c r="I94" s="50" t="s">
        <v>584</v>
      </c>
      <c r="J94" s="401"/>
      <c r="K94" s="377"/>
      <c r="L94" s="377"/>
      <c r="M94" s="377"/>
      <c r="N94" s="377"/>
      <c r="O94" s="401"/>
      <c r="P94" s="377"/>
      <c r="Q94" s="377"/>
      <c r="R94" s="377"/>
      <c r="S94" s="401"/>
      <c r="T94" s="377"/>
      <c r="U94" s="401"/>
      <c r="V94" s="377"/>
      <c r="W94" s="377"/>
      <c r="X94" s="377"/>
      <c r="Y94" s="377"/>
      <c r="Z94" s="377"/>
      <c r="AA94" s="377"/>
    </row>
    <row r="95" spans="1:27" hidden="1" x14ac:dyDescent="0.25">
      <c r="A95" s="334" t="s">
        <v>388</v>
      </c>
      <c r="B95" s="335" t="s">
        <v>577</v>
      </c>
      <c r="C95" s="334" t="s">
        <v>578</v>
      </c>
      <c r="D95" s="336" t="s">
        <v>380</v>
      </c>
      <c r="E95" s="50" t="s">
        <v>500</v>
      </c>
      <c r="F95" s="338" t="s">
        <v>577</v>
      </c>
      <c r="G95" s="50" t="s">
        <v>578</v>
      </c>
      <c r="H95" s="338" t="s">
        <v>585</v>
      </c>
      <c r="I95" s="50" t="s">
        <v>586</v>
      </c>
      <c r="J95" s="401"/>
      <c r="K95" s="377"/>
      <c r="L95" s="377"/>
      <c r="M95" s="377"/>
      <c r="N95" s="377"/>
      <c r="O95" s="401"/>
      <c r="P95" s="377"/>
      <c r="Q95" s="377"/>
      <c r="R95" s="377"/>
      <c r="S95" s="401"/>
      <c r="T95" s="377"/>
      <c r="U95" s="401"/>
      <c r="V95" s="377"/>
      <c r="W95" s="377"/>
      <c r="X95" s="377"/>
      <c r="Y95" s="377"/>
      <c r="Z95" s="377"/>
      <c r="AA95" s="377"/>
    </row>
    <row r="96" spans="1:27" hidden="1" x14ac:dyDescent="0.25">
      <c r="A96" s="334" t="s">
        <v>388</v>
      </c>
      <c r="B96" s="335" t="s">
        <v>577</v>
      </c>
      <c r="C96" s="334" t="s">
        <v>578</v>
      </c>
      <c r="D96" s="336" t="s">
        <v>380</v>
      </c>
      <c r="E96" s="50" t="s">
        <v>500</v>
      </c>
      <c r="F96" s="338" t="s">
        <v>577</v>
      </c>
      <c r="G96" s="50" t="s">
        <v>578</v>
      </c>
      <c r="H96" s="338" t="s">
        <v>587</v>
      </c>
      <c r="I96" s="50" t="s">
        <v>588</v>
      </c>
      <c r="J96" s="401"/>
      <c r="K96" s="377"/>
      <c r="L96" s="377"/>
      <c r="M96" s="377"/>
      <c r="N96" s="377"/>
      <c r="O96" s="401"/>
      <c r="P96" s="377"/>
      <c r="Q96" s="377"/>
      <c r="R96" s="377"/>
      <c r="S96" s="401"/>
      <c r="T96" s="377"/>
      <c r="U96" s="401"/>
      <c r="V96" s="377"/>
      <c r="W96" s="377"/>
      <c r="X96" s="377"/>
      <c r="Y96" s="377"/>
      <c r="Z96" s="377"/>
      <c r="AA96" s="377"/>
    </row>
    <row r="97" spans="1:27" hidden="1" x14ac:dyDescent="0.25">
      <c r="A97" s="334" t="s">
        <v>388</v>
      </c>
      <c r="B97" s="335" t="s">
        <v>577</v>
      </c>
      <c r="C97" s="334" t="s">
        <v>578</v>
      </c>
      <c r="D97" s="336" t="s">
        <v>380</v>
      </c>
      <c r="E97" s="50" t="s">
        <v>500</v>
      </c>
      <c r="F97" s="338" t="s">
        <v>577</v>
      </c>
      <c r="G97" s="50" t="s">
        <v>578</v>
      </c>
      <c r="H97" s="338" t="s">
        <v>589</v>
      </c>
      <c r="I97" s="50" t="s">
        <v>590</v>
      </c>
      <c r="J97" s="401"/>
      <c r="K97" s="377"/>
      <c r="L97" s="377"/>
      <c r="M97" s="377"/>
      <c r="N97" s="377"/>
      <c r="O97" s="401"/>
      <c r="P97" s="377"/>
      <c r="Q97" s="377"/>
      <c r="R97" s="377"/>
      <c r="S97" s="401"/>
      <c r="T97" s="377"/>
      <c r="U97" s="401"/>
      <c r="V97" s="377"/>
      <c r="W97" s="377"/>
      <c r="X97" s="377"/>
      <c r="Y97" s="377"/>
      <c r="Z97" s="377"/>
      <c r="AA97" s="377"/>
    </row>
    <row r="98" spans="1:27" hidden="1" x14ac:dyDescent="0.25">
      <c r="A98" s="334" t="s">
        <v>388</v>
      </c>
      <c r="B98" s="335" t="s">
        <v>577</v>
      </c>
      <c r="C98" s="334" t="s">
        <v>578</v>
      </c>
      <c r="D98" s="336" t="s">
        <v>380</v>
      </c>
      <c r="E98" s="50" t="s">
        <v>500</v>
      </c>
      <c r="F98" s="338" t="s">
        <v>577</v>
      </c>
      <c r="G98" s="50" t="s">
        <v>578</v>
      </c>
      <c r="H98" s="338" t="s">
        <v>591</v>
      </c>
      <c r="I98" s="50" t="s">
        <v>592</v>
      </c>
      <c r="J98" s="401"/>
      <c r="K98" s="377"/>
      <c r="L98" s="377"/>
      <c r="M98" s="377"/>
      <c r="N98" s="377"/>
      <c r="O98" s="401"/>
      <c r="P98" s="377"/>
      <c r="Q98" s="377"/>
      <c r="R98" s="377"/>
      <c r="S98" s="401"/>
      <c r="T98" s="377"/>
      <c r="U98" s="401"/>
      <c r="V98" s="377"/>
      <c r="W98" s="377"/>
      <c r="X98" s="377"/>
      <c r="Y98" s="377"/>
      <c r="Z98" s="377"/>
      <c r="AA98" s="377"/>
    </row>
    <row r="99" spans="1:27" hidden="1" x14ac:dyDescent="0.25">
      <c r="A99" s="334" t="s">
        <v>388</v>
      </c>
      <c r="B99" s="335" t="s">
        <v>577</v>
      </c>
      <c r="C99" s="334" t="s">
        <v>578</v>
      </c>
      <c r="D99" s="336" t="s">
        <v>380</v>
      </c>
      <c r="E99" s="50" t="s">
        <v>500</v>
      </c>
      <c r="F99" s="338" t="s">
        <v>577</v>
      </c>
      <c r="G99" s="50" t="s">
        <v>578</v>
      </c>
      <c r="H99" s="338" t="s">
        <v>593</v>
      </c>
      <c r="I99" s="50" t="s">
        <v>594</v>
      </c>
      <c r="J99" s="401"/>
      <c r="K99" s="377"/>
      <c r="L99" s="377"/>
      <c r="M99" s="377"/>
      <c r="N99" s="377"/>
      <c r="O99" s="401"/>
      <c r="P99" s="377"/>
      <c r="Q99" s="377"/>
      <c r="R99" s="377"/>
      <c r="S99" s="401"/>
      <c r="T99" s="377"/>
      <c r="U99" s="401"/>
      <c r="V99" s="377"/>
      <c r="W99" s="377"/>
      <c r="X99" s="377"/>
      <c r="Y99" s="377"/>
      <c r="Z99" s="377"/>
      <c r="AA99" s="377"/>
    </row>
    <row r="100" spans="1:27" hidden="1" x14ac:dyDescent="0.25">
      <c r="A100" s="334" t="s">
        <v>388</v>
      </c>
      <c r="B100" s="335" t="s">
        <v>577</v>
      </c>
      <c r="C100" s="334" t="s">
        <v>578</v>
      </c>
      <c r="D100" s="336" t="s">
        <v>380</v>
      </c>
      <c r="E100" s="50" t="s">
        <v>500</v>
      </c>
      <c r="F100" s="338" t="s">
        <v>577</v>
      </c>
      <c r="G100" s="50" t="s">
        <v>578</v>
      </c>
      <c r="H100" s="338" t="s">
        <v>595</v>
      </c>
      <c r="I100" s="50" t="s">
        <v>596</v>
      </c>
      <c r="J100" s="401"/>
      <c r="K100" s="377"/>
      <c r="L100" s="377"/>
      <c r="M100" s="377"/>
      <c r="N100" s="377"/>
      <c r="O100" s="401"/>
      <c r="P100" s="377"/>
      <c r="Q100" s="377"/>
      <c r="R100" s="377"/>
      <c r="S100" s="401"/>
      <c r="T100" s="377"/>
      <c r="U100" s="401"/>
      <c r="V100" s="377"/>
      <c r="W100" s="377"/>
      <c r="X100" s="377"/>
      <c r="Y100" s="377"/>
      <c r="Z100" s="377"/>
      <c r="AA100" s="377"/>
    </row>
    <row r="101" spans="1:27" hidden="1" x14ac:dyDescent="0.25">
      <c r="A101" s="334" t="s">
        <v>388</v>
      </c>
      <c r="B101" s="335" t="s">
        <v>577</v>
      </c>
      <c r="C101" s="334" t="s">
        <v>578</v>
      </c>
      <c r="D101" s="336" t="s">
        <v>380</v>
      </c>
      <c r="E101" s="50" t="s">
        <v>500</v>
      </c>
      <c r="F101" s="338" t="s">
        <v>577</v>
      </c>
      <c r="G101" s="50" t="s">
        <v>578</v>
      </c>
      <c r="H101" s="338" t="s">
        <v>597</v>
      </c>
      <c r="I101" s="50" t="s">
        <v>598</v>
      </c>
      <c r="J101" s="401"/>
      <c r="K101" s="377"/>
      <c r="L101" s="377"/>
      <c r="M101" s="377"/>
      <c r="N101" s="377"/>
      <c r="O101" s="401"/>
      <c r="P101" s="377"/>
      <c r="Q101" s="377"/>
      <c r="R101" s="377"/>
      <c r="S101" s="401"/>
      <c r="T101" s="377"/>
      <c r="U101" s="401"/>
      <c r="V101" s="377"/>
      <c r="W101" s="377"/>
      <c r="X101" s="377"/>
      <c r="Y101" s="377"/>
      <c r="Z101" s="377"/>
      <c r="AA101" s="377"/>
    </row>
    <row r="102" spans="1:27" hidden="1" x14ac:dyDescent="0.25">
      <c r="A102" s="334" t="s">
        <v>388</v>
      </c>
      <c r="B102" s="335" t="s">
        <v>577</v>
      </c>
      <c r="C102" s="334" t="s">
        <v>578</v>
      </c>
      <c r="D102" s="336" t="s">
        <v>380</v>
      </c>
      <c r="E102" s="50" t="s">
        <v>500</v>
      </c>
      <c r="F102" s="338" t="s">
        <v>577</v>
      </c>
      <c r="G102" s="50" t="s">
        <v>578</v>
      </c>
      <c r="H102" s="338" t="s">
        <v>599</v>
      </c>
      <c r="I102" s="50" t="s">
        <v>600</v>
      </c>
      <c r="J102" s="401"/>
      <c r="K102" s="377"/>
      <c r="L102" s="377"/>
      <c r="M102" s="377"/>
      <c r="N102" s="377"/>
      <c r="O102" s="401"/>
      <c r="P102" s="377"/>
      <c r="Q102" s="377"/>
      <c r="R102" s="377"/>
      <c r="S102" s="401"/>
      <c r="T102" s="377"/>
      <c r="U102" s="401"/>
      <c r="V102" s="377"/>
      <c r="W102" s="377"/>
      <c r="X102" s="377"/>
      <c r="Y102" s="377"/>
      <c r="Z102" s="377"/>
      <c r="AA102" s="377"/>
    </row>
    <row r="103" spans="1:27" hidden="1" x14ac:dyDescent="0.25">
      <c r="A103" s="334" t="s">
        <v>388</v>
      </c>
      <c r="B103" s="335" t="s">
        <v>577</v>
      </c>
      <c r="C103" s="334" t="s">
        <v>578</v>
      </c>
      <c r="D103" s="336" t="s">
        <v>380</v>
      </c>
      <c r="E103" s="50" t="s">
        <v>500</v>
      </c>
      <c r="F103" s="338" t="s">
        <v>577</v>
      </c>
      <c r="G103" s="50" t="s">
        <v>578</v>
      </c>
      <c r="H103" s="338" t="s">
        <v>601</v>
      </c>
      <c r="I103" s="50" t="s">
        <v>602</v>
      </c>
      <c r="J103" s="401"/>
      <c r="K103" s="377"/>
      <c r="L103" s="377"/>
      <c r="M103" s="377"/>
      <c r="N103" s="377"/>
      <c r="O103" s="401"/>
      <c r="P103" s="377"/>
      <c r="Q103" s="377"/>
      <c r="R103" s="377"/>
      <c r="S103" s="401"/>
      <c r="T103" s="377"/>
      <c r="U103" s="401"/>
      <c r="V103" s="377"/>
      <c r="W103" s="377"/>
      <c r="X103" s="377"/>
      <c r="Y103" s="377"/>
      <c r="Z103" s="377"/>
      <c r="AA103" s="377"/>
    </row>
    <row r="104" spans="1:27" hidden="1" x14ac:dyDescent="0.25">
      <c r="A104" s="334" t="s">
        <v>388</v>
      </c>
      <c r="B104" s="335" t="s">
        <v>577</v>
      </c>
      <c r="C104" s="334" t="s">
        <v>578</v>
      </c>
      <c r="D104" s="336" t="s">
        <v>380</v>
      </c>
      <c r="E104" s="50" t="s">
        <v>500</v>
      </c>
      <c r="F104" s="338" t="s">
        <v>577</v>
      </c>
      <c r="G104" s="50" t="s">
        <v>578</v>
      </c>
      <c r="H104" s="338" t="s">
        <v>603</v>
      </c>
      <c r="I104" s="50" t="s">
        <v>604</v>
      </c>
      <c r="J104" s="401"/>
      <c r="K104" s="377"/>
      <c r="L104" s="377"/>
      <c r="M104" s="377"/>
      <c r="N104" s="377"/>
      <c r="O104" s="401"/>
      <c r="P104" s="377"/>
      <c r="Q104" s="377"/>
      <c r="R104" s="377"/>
      <c r="S104" s="401"/>
      <c r="T104" s="377"/>
      <c r="U104" s="401"/>
      <c r="V104" s="377"/>
      <c r="W104" s="377"/>
      <c r="X104" s="377"/>
      <c r="Y104" s="377"/>
      <c r="Z104" s="377"/>
      <c r="AA104" s="377"/>
    </row>
    <row r="105" spans="1:27" hidden="1" x14ac:dyDescent="0.25">
      <c r="A105" s="334" t="s">
        <v>388</v>
      </c>
      <c r="B105" s="335" t="s">
        <v>577</v>
      </c>
      <c r="C105" s="334" t="s">
        <v>578</v>
      </c>
      <c r="D105" s="336" t="s">
        <v>380</v>
      </c>
      <c r="E105" s="50" t="s">
        <v>500</v>
      </c>
      <c r="F105" s="338" t="s">
        <v>577</v>
      </c>
      <c r="G105" s="50" t="s">
        <v>578</v>
      </c>
      <c r="H105" s="338" t="s">
        <v>605</v>
      </c>
      <c r="I105" s="50" t="s">
        <v>606</v>
      </c>
      <c r="J105" s="401"/>
      <c r="K105" s="377"/>
      <c r="L105" s="377"/>
      <c r="M105" s="377"/>
      <c r="N105" s="377"/>
      <c r="O105" s="401"/>
      <c r="P105" s="377"/>
      <c r="Q105" s="377"/>
      <c r="R105" s="377"/>
      <c r="S105" s="401"/>
      <c r="T105" s="377"/>
      <c r="U105" s="401"/>
      <c r="V105" s="377"/>
      <c r="W105" s="377"/>
      <c r="X105" s="377"/>
      <c r="Y105" s="377"/>
      <c r="Z105" s="377"/>
      <c r="AA105" s="377"/>
    </row>
    <row r="106" spans="1:27" hidden="1" x14ac:dyDescent="0.25">
      <c r="A106" s="334" t="s">
        <v>388</v>
      </c>
      <c r="B106" s="335" t="s">
        <v>577</v>
      </c>
      <c r="C106" s="334" t="s">
        <v>578</v>
      </c>
      <c r="D106" s="336" t="s">
        <v>380</v>
      </c>
      <c r="E106" s="50" t="s">
        <v>500</v>
      </c>
      <c r="F106" s="338" t="s">
        <v>577</v>
      </c>
      <c r="G106" s="50" t="s">
        <v>578</v>
      </c>
      <c r="H106" s="338" t="s">
        <v>607</v>
      </c>
      <c r="I106" s="50" t="s">
        <v>608</v>
      </c>
      <c r="J106" s="401"/>
      <c r="K106" s="377"/>
      <c r="L106" s="377"/>
      <c r="M106" s="377"/>
      <c r="N106" s="377"/>
      <c r="O106" s="401"/>
      <c r="P106" s="377"/>
      <c r="Q106" s="377"/>
      <c r="R106" s="377"/>
      <c r="S106" s="401"/>
      <c r="T106" s="377"/>
      <c r="U106" s="401"/>
      <c r="V106" s="377"/>
      <c r="W106" s="377"/>
      <c r="X106" s="377"/>
      <c r="Y106" s="377"/>
      <c r="Z106" s="377"/>
      <c r="AA106" s="377"/>
    </row>
    <row r="107" spans="1:27" hidden="1" x14ac:dyDescent="0.25">
      <c r="A107" s="334" t="s">
        <v>388</v>
      </c>
      <c r="B107" s="335" t="s">
        <v>577</v>
      </c>
      <c r="C107" s="334" t="s">
        <v>578</v>
      </c>
      <c r="D107" s="336" t="s">
        <v>380</v>
      </c>
      <c r="E107" s="50" t="s">
        <v>500</v>
      </c>
      <c r="F107" s="338" t="s">
        <v>577</v>
      </c>
      <c r="G107" s="50" t="s">
        <v>578</v>
      </c>
      <c r="H107" s="338" t="s">
        <v>609</v>
      </c>
      <c r="I107" s="50" t="s">
        <v>610</v>
      </c>
      <c r="J107" s="401"/>
      <c r="K107" s="377"/>
      <c r="L107" s="377"/>
      <c r="M107" s="377"/>
      <c r="N107" s="377"/>
      <c r="O107" s="401"/>
      <c r="P107" s="377"/>
      <c r="Q107" s="377"/>
      <c r="R107" s="377"/>
      <c r="S107" s="401"/>
      <c r="T107" s="377"/>
      <c r="U107" s="401"/>
      <c r="V107" s="377"/>
      <c r="W107" s="377"/>
      <c r="X107" s="377"/>
      <c r="Y107" s="377"/>
      <c r="Z107" s="377"/>
      <c r="AA107" s="377"/>
    </row>
    <row r="108" spans="1:27" hidden="1" x14ac:dyDescent="0.25">
      <c r="A108" s="334" t="s">
        <v>388</v>
      </c>
      <c r="B108" s="335" t="s">
        <v>577</v>
      </c>
      <c r="C108" s="334" t="s">
        <v>578</v>
      </c>
      <c r="D108" s="336" t="s">
        <v>380</v>
      </c>
      <c r="E108" s="50" t="s">
        <v>500</v>
      </c>
      <c r="F108" s="338" t="s">
        <v>577</v>
      </c>
      <c r="G108" s="50" t="s">
        <v>578</v>
      </c>
      <c r="H108" s="338" t="s">
        <v>611</v>
      </c>
      <c r="I108" s="50" t="s">
        <v>612</v>
      </c>
      <c r="J108" s="401"/>
      <c r="K108" s="377"/>
      <c r="L108" s="377"/>
      <c r="M108" s="377"/>
      <c r="N108" s="377"/>
      <c r="O108" s="401"/>
      <c r="P108" s="377"/>
      <c r="Q108" s="377"/>
      <c r="R108" s="377"/>
      <c r="S108" s="401"/>
      <c r="T108" s="377"/>
      <c r="U108" s="401"/>
      <c r="V108" s="377"/>
      <c r="W108" s="377"/>
      <c r="X108" s="377"/>
      <c r="Y108" s="377"/>
      <c r="Z108" s="377"/>
      <c r="AA108" s="377"/>
    </row>
    <row r="109" spans="1:27" hidden="1" x14ac:dyDescent="0.25">
      <c r="A109" s="334" t="s">
        <v>388</v>
      </c>
      <c r="B109" s="335" t="s">
        <v>577</v>
      </c>
      <c r="C109" s="334" t="s">
        <v>578</v>
      </c>
      <c r="D109" s="336" t="s">
        <v>380</v>
      </c>
      <c r="E109" s="50" t="s">
        <v>500</v>
      </c>
      <c r="F109" s="338" t="s">
        <v>577</v>
      </c>
      <c r="G109" s="50" t="s">
        <v>578</v>
      </c>
      <c r="H109" s="338" t="s">
        <v>613</v>
      </c>
      <c r="I109" s="50" t="s">
        <v>614</v>
      </c>
      <c r="J109" s="401"/>
      <c r="K109" s="377"/>
      <c r="L109" s="377"/>
      <c r="M109" s="377"/>
      <c r="N109" s="377"/>
      <c r="O109" s="401"/>
      <c r="P109" s="377"/>
      <c r="Q109" s="377"/>
      <c r="R109" s="377"/>
      <c r="S109" s="401"/>
      <c r="T109" s="377"/>
      <c r="U109" s="401"/>
      <c r="V109" s="377"/>
      <c r="W109" s="377"/>
      <c r="X109" s="377"/>
      <c r="Y109" s="377"/>
      <c r="Z109" s="377"/>
      <c r="AA109" s="377"/>
    </row>
    <row r="110" spans="1:27" hidden="1" x14ac:dyDescent="0.25">
      <c r="A110" s="334" t="s">
        <v>388</v>
      </c>
      <c r="B110" s="335" t="s">
        <v>615</v>
      </c>
      <c r="C110" s="334" t="s">
        <v>616</v>
      </c>
      <c r="D110" s="336" t="s">
        <v>380</v>
      </c>
      <c r="E110" s="50" t="s">
        <v>500</v>
      </c>
      <c r="F110" s="338" t="s">
        <v>615</v>
      </c>
      <c r="G110" s="50" t="s">
        <v>616</v>
      </c>
      <c r="H110" s="338" t="s">
        <v>617</v>
      </c>
      <c r="I110" s="50" t="s">
        <v>618</v>
      </c>
      <c r="J110" s="401"/>
      <c r="K110" s="377"/>
      <c r="L110" s="377"/>
      <c r="M110" s="377"/>
      <c r="N110" s="377"/>
      <c r="O110" s="401"/>
      <c r="P110" s="377"/>
      <c r="Q110" s="377"/>
      <c r="R110" s="377"/>
      <c r="S110" s="401"/>
      <c r="T110" s="377"/>
      <c r="U110" s="401"/>
      <c r="V110" s="377"/>
      <c r="W110" s="377"/>
      <c r="X110" s="377"/>
      <c r="Y110" s="377"/>
      <c r="Z110" s="377"/>
      <c r="AA110" s="377"/>
    </row>
    <row r="111" spans="1:27" hidden="1" x14ac:dyDescent="0.25">
      <c r="A111" s="334" t="s">
        <v>388</v>
      </c>
      <c r="B111" s="335" t="s">
        <v>615</v>
      </c>
      <c r="C111" s="334" t="s">
        <v>616</v>
      </c>
      <c r="D111" s="336" t="s">
        <v>380</v>
      </c>
      <c r="E111" s="50" t="s">
        <v>500</v>
      </c>
      <c r="F111" s="338" t="s">
        <v>615</v>
      </c>
      <c r="G111" s="50" t="s">
        <v>616</v>
      </c>
      <c r="H111" s="338" t="s">
        <v>619</v>
      </c>
      <c r="I111" s="50" t="s">
        <v>620</v>
      </c>
      <c r="J111" s="401"/>
      <c r="K111" s="377"/>
      <c r="L111" s="377"/>
      <c r="M111" s="377"/>
      <c r="N111" s="377"/>
      <c r="O111" s="401"/>
      <c r="P111" s="377"/>
      <c r="Q111" s="377"/>
      <c r="R111" s="377"/>
      <c r="S111" s="401"/>
      <c r="T111" s="377"/>
      <c r="U111" s="401"/>
      <c r="V111" s="377"/>
      <c r="W111" s="377"/>
      <c r="X111" s="377"/>
      <c r="Y111" s="377"/>
      <c r="Z111" s="377"/>
      <c r="AA111" s="377"/>
    </row>
    <row r="112" spans="1:27" hidden="1" x14ac:dyDescent="0.25">
      <c r="A112" s="334" t="s">
        <v>388</v>
      </c>
      <c r="B112" s="335" t="s">
        <v>615</v>
      </c>
      <c r="C112" s="334" t="s">
        <v>616</v>
      </c>
      <c r="D112" s="336" t="s">
        <v>380</v>
      </c>
      <c r="E112" s="50" t="s">
        <v>500</v>
      </c>
      <c r="F112" s="338" t="s">
        <v>615</v>
      </c>
      <c r="G112" s="50" t="s">
        <v>616</v>
      </c>
      <c r="H112" s="338" t="s">
        <v>621</v>
      </c>
      <c r="I112" s="50" t="s">
        <v>622</v>
      </c>
      <c r="J112" s="401"/>
      <c r="K112" s="377"/>
      <c r="L112" s="377"/>
      <c r="M112" s="377"/>
      <c r="N112" s="377"/>
      <c r="O112" s="401"/>
      <c r="P112" s="377"/>
      <c r="Q112" s="377"/>
      <c r="R112" s="377"/>
      <c r="S112" s="401"/>
      <c r="T112" s="377"/>
      <c r="U112" s="401"/>
      <c r="V112" s="377"/>
      <c r="W112" s="377"/>
      <c r="X112" s="377"/>
      <c r="Y112" s="377"/>
      <c r="Z112" s="377"/>
      <c r="AA112" s="377"/>
    </row>
    <row r="113" spans="1:27" hidden="1" x14ac:dyDescent="0.25">
      <c r="A113" s="334" t="s">
        <v>388</v>
      </c>
      <c r="B113" s="335" t="s">
        <v>615</v>
      </c>
      <c r="C113" s="334" t="s">
        <v>616</v>
      </c>
      <c r="D113" s="336" t="s">
        <v>380</v>
      </c>
      <c r="E113" s="50" t="s">
        <v>500</v>
      </c>
      <c r="F113" s="338" t="s">
        <v>615</v>
      </c>
      <c r="G113" s="50" t="s">
        <v>616</v>
      </c>
      <c r="H113" s="338" t="s">
        <v>623</v>
      </c>
      <c r="I113" s="50" t="s">
        <v>624</v>
      </c>
      <c r="J113" s="401"/>
      <c r="K113" s="377"/>
      <c r="L113" s="377"/>
      <c r="M113" s="377"/>
      <c r="N113" s="377"/>
      <c r="O113" s="401"/>
      <c r="P113" s="377"/>
      <c r="Q113" s="377"/>
      <c r="R113" s="377"/>
      <c r="S113" s="401"/>
      <c r="T113" s="377"/>
      <c r="U113" s="401"/>
      <c r="V113" s="377"/>
      <c r="W113" s="377"/>
      <c r="X113" s="377"/>
      <c r="Y113" s="377"/>
      <c r="Z113" s="377"/>
      <c r="AA113" s="377"/>
    </row>
    <row r="114" spans="1:27" hidden="1" x14ac:dyDescent="0.25">
      <c r="A114" s="334" t="s">
        <v>388</v>
      </c>
      <c r="B114" s="335" t="s">
        <v>615</v>
      </c>
      <c r="C114" s="334" t="s">
        <v>616</v>
      </c>
      <c r="D114" s="336" t="s">
        <v>380</v>
      </c>
      <c r="E114" s="50" t="s">
        <v>500</v>
      </c>
      <c r="F114" s="338" t="s">
        <v>615</v>
      </c>
      <c r="G114" s="50" t="s">
        <v>616</v>
      </c>
      <c r="H114" s="338" t="s">
        <v>625</v>
      </c>
      <c r="I114" s="50" t="s">
        <v>626</v>
      </c>
      <c r="J114" s="401"/>
      <c r="K114" s="377"/>
      <c r="L114" s="377"/>
      <c r="M114" s="377"/>
      <c r="N114" s="377"/>
      <c r="O114" s="401"/>
      <c r="P114" s="377"/>
      <c r="Q114" s="377"/>
      <c r="R114" s="377"/>
      <c r="S114" s="401"/>
      <c r="T114" s="377"/>
      <c r="U114" s="401"/>
      <c r="V114" s="377"/>
      <c r="W114" s="377"/>
      <c r="X114" s="377"/>
      <c r="Y114" s="377"/>
      <c r="Z114" s="377"/>
      <c r="AA114" s="377"/>
    </row>
    <row r="115" spans="1:27" hidden="1" x14ac:dyDescent="0.25">
      <c r="A115" s="334" t="s">
        <v>388</v>
      </c>
      <c r="B115" s="335" t="s">
        <v>615</v>
      </c>
      <c r="C115" s="334" t="s">
        <v>616</v>
      </c>
      <c r="D115" s="336" t="s">
        <v>380</v>
      </c>
      <c r="E115" s="50" t="s">
        <v>500</v>
      </c>
      <c r="F115" s="338" t="s">
        <v>615</v>
      </c>
      <c r="G115" s="50" t="s">
        <v>616</v>
      </c>
      <c r="H115" s="338" t="s">
        <v>627</v>
      </c>
      <c r="I115" s="50" t="s">
        <v>628</v>
      </c>
      <c r="J115" s="401"/>
      <c r="K115" s="377"/>
      <c r="L115" s="377"/>
      <c r="M115" s="377"/>
      <c r="N115" s="377"/>
      <c r="O115" s="401"/>
      <c r="P115" s="377"/>
      <c r="Q115" s="377"/>
      <c r="R115" s="377"/>
      <c r="S115" s="401"/>
      <c r="T115" s="377"/>
      <c r="U115" s="401"/>
      <c r="V115" s="377"/>
      <c r="W115" s="377"/>
      <c r="X115" s="377"/>
      <c r="Y115" s="377"/>
      <c r="Z115" s="377"/>
      <c r="AA115" s="377"/>
    </row>
    <row r="116" spans="1:27" hidden="1" x14ac:dyDescent="0.25">
      <c r="A116" s="334" t="s">
        <v>388</v>
      </c>
      <c r="B116" s="335" t="s">
        <v>615</v>
      </c>
      <c r="C116" s="334" t="s">
        <v>616</v>
      </c>
      <c r="D116" s="336" t="s">
        <v>380</v>
      </c>
      <c r="E116" s="50" t="s">
        <v>500</v>
      </c>
      <c r="F116" s="338" t="s">
        <v>615</v>
      </c>
      <c r="G116" s="50" t="s">
        <v>616</v>
      </c>
      <c r="H116" s="338" t="s">
        <v>629</v>
      </c>
      <c r="I116" s="50" t="s">
        <v>630</v>
      </c>
      <c r="J116" s="401"/>
      <c r="K116" s="377"/>
      <c r="L116" s="377"/>
      <c r="M116" s="377"/>
      <c r="N116" s="377"/>
      <c r="O116" s="401"/>
      <c r="P116" s="377"/>
      <c r="Q116" s="377"/>
      <c r="R116" s="377"/>
      <c r="S116" s="401"/>
      <c r="T116" s="377"/>
      <c r="U116" s="401"/>
      <c r="V116" s="377"/>
      <c r="W116" s="377"/>
      <c r="X116" s="377"/>
      <c r="Y116" s="377"/>
      <c r="Z116" s="377"/>
      <c r="AA116" s="377"/>
    </row>
    <row r="117" spans="1:27" hidden="1" x14ac:dyDescent="0.25">
      <c r="A117" s="334" t="s">
        <v>388</v>
      </c>
      <c r="B117" s="335" t="s">
        <v>615</v>
      </c>
      <c r="C117" s="334" t="s">
        <v>616</v>
      </c>
      <c r="D117" s="336" t="s">
        <v>380</v>
      </c>
      <c r="E117" s="50" t="s">
        <v>500</v>
      </c>
      <c r="F117" s="338" t="s">
        <v>615</v>
      </c>
      <c r="G117" s="50" t="s">
        <v>616</v>
      </c>
      <c r="H117" s="338" t="s">
        <v>631</v>
      </c>
      <c r="I117" s="50" t="s">
        <v>632</v>
      </c>
      <c r="J117" s="401"/>
      <c r="K117" s="377"/>
      <c r="L117" s="377"/>
      <c r="M117" s="377"/>
      <c r="N117" s="377"/>
      <c r="O117" s="401"/>
      <c r="P117" s="377"/>
      <c r="Q117" s="377"/>
      <c r="R117" s="377"/>
      <c r="S117" s="401"/>
      <c r="T117" s="377"/>
      <c r="U117" s="401"/>
      <c r="V117" s="377"/>
      <c r="W117" s="377"/>
      <c r="X117" s="377"/>
      <c r="Y117" s="377"/>
      <c r="Z117" s="377"/>
      <c r="AA117" s="377"/>
    </row>
    <row r="118" spans="1:27" hidden="1" x14ac:dyDescent="0.25">
      <c r="A118" s="334" t="s">
        <v>388</v>
      </c>
      <c r="B118" s="335" t="s">
        <v>615</v>
      </c>
      <c r="C118" s="334" t="s">
        <v>616</v>
      </c>
      <c r="D118" s="336" t="s">
        <v>380</v>
      </c>
      <c r="E118" s="50" t="s">
        <v>500</v>
      </c>
      <c r="F118" s="338" t="s">
        <v>615</v>
      </c>
      <c r="G118" s="50" t="s">
        <v>616</v>
      </c>
      <c r="H118" s="338" t="s">
        <v>633</v>
      </c>
      <c r="I118" s="50" t="s">
        <v>634</v>
      </c>
      <c r="J118" s="401"/>
      <c r="K118" s="377"/>
      <c r="L118" s="377"/>
      <c r="M118" s="377"/>
      <c r="N118" s="377"/>
      <c r="O118" s="401"/>
      <c r="P118" s="377"/>
      <c r="Q118" s="377"/>
      <c r="R118" s="377"/>
      <c r="S118" s="401"/>
      <c r="T118" s="377"/>
      <c r="U118" s="401"/>
      <c r="V118" s="377"/>
      <c r="W118" s="377"/>
      <c r="X118" s="377"/>
      <c r="Y118" s="377"/>
      <c r="Z118" s="377"/>
      <c r="AA118" s="377"/>
    </row>
    <row r="119" spans="1:27" hidden="1" x14ac:dyDescent="0.25">
      <c r="A119" s="334" t="s">
        <v>388</v>
      </c>
      <c r="B119" s="335" t="s">
        <v>615</v>
      </c>
      <c r="C119" s="334" t="s">
        <v>616</v>
      </c>
      <c r="D119" s="336" t="s">
        <v>380</v>
      </c>
      <c r="E119" s="50" t="s">
        <v>500</v>
      </c>
      <c r="F119" s="338" t="s">
        <v>615</v>
      </c>
      <c r="G119" s="50" t="s">
        <v>616</v>
      </c>
      <c r="H119" s="338" t="s">
        <v>635</v>
      </c>
      <c r="I119" s="50" t="s">
        <v>636</v>
      </c>
      <c r="J119" s="401"/>
      <c r="K119" s="377"/>
      <c r="L119" s="377"/>
      <c r="M119" s="377"/>
      <c r="N119" s="377"/>
      <c r="O119" s="401"/>
      <c r="P119" s="377"/>
      <c r="Q119" s="377"/>
      <c r="R119" s="377"/>
      <c r="S119" s="401"/>
      <c r="T119" s="377"/>
      <c r="U119" s="401"/>
      <c r="V119" s="377"/>
      <c r="W119" s="377"/>
      <c r="X119" s="377"/>
      <c r="Y119" s="377"/>
      <c r="Z119" s="377"/>
      <c r="AA119" s="377"/>
    </row>
    <row r="120" spans="1:27" hidden="1" x14ac:dyDescent="0.25">
      <c r="A120" s="334" t="s">
        <v>388</v>
      </c>
      <c r="B120" s="335" t="s">
        <v>382</v>
      </c>
      <c r="C120" s="334" t="s">
        <v>637</v>
      </c>
      <c r="D120" s="336" t="s">
        <v>380</v>
      </c>
      <c r="E120" s="50" t="s">
        <v>500</v>
      </c>
      <c r="F120" s="338" t="s">
        <v>382</v>
      </c>
      <c r="G120" s="50" t="s">
        <v>637</v>
      </c>
      <c r="H120" s="338" t="s">
        <v>638</v>
      </c>
      <c r="I120" s="50" t="s">
        <v>639</v>
      </c>
      <c r="J120" s="401"/>
      <c r="K120" s="377"/>
      <c r="L120" s="377"/>
      <c r="M120" s="377"/>
      <c r="N120" s="377"/>
      <c r="O120" s="401"/>
      <c r="P120" s="377"/>
      <c r="Q120" s="377"/>
      <c r="R120" s="377"/>
      <c r="S120" s="401"/>
      <c r="T120" s="377"/>
      <c r="U120" s="401"/>
      <c r="V120" s="377"/>
      <c r="W120" s="377"/>
      <c r="X120" s="377"/>
      <c r="Y120" s="377"/>
      <c r="Z120" s="377"/>
      <c r="AA120" s="377"/>
    </row>
    <row r="121" spans="1:27" hidden="1" x14ac:dyDescent="0.25">
      <c r="A121" s="334" t="s">
        <v>388</v>
      </c>
      <c r="B121" s="335" t="s">
        <v>382</v>
      </c>
      <c r="C121" s="334" t="s">
        <v>637</v>
      </c>
      <c r="D121" s="336" t="s">
        <v>380</v>
      </c>
      <c r="E121" s="50" t="s">
        <v>500</v>
      </c>
      <c r="F121" s="338" t="s">
        <v>382</v>
      </c>
      <c r="G121" s="50" t="s">
        <v>637</v>
      </c>
      <c r="H121" s="338" t="s">
        <v>640</v>
      </c>
      <c r="I121" s="50" t="s">
        <v>641</v>
      </c>
      <c r="J121" s="401"/>
      <c r="K121" s="377"/>
      <c r="L121" s="377"/>
      <c r="M121" s="377"/>
      <c r="N121" s="377"/>
      <c r="O121" s="401"/>
      <c r="P121" s="377"/>
      <c r="Q121" s="377"/>
      <c r="R121" s="377"/>
      <c r="S121" s="401"/>
      <c r="T121" s="377"/>
      <c r="U121" s="401"/>
      <c r="V121" s="377"/>
      <c r="W121" s="377"/>
      <c r="X121" s="377"/>
      <c r="Y121" s="377"/>
      <c r="Z121" s="377"/>
      <c r="AA121" s="377"/>
    </row>
    <row r="122" spans="1:27" hidden="1" x14ac:dyDescent="0.25">
      <c r="A122" s="334" t="s">
        <v>388</v>
      </c>
      <c r="B122" s="335" t="s">
        <v>382</v>
      </c>
      <c r="C122" s="334" t="s">
        <v>637</v>
      </c>
      <c r="D122" s="336" t="s">
        <v>380</v>
      </c>
      <c r="E122" s="50" t="s">
        <v>500</v>
      </c>
      <c r="F122" s="338" t="s">
        <v>382</v>
      </c>
      <c r="G122" s="50" t="s">
        <v>637</v>
      </c>
      <c r="H122" s="338" t="s">
        <v>642</v>
      </c>
      <c r="I122" s="50" t="s">
        <v>643</v>
      </c>
      <c r="J122" s="401"/>
      <c r="K122" s="377"/>
      <c r="L122" s="377"/>
      <c r="M122" s="377"/>
      <c r="N122" s="377"/>
      <c r="O122" s="401"/>
      <c r="P122" s="377"/>
      <c r="Q122" s="377"/>
      <c r="R122" s="377"/>
      <c r="S122" s="401"/>
      <c r="T122" s="377"/>
      <c r="U122" s="401"/>
      <c r="V122" s="377"/>
      <c r="W122" s="377"/>
      <c r="X122" s="377"/>
      <c r="Y122" s="377"/>
      <c r="Z122" s="377"/>
      <c r="AA122" s="377"/>
    </row>
    <row r="123" spans="1:27" hidden="1" x14ac:dyDescent="0.25">
      <c r="A123" s="334" t="s">
        <v>388</v>
      </c>
      <c r="B123" s="335" t="s">
        <v>382</v>
      </c>
      <c r="C123" s="334" t="s">
        <v>637</v>
      </c>
      <c r="D123" s="336" t="s">
        <v>380</v>
      </c>
      <c r="E123" s="50" t="s">
        <v>500</v>
      </c>
      <c r="F123" s="338" t="s">
        <v>382</v>
      </c>
      <c r="G123" s="50" t="s">
        <v>637</v>
      </c>
      <c r="H123" s="338" t="s">
        <v>644</v>
      </c>
      <c r="I123" s="50" t="s">
        <v>645</v>
      </c>
      <c r="J123" s="401"/>
      <c r="K123" s="377"/>
      <c r="L123" s="377"/>
      <c r="M123" s="377"/>
      <c r="N123" s="377"/>
      <c r="O123" s="401"/>
      <c r="P123" s="377"/>
      <c r="Q123" s="377"/>
      <c r="R123" s="377"/>
      <c r="S123" s="401"/>
      <c r="T123" s="377"/>
      <c r="U123" s="401"/>
      <c r="V123" s="377"/>
      <c r="W123" s="377"/>
      <c r="X123" s="377"/>
      <c r="Y123" s="377"/>
      <c r="Z123" s="377"/>
      <c r="AA123" s="377"/>
    </row>
    <row r="124" spans="1:27" hidden="1" x14ac:dyDescent="0.25">
      <c r="A124" s="334" t="s">
        <v>388</v>
      </c>
      <c r="B124" s="335" t="s">
        <v>382</v>
      </c>
      <c r="C124" s="334" t="s">
        <v>637</v>
      </c>
      <c r="D124" s="336" t="s">
        <v>380</v>
      </c>
      <c r="E124" s="50" t="s">
        <v>500</v>
      </c>
      <c r="F124" s="338" t="s">
        <v>382</v>
      </c>
      <c r="G124" s="50" t="s">
        <v>637</v>
      </c>
      <c r="H124" s="338" t="s">
        <v>646</v>
      </c>
      <c r="I124" s="50" t="s">
        <v>647</v>
      </c>
      <c r="J124" s="401"/>
      <c r="K124" s="377"/>
      <c r="L124" s="377"/>
      <c r="M124" s="377"/>
      <c r="N124" s="377"/>
      <c r="O124" s="401"/>
      <c r="P124" s="377"/>
      <c r="Q124" s="377"/>
      <c r="R124" s="377"/>
      <c r="S124" s="401"/>
      <c r="T124" s="377"/>
      <c r="U124" s="401"/>
      <c r="V124" s="377"/>
      <c r="W124" s="377"/>
      <c r="X124" s="377"/>
      <c r="Y124" s="377"/>
      <c r="Z124" s="377"/>
      <c r="AA124" s="377"/>
    </row>
    <row r="125" spans="1:27" hidden="1" x14ac:dyDescent="0.25">
      <c r="A125" s="334" t="s">
        <v>388</v>
      </c>
      <c r="B125" s="335" t="s">
        <v>382</v>
      </c>
      <c r="C125" s="334" t="s">
        <v>637</v>
      </c>
      <c r="D125" s="336" t="s">
        <v>380</v>
      </c>
      <c r="E125" s="50" t="s">
        <v>500</v>
      </c>
      <c r="F125" s="338" t="s">
        <v>382</v>
      </c>
      <c r="G125" s="50" t="s">
        <v>637</v>
      </c>
      <c r="H125" s="338" t="s">
        <v>648</v>
      </c>
      <c r="I125" s="50" t="s">
        <v>649</v>
      </c>
      <c r="J125" s="401"/>
      <c r="K125" s="377"/>
      <c r="L125" s="377"/>
      <c r="M125" s="377"/>
      <c r="N125" s="377"/>
      <c r="O125" s="401"/>
      <c r="P125" s="377"/>
      <c r="Q125" s="377"/>
      <c r="R125" s="377"/>
      <c r="S125" s="401"/>
      <c r="T125" s="377"/>
      <c r="U125" s="401"/>
      <c r="V125" s="377"/>
      <c r="W125" s="377"/>
      <c r="X125" s="377"/>
      <c r="Y125" s="377"/>
      <c r="Z125" s="377"/>
      <c r="AA125" s="377"/>
    </row>
    <row r="126" spans="1:27" hidden="1" x14ac:dyDescent="0.25">
      <c r="A126" s="334" t="s">
        <v>388</v>
      </c>
      <c r="B126" s="335" t="s">
        <v>382</v>
      </c>
      <c r="C126" s="334" t="s">
        <v>637</v>
      </c>
      <c r="D126" s="336" t="s">
        <v>380</v>
      </c>
      <c r="E126" s="50" t="s">
        <v>500</v>
      </c>
      <c r="F126" s="338" t="s">
        <v>382</v>
      </c>
      <c r="G126" s="50" t="s">
        <v>637</v>
      </c>
      <c r="H126" s="338" t="s">
        <v>650</v>
      </c>
      <c r="I126" s="50" t="s">
        <v>651</v>
      </c>
      <c r="J126" s="401"/>
      <c r="K126" s="377"/>
      <c r="L126" s="377"/>
      <c r="M126" s="377"/>
      <c r="N126" s="377"/>
      <c r="O126" s="401"/>
      <c r="P126" s="377"/>
      <c r="Q126" s="377"/>
      <c r="R126" s="377"/>
      <c r="S126" s="401"/>
      <c r="T126" s="377"/>
      <c r="U126" s="401"/>
      <c r="V126" s="377"/>
      <c r="W126" s="377"/>
      <c r="X126" s="377"/>
      <c r="Y126" s="377"/>
      <c r="Z126" s="377"/>
      <c r="AA126" s="377"/>
    </row>
    <row r="127" spans="1:27" hidden="1" x14ac:dyDescent="0.25">
      <c r="A127" s="334" t="s">
        <v>388</v>
      </c>
      <c r="B127" s="335" t="s">
        <v>382</v>
      </c>
      <c r="C127" s="334" t="s">
        <v>637</v>
      </c>
      <c r="D127" s="336" t="s">
        <v>380</v>
      </c>
      <c r="E127" s="50" t="s">
        <v>500</v>
      </c>
      <c r="F127" s="338" t="s">
        <v>382</v>
      </c>
      <c r="G127" s="50" t="s">
        <v>637</v>
      </c>
      <c r="H127" s="338" t="s">
        <v>652</v>
      </c>
      <c r="I127" s="50" t="s">
        <v>653</v>
      </c>
      <c r="J127" s="401"/>
      <c r="K127" s="377"/>
      <c r="L127" s="377"/>
      <c r="M127" s="377"/>
      <c r="N127" s="377"/>
      <c r="O127" s="401"/>
      <c r="P127" s="377"/>
      <c r="Q127" s="377"/>
      <c r="R127" s="377"/>
      <c r="S127" s="401"/>
      <c r="T127" s="377"/>
      <c r="U127" s="401"/>
      <c r="V127" s="377"/>
      <c r="W127" s="377"/>
      <c r="X127" s="377"/>
      <c r="Y127" s="377"/>
      <c r="Z127" s="377"/>
      <c r="AA127" s="377"/>
    </row>
    <row r="128" spans="1:27" hidden="1" x14ac:dyDescent="0.25">
      <c r="A128" s="334" t="s">
        <v>388</v>
      </c>
      <c r="B128" s="335" t="s">
        <v>382</v>
      </c>
      <c r="C128" s="334" t="s">
        <v>637</v>
      </c>
      <c r="D128" s="336" t="s">
        <v>380</v>
      </c>
      <c r="E128" s="50" t="s">
        <v>500</v>
      </c>
      <c r="F128" s="338" t="s">
        <v>382</v>
      </c>
      <c r="G128" s="50" t="s">
        <v>637</v>
      </c>
      <c r="H128" s="338" t="s">
        <v>654</v>
      </c>
      <c r="I128" s="50" t="s">
        <v>655</v>
      </c>
      <c r="J128" s="401"/>
      <c r="K128" s="377"/>
      <c r="L128" s="377"/>
      <c r="M128" s="377"/>
      <c r="N128" s="377"/>
      <c r="O128" s="401"/>
      <c r="P128" s="377"/>
      <c r="Q128" s="377"/>
      <c r="R128" s="377"/>
      <c r="S128" s="401"/>
      <c r="T128" s="377"/>
      <c r="U128" s="401"/>
      <c r="V128" s="377"/>
      <c r="W128" s="377"/>
      <c r="X128" s="377"/>
      <c r="Y128" s="377"/>
      <c r="Z128" s="377"/>
      <c r="AA128" s="377"/>
    </row>
    <row r="129" spans="1:27" hidden="1" x14ac:dyDescent="0.25">
      <c r="A129" s="334" t="s">
        <v>388</v>
      </c>
      <c r="B129" s="335" t="s">
        <v>382</v>
      </c>
      <c r="C129" s="334" t="s">
        <v>637</v>
      </c>
      <c r="D129" s="336" t="s">
        <v>380</v>
      </c>
      <c r="E129" s="50" t="s">
        <v>500</v>
      </c>
      <c r="F129" s="338" t="s">
        <v>382</v>
      </c>
      <c r="G129" s="50" t="s">
        <v>637</v>
      </c>
      <c r="H129" s="338" t="s">
        <v>656</v>
      </c>
      <c r="I129" s="50" t="s">
        <v>657</v>
      </c>
      <c r="J129" s="401"/>
      <c r="K129" s="377"/>
      <c r="L129" s="377"/>
      <c r="M129" s="377"/>
      <c r="N129" s="377"/>
      <c r="O129" s="401"/>
      <c r="P129" s="377"/>
      <c r="Q129" s="377"/>
      <c r="R129" s="377"/>
      <c r="S129" s="401"/>
      <c r="T129" s="377"/>
      <c r="U129" s="401"/>
      <c r="V129" s="377"/>
      <c r="W129" s="377"/>
      <c r="X129" s="377"/>
      <c r="Y129" s="377"/>
      <c r="Z129" s="377"/>
      <c r="AA129" s="377"/>
    </row>
    <row r="130" spans="1:27" hidden="1" x14ac:dyDescent="0.25">
      <c r="A130" s="334" t="s">
        <v>388</v>
      </c>
      <c r="B130" s="335" t="s">
        <v>382</v>
      </c>
      <c r="C130" s="334" t="s">
        <v>637</v>
      </c>
      <c r="D130" s="336" t="s">
        <v>380</v>
      </c>
      <c r="E130" s="50" t="s">
        <v>500</v>
      </c>
      <c r="F130" s="338" t="s">
        <v>382</v>
      </c>
      <c r="G130" s="50" t="s">
        <v>637</v>
      </c>
      <c r="H130" s="338" t="s">
        <v>658</v>
      </c>
      <c r="I130" s="50" t="s">
        <v>659</v>
      </c>
      <c r="J130" s="401"/>
      <c r="K130" s="377"/>
      <c r="L130" s="377"/>
      <c r="M130" s="377"/>
      <c r="N130" s="377"/>
      <c r="O130" s="401"/>
      <c r="P130" s="377"/>
      <c r="Q130" s="377"/>
      <c r="R130" s="377"/>
      <c r="S130" s="401"/>
      <c r="T130" s="377"/>
      <c r="U130" s="401"/>
      <c r="V130" s="377"/>
      <c r="W130" s="377"/>
      <c r="X130" s="377"/>
      <c r="Y130" s="377"/>
      <c r="Z130" s="377"/>
      <c r="AA130" s="377"/>
    </row>
    <row r="131" spans="1:27" hidden="1" x14ac:dyDescent="0.25">
      <c r="A131" s="334" t="s">
        <v>388</v>
      </c>
      <c r="B131" s="335" t="s">
        <v>382</v>
      </c>
      <c r="C131" s="334" t="s">
        <v>637</v>
      </c>
      <c r="D131" s="336" t="s">
        <v>380</v>
      </c>
      <c r="E131" s="50" t="s">
        <v>500</v>
      </c>
      <c r="F131" s="338" t="s">
        <v>382</v>
      </c>
      <c r="G131" s="50" t="s">
        <v>637</v>
      </c>
      <c r="H131" s="338" t="s">
        <v>660</v>
      </c>
      <c r="I131" s="50" t="s">
        <v>661</v>
      </c>
      <c r="J131" s="401"/>
      <c r="K131" s="377"/>
      <c r="L131" s="377"/>
      <c r="M131" s="377"/>
      <c r="N131" s="377"/>
      <c r="O131" s="401"/>
      <c r="P131" s="377"/>
      <c r="Q131" s="377"/>
      <c r="R131" s="377"/>
      <c r="S131" s="401"/>
      <c r="T131" s="377"/>
      <c r="U131" s="401"/>
      <c r="V131" s="377"/>
      <c r="W131" s="377"/>
      <c r="X131" s="377"/>
      <c r="Y131" s="377"/>
      <c r="Z131" s="377"/>
      <c r="AA131" s="377"/>
    </row>
    <row r="132" spans="1:27" hidden="1" x14ac:dyDescent="0.25">
      <c r="A132" s="334" t="s">
        <v>388</v>
      </c>
      <c r="B132" s="335" t="s">
        <v>662</v>
      </c>
      <c r="C132" s="334" t="s">
        <v>663</v>
      </c>
      <c r="D132" s="336" t="s">
        <v>380</v>
      </c>
      <c r="E132" s="50" t="s">
        <v>500</v>
      </c>
      <c r="F132" s="338" t="s">
        <v>662</v>
      </c>
      <c r="G132" s="50" t="s">
        <v>663</v>
      </c>
      <c r="H132" s="338" t="s">
        <v>664</v>
      </c>
      <c r="I132" s="50" t="s">
        <v>665</v>
      </c>
      <c r="J132" s="401"/>
      <c r="K132" s="377"/>
      <c r="L132" s="377"/>
      <c r="M132" s="377"/>
      <c r="N132" s="377"/>
      <c r="O132" s="401"/>
      <c r="P132" s="377"/>
      <c r="Q132" s="377"/>
      <c r="R132" s="377"/>
      <c r="S132" s="401"/>
      <c r="T132" s="377"/>
      <c r="U132" s="401"/>
      <c r="V132" s="377"/>
      <c r="W132" s="377"/>
      <c r="X132" s="377"/>
      <c r="Y132" s="377"/>
      <c r="Z132" s="377"/>
      <c r="AA132" s="377"/>
    </row>
    <row r="133" spans="1:27" hidden="1" x14ac:dyDescent="0.25">
      <c r="A133" s="334" t="s">
        <v>388</v>
      </c>
      <c r="B133" s="335" t="s">
        <v>662</v>
      </c>
      <c r="C133" s="334" t="s">
        <v>663</v>
      </c>
      <c r="D133" s="336" t="s">
        <v>380</v>
      </c>
      <c r="E133" s="50" t="s">
        <v>500</v>
      </c>
      <c r="F133" s="338" t="s">
        <v>662</v>
      </c>
      <c r="G133" s="50" t="s">
        <v>663</v>
      </c>
      <c r="H133" s="338" t="s">
        <v>666</v>
      </c>
      <c r="I133" s="50" t="s">
        <v>667</v>
      </c>
      <c r="J133" s="401"/>
      <c r="K133" s="377"/>
      <c r="L133" s="377"/>
      <c r="M133" s="377"/>
      <c r="N133" s="377"/>
      <c r="O133" s="401"/>
      <c r="P133" s="377"/>
      <c r="Q133" s="377"/>
      <c r="R133" s="377"/>
      <c r="S133" s="401"/>
      <c r="T133" s="377"/>
      <c r="U133" s="401"/>
      <c r="V133" s="377"/>
      <c r="W133" s="377"/>
      <c r="X133" s="377"/>
      <c r="Y133" s="377"/>
      <c r="Z133" s="377"/>
      <c r="AA133" s="377"/>
    </row>
    <row r="134" spans="1:27" hidden="1" x14ac:dyDescent="0.25">
      <c r="A134" s="334" t="s">
        <v>388</v>
      </c>
      <c r="B134" s="335" t="s">
        <v>662</v>
      </c>
      <c r="C134" s="334" t="s">
        <v>663</v>
      </c>
      <c r="D134" s="336" t="s">
        <v>380</v>
      </c>
      <c r="E134" s="50" t="s">
        <v>500</v>
      </c>
      <c r="F134" s="338" t="s">
        <v>662</v>
      </c>
      <c r="G134" s="50" t="s">
        <v>663</v>
      </c>
      <c r="H134" s="338" t="s">
        <v>668</v>
      </c>
      <c r="I134" s="50" t="s">
        <v>669</v>
      </c>
      <c r="J134" s="401"/>
      <c r="K134" s="377"/>
      <c r="L134" s="377"/>
      <c r="M134" s="377"/>
      <c r="N134" s="377"/>
      <c r="O134" s="401"/>
      <c r="P134" s="377"/>
      <c r="Q134" s="377"/>
      <c r="R134" s="377"/>
      <c r="S134" s="401"/>
      <c r="T134" s="377"/>
      <c r="U134" s="401"/>
      <c r="V134" s="377"/>
      <c r="W134" s="377"/>
      <c r="X134" s="377"/>
      <c r="Y134" s="377"/>
      <c r="Z134" s="377"/>
      <c r="AA134" s="377"/>
    </row>
    <row r="135" spans="1:27" hidden="1" x14ac:dyDescent="0.25">
      <c r="A135" s="334" t="s">
        <v>388</v>
      </c>
      <c r="B135" s="335" t="s">
        <v>662</v>
      </c>
      <c r="C135" s="334" t="s">
        <v>663</v>
      </c>
      <c r="D135" s="336" t="s">
        <v>380</v>
      </c>
      <c r="E135" s="50" t="s">
        <v>500</v>
      </c>
      <c r="F135" s="338" t="s">
        <v>662</v>
      </c>
      <c r="G135" s="50" t="s">
        <v>663</v>
      </c>
      <c r="H135" s="338" t="s">
        <v>670</v>
      </c>
      <c r="I135" s="50" t="s">
        <v>671</v>
      </c>
      <c r="J135" s="401"/>
      <c r="K135" s="377"/>
      <c r="L135" s="377"/>
      <c r="M135" s="377"/>
      <c r="N135" s="377"/>
      <c r="O135" s="401"/>
      <c r="P135" s="377"/>
      <c r="Q135" s="377"/>
      <c r="R135" s="377"/>
      <c r="S135" s="401"/>
      <c r="T135" s="377"/>
      <c r="U135" s="401"/>
      <c r="V135" s="377"/>
      <c r="W135" s="377"/>
      <c r="X135" s="377"/>
      <c r="Y135" s="377"/>
      <c r="Z135" s="377"/>
      <c r="AA135" s="377"/>
    </row>
    <row r="136" spans="1:27" hidden="1" x14ac:dyDescent="0.25">
      <c r="A136" s="334" t="s">
        <v>388</v>
      </c>
      <c r="B136" s="335" t="s">
        <v>662</v>
      </c>
      <c r="C136" s="334" t="s">
        <v>663</v>
      </c>
      <c r="D136" s="336" t="s">
        <v>380</v>
      </c>
      <c r="E136" s="50" t="s">
        <v>500</v>
      </c>
      <c r="F136" s="338" t="s">
        <v>662</v>
      </c>
      <c r="G136" s="50" t="s">
        <v>663</v>
      </c>
      <c r="H136" s="338" t="s">
        <v>672</v>
      </c>
      <c r="I136" s="50" t="s">
        <v>673</v>
      </c>
      <c r="J136" s="401"/>
      <c r="K136" s="377"/>
      <c r="L136" s="377"/>
      <c r="M136" s="377"/>
      <c r="N136" s="377"/>
      <c r="O136" s="401"/>
      <c r="P136" s="377"/>
      <c r="Q136" s="377"/>
      <c r="R136" s="377"/>
      <c r="S136" s="401"/>
      <c r="T136" s="377"/>
      <c r="U136" s="401"/>
      <c r="V136" s="377"/>
      <c r="W136" s="377"/>
      <c r="X136" s="377"/>
      <c r="Y136" s="377"/>
      <c r="Z136" s="377"/>
      <c r="AA136" s="377"/>
    </row>
    <row r="137" spans="1:27" hidden="1" x14ac:dyDescent="0.25">
      <c r="A137" s="334" t="s">
        <v>388</v>
      </c>
      <c r="B137" s="335" t="s">
        <v>662</v>
      </c>
      <c r="C137" s="334" t="s">
        <v>663</v>
      </c>
      <c r="D137" s="336" t="s">
        <v>380</v>
      </c>
      <c r="E137" s="50" t="s">
        <v>500</v>
      </c>
      <c r="F137" s="338" t="s">
        <v>662</v>
      </c>
      <c r="G137" s="50" t="s">
        <v>663</v>
      </c>
      <c r="H137" s="338" t="s">
        <v>674</v>
      </c>
      <c r="I137" s="50" t="s">
        <v>675</v>
      </c>
      <c r="J137" s="401"/>
      <c r="K137" s="377"/>
      <c r="L137" s="377"/>
      <c r="M137" s="377"/>
      <c r="N137" s="377"/>
      <c r="O137" s="401"/>
      <c r="P137" s="377"/>
      <c r="Q137" s="377"/>
      <c r="R137" s="377"/>
      <c r="S137" s="401"/>
      <c r="T137" s="377"/>
      <c r="U137" s="401"/>
      <c r="V137" s="377"/>
      <c r="W137" s="377"/>
      <c r="X137" s="377"/>
      <c r="Y137" s="377"/>
      <c r="Z137" s="377"/>
      <c r="AA137" s="377"/>
    </row>
    <row r="138" spans="1:27" hidden="1" x14ac:dyDescent="0.25">
      <c r="A138" s="334" t="s">
        <v>388</v>
      </c>
      <c r="B138" s="335" t="s">
        <v>662</v>
      </c>
      <c r="C138" s="334" t="s">
        <v>663</v>
      </c>
      <c r="D138" s="336" t="s">
        <v>380</v>
      </c>
      <c r="E138" s="50" t="s">
        <v>500</v>
      </c>
      <c r="F138" s="338" t="s">
        <v>662</v>
      </c>
      <c r="G138" s="50" t="s">
        <v>663</v>
      </c>
      <c r="H138" s="338" t="s">
        <v>676</v>
      </c>
      <c r="I138" s="50" t="s">
        <v>677</v>
      </c>
      <c r="J138" s="401"/>
      <c r="K138" s="377"/>
      <c r="L138" s="377"/>
      <c r="M138" s="377"/>
      <c r="N138" s="377"/>
      <c r="O138" s="401"/>
      <c r="P138" s="377"/>
      <c r="Q138" s="377"/>
      <c r="R138" s="377"/>
      <c r="S138" s="401"/>
      <c r="T138" s="377"/>
      <c r="U138" s="401"/>
      <c r="V138" s="377"/>
      <c r="W138" s="377"/>
      <c r="X138" s="377"/>
      <c r="Y138" s="377"/>
      <c r="Z138" s="377"/>
      <c r="AA138" s="377"/>
    </row>
    <row r="139" spans="1:27" hidden="1" x14ac:dyDescent="0.25">
      <c r="A139" s="334" t="s">
        <v>388</v>
      </c>
      <c r="B139" s="335" t="s">
        <v>662</v>
      </c>
      <c r="C139" s="334" t="s">
        <v>663</v>
      </c>
      <c r="D139" s="336" t="s">
        <v>380</v>
      </c>
      <c r="E139" s="50" t="s">
        <v>500</v>
      </c>
      <c r="F139" s="338" t="s">
        <v>662</v>
      </c>
      <c r="G139" s="50" t="s">
        <v>663</v>
      </c>
      <c r="H139" s="338" t="s">
        <v>678</v>
      </c>
      <c r="I139" s="50" t="s">
        <v>679</v>
      </c>
      <c r="J139" s="401"/>
      <c r="K139" s="377"/>
      <c r="L139" s="377"/>
      <c r="M139" s="377"/>
      <c r="N139" s="377"/>
      <c r="O139" s="401"/>
      <c r="P139" s="377"/>
      <c r="Q139" s="377"/>
      <c r="R139" s="377"/>
      <c r="S139" s="401"/>
      <c r="T139" s="377"/>
      <c r="U139" s="401"/>
      <c r="V139" s="377"/>
      <c r="W139" s="377"/>
      <c r="X139" s="377"/>
      <c r="Y139" s="377"/>
      <c r="Z139" s="377"/>
      <c r="AA139" s="377"/>
    </row>
    <row r="140" spans="1:27" hidden="1" x14ac:dyDescent="0.25">
      <c r="A140" s="334" t="s">
        <v>388</v>
      </c>
      <c r="B140" s="335" t="s">
        <v>662</v>
      </c>
      <c r="C140" s="334" t="s">
        <v>663</v>
      </c>
      <c r="D140" s="336" t="s">
        <v>380</v>
      </c>
      <c r="E140" s="50" t="s">
        <v>500</v>
      </c>
      <c r="F140" s="338" t="s">
        <v>662</v>
      </c>
      <c r="G140" s="50" t="s">
        <v>663</v>
      </c>
      <c r="H140" s="338" t="s">
        <v>680</v>
      </c>
      <c r="I140" s="50" t="s">
        <v>681</v>
      </c>
      <c r="J140" s="401"/>
      <c r="K140" s="377"/>
      <c r="L140" s="377"/>
      <c r="M140" s="377"/>
      <c r="N140" s="377"/>
      <c r="O140" s="401"/>
      <c r="P140" s="377"/>
      <c r="Q140" s="377"/>
      <c r="R140" s="377"/>
      <c r="S140" s="401"/>
      <c r="T140" s="377"/>
      <c r="U140" s="401"/>
      <c r="V140" s="377"/>
      <c r="W140" s="377"/>
      <c r="X140" s="377"/>
      <c r="Y140" s="377"/>
      <c r="Z140" s="377"/>
      <c r="AA140" s="377"/>
    </row>
    <row r="141" spans="1:27" hidden="1" x14ac:dyDescent="0.25">
      <c r="A141" s="334" t="s">
        <v>388</v>
      </c>
      <c r="B141" s="335" t="s">
        <v>662</v>
      </c>
      <c r="C141" s="334" t="s">
        <v>663</v>
      </c>
      <c r="D141" s="336" t="s">
        <v>380</v>
      </c>
      <c r="E141" s="50" t="s">
        <v>500</v>
      </c>
      <c r="F141" s="338" t="s">
        <v>662</v>
      </c>
      <c r="G141" s="50" t="s">
        <v>663</v>
      </c>
      <c r="H141" s="338" t="s">
        <v>682</v>
      </c>
      <c r="I141" s="50" t="s">
        <v>683</v>
      </c>
      <c r="J141" s="401"/>
      <c r="K141" s="377"/>
      <c r="L141" s="377"/>
      <c r="M141" s="377"/>
      <c r="N141" s="377"/>
      <c r="O141" s="401"/>
      <c r="P141" s="377"/>
      <c r="Q141" s="377"/>
      <c r="R141" s="377"/>
      <c r="S141" s="401"/>
      <c r="T141" s="377"/>
      <c r="U141" s="401"/>
      <c r="V141" s="377"/>
      <c r="W141" s="377"/>
      <c r="X141" s="377"/>
      <c r="Y141" s="377"/>
      <c r="Z141" s="377"/>
      <c r="AA141" s="377"/>
    </row>
    <row r="142" spans="1:27" hidden="1" x14ac:dyDescent="0.25">
      <c r="A142" s="334" t="s">
        <v>388</v>
      </c>
      <c r="B142" s="335" t="s">
        <v>662</v>
      </c>
      <c r="C142" s="334" t="s">
        <v>663</v>
      </c>
      <c r="D142" s="336" t="s">
        <v>380</v>
      </c>
      <c r="E142" s="50" t="s">
        <v>500</v>
      </c>
      <c r="F142" s="338" t="s">
        <v>662</v>
      </c>
      <c r="G142" s="50" t="s">
        <v>663</v>
      </c>
      <c r="H142" s="338" t="s">
        <v>684</v>
      </c>
      <c r="I142" s="50" t="s">
        <v>685</v>
      </c>
      <c r="J142" s="401"/>
      <c r="K142" s="377"/>
      <c r="L142" s="377"/>
      <c r="M142" s="377"/>
      <c r="N142" s="377"/>
      <c r="O142" s="401"/>
      <c r="P142" s="377"/>
      <c r="Q142" s="377"/>
      <c r="R142" s="377"/>
      <c r="S142" s="401"/>
      <c r="T142" s="377"/>
      <c r="U142" s="401"/>
      <c r="V142" s="377"/>
      <c r="W142" s="377"/>
      <c r="X142" s="377"/>
      <c r="Y142" s="377"/>
      <c r="Z142" s="377"/>
      <c r="AA142" s="377"/>
    </row>
    <row r="143" spans="1:27" hidden="1" x14ac:dyDescent="0.25">
      <c r="A143" s="334" t="s">
        <v>388</v>
      </c>
      <c r="B143" s="335" t="s">
        <v>662</v>
      </c>
      <c r="C143" s="334" t="s">
        <v>663</v>
      </c>
      <c r="D143" s="336" t="s">
        <v>380</v>
      </c>
      <c r="E143" s="50" t="s">
        <v>500</v>
      </c>
      <c r="F143" s="338" t="s">
        <v>662</v>
      </c>
      <c r="G143" s="50" t="s">
        <v>663</v>
      </c>
      <c r="H143" s="338" t="s">
        <v>686</v>
      </c>
      <c r="I143" s="50" t="s">
        <v>663</v>
      </c>
      <c r="J143" s="401"/>
      <c r="K143" s="377"/>
      <c r="L143" s="377"/>
      <c r="M143" s="377"/>
      <c r="N143" s="377"/>
      <c r="O143" s="401"/>
      <c r="P143" s="377"/>
      <c r="Q143" s="377"/>
      <c r="R143" s="377"/>
      <c r="S143" s="401"/>
      <c r="T143" s="377"/>
      <c r="U143" s="401"/>
      <c r="V143" s="377"/>
      <c r="W143" s="377"/>
      <c r="X143" s="377"/>
      <c r="Y143" s="377"/>
      <c r="Z143" s="377"/>
      <c r="AA143" s="377"/>
    </row>
    <row r="144" spans="1:27" hidden="1" x14ac:dyDescent="0.25">
      <c r="A144" s="334" t="s">
        <v>388</v>
      </c>
      <c r="B144" s="335" t="s">
        <v>662</v>
      </c>
      <c r="C144" s="334" t="s">
        <v>663</v>
      </c>
      <c r="D144" s="336" t="s">
        <v>380</v>
      </c>
      <c r="E144" s="50" t="s">
        <v>500</v>
      </c>
      <c r="F144" s="338" t="s">
        <v>662</v>
      </c>
      <c r="G144" s="50" t="s">
        <v>663</v>
      </c>
      <c r="H144" s="338" t="s">
        <v>687</v>
      </c>
      <c r="I144" s="50" t="s">
        <v>688</v>
      </c>
      <c r="J144" s="401"/>
      <c r="K144" s="377"/>
      <c r="L144" s="377"/>
      <c r="M144" s="377"/>
      <c r="N144" s="377"/>
      <c r="O144" s="401"/>
      <c r="P144" s="377"/>
      <c r="Q144" s="377"/>
      <c r="R144" s="377"/>
      <c r="S144" s="401"/>
      <c r="T144" s="377"/>
      <c r="U144" s="401"/>
      <c r="V144" s="377"/>
      <c r="W144" s="377"/>
      <c r="X144" s="377"/>
      <c r="Y144" s="377"/>
      <c r="Z144" s="377"/>
      <c r="AA144" s="377"/>
    </row>
    <row r="145" spans="1:27" hidden="1" x14ac:dyDescent="0.25">
      <c r="A145" s="334" t="s">
        <v>388</v>
      </c>
      <c r="B145" s="335" t="s">
        <v>689</v>
      </c>
      <c r="C145" s="334" t="s">
        <v>690</v>
      </c>
      <c r="D145" s="336" t="s">
        <v>380</v>
      </c>
      <c r="E145" s="50" t="s">
        <v>500</v>
      </c>
      <c r="F145" s="338" t="s">
        <v>689</v>
      </c>
      <c r="G145" s="50" t="s">
        <v>690</v>
      </c>
      <c r="H145" s="338" t="s">
        <v>691</v>
      </c>
      <c r="I145" s="50" t="s">
        <v>692</v>
      </c>
      <c r="J145" s="401"/>
      <c r="K145" s="377"/>
      <c r="L145" s="377"/>
      <c r="M145" s="377"/>
      <c r="N145" s="377"/>
      <c r="O145" s="401"/>
      <c r="P145" s="377"/>
      <c r="Q145" s="377"/>
      <c r="R145" s="377"/>
      <c r="S145" s="401"/>
      <c r="T145" s="377"/>
      <c r="U145" s="401"/>
      <c r="V145" s="377"/>
      <c r="W145" s="377"/>
      <c r="X145" s="377"/>
      <c r="Y145" s="377"/>
      <c r="Z145" s="377"/>
      <c r="AA145" s="377"/>
    </row>
    <row r="146" spans="1:27" hidden="1" x14ac:dyDescent="0.25">
      <c r="A146" s="334" t="s">
        <v>388</v>
      </c>
      <c r="B146" s="335" t="s">
        <v>689</v>
      </c>
      <c r="C146" s="334" t="s">
        <v>690</v>
      </c>
      <c r="D146" s="336" t="s">
        <v>380</v>
      </c>
      <c r="E146" s="50" t="s">
        <v>500</v>
      </c>
      <c r="F146" s="338" t="s">
        <v>689</v>
      </c>
      <c r="G146" s="50" t="s">
        <v>690</v>
      </c>
      <c r="H146" s="338" t="s">
        <v>693</v>
      </c>
      <c r="I146" s="50" t="s">
        <v>694</v>
      </c>
      <c r="J146" s="401"/>
      <c r="K146" s="377"/>
      <c r="L146" s="377"/>
      <c r="M146" s="377"/>
      <c r="N146" s="377"/>
      <c r="O146" s="401"/>
      <c r="P146" s="377"/>
      <c r="Q146" s="377"/>
      <c r="R146" s="377"/>
      <c r="S146" s="401"/>
      <c r="T146" s="377"/>
      <c r="U146" s="401"/>
      <c r="V146" s="377"/>
      <c r="W146" s="377"/>
      <c r="X146" s="377"/>
      <c r="Y146" s="377"/>
      <c r="Z146" s="377"/>
      <c r="AA146" s="377"/>
    </row>
    <row r="147" spans="1:27" hidden="1" x14ac:dyDescent="0.25">
      <c r="A147" s="334" t="s">
        <v>388</v>
      </c>
      <c r="B147" s="335" t="s">
        <v>689</v>
      </c>
      <c r="C147" s="334" t="s">
        <v>690</v>
      </c>
      <c r="D147" s="336" t="s">
        <v>380</v>
      </c>
      <c r="E147" s="50" t="s">
        <v>500</v>
      </c>
      <c r="F147" s="338" t="s">
        <v>689</v>
      </c>
      <c r="G147" s="50" t="s">
        <v>690</v>
      </c>
      <c r="H147" s="338" t="s">
        <v>695</v>
      </c>
      <c r="I147" s="50" t="s">
        <v>696</v>
      </c>
      <c r="J147" s="401"/>
      <c r="K147" s="377"/>
      <c r="L147" s="377"/>
      <c r="M147" s="377"/>
      <c r="N147" s="377"/>
      <c r="O147" s="401"/>
      <c r="P147" s="377"/>
      <c r="Q147" s="377"/>
      <c r="R147" s="377"/>
      <c r="S147" s="401"/>
      <c r="T147" s="377"/>
      <c r="U147" s="401"/>
      <c r="V147" s="377"/>
      <c r="W147" s="377"/>
      <c r="X147" s="377"/>
      <c r="Y147" s="377"/>
      <c r="Z147" s="377"/>
      <c r="AA147" s="377"/>
    </row>
    <row r="148" spans="1:27" hidden="1" x14ac:dyDescent="0.25">
      <c r="A148" s="334" t="s">
        <v>388</v>
      </c>
      <c r="B148" s="335" t="s">
        <v>689</v>
      </c>
      <c r="C148" s="334" t="s">
        <v>690</v>
      </c>
      <c r="D148" s="336" t="s">
        <v>380</v>
      </c>
      <c r="E148" s="50" t="s">
        <v>500</v>
      </c>
      <c r="F148" s="338" t="s">
        <v>689</v>
      </c>
      <c r="G148" s="50" t="s">
        <v>690</v>
      </c>
      <c r="H148" s="338" t="s">
        <v>697</v>
      </c>
      <c r="I148" s="50" t="s">
        <v>698</v>
      </c>
      <c r="J148" s="401"/>
      <c r="K148" s="377"/>
      <c r="L148" s="377"/>
      <c r="M148" s="377"/>
      <c r="N148" s="377"/>
      <c r="O148" s="401"/>
      <c r="P148" s="377"/>
      <c r="Q148" s="377"/>
      <c r="R148" s="377"/>
      <c r="S148" s="401"/>
      <c r="T148" s="377"/>
      <c r="U148" s="401"/>
      <c r="V148" s="377"/>
      <c r="W148" s="377"/>
      <c r="X148" s="377"/>
      <c r="Y148" s="377"/>
      <c r="Z148" s="377"/>
      <c r="AA148" s="377"/>
    </row>
    <row r="149" spans="1:27" hidden="1" x14ac:dyDescent="0.25">
      <c r="A149" s="334" t="s">
        <v>388</v>
      </c>
      <c r="B149" s="335" t="s">
        <v>689</v>
      </c>
      <c r="C149" s="334" t="s">
        <v>690</v>
      </c>
      <c r="D149" s="336" t="s">
        <v>380</v>
      </c>
      <c r="E149" s="50" t="s">
        <v>500</v>
      </c>
      <c r="F149" s="338" t="s">
        <v>689</v>
      </c>
      <c r="G149" s="50" t="s">
        <v>690</v>
      </c>
      <c r="H149" s="338" t="s">
        <v>699</v>
      </c>
      <c r="I149" s="50" t="s">
        <v>700</v>
      </c>
      <c r="J149" s="401"/>
      <c r="K149" s="377"/>
      <c r="L149" s="377"/>
      <c r="M149" s="377"/>
      <c r="N149" s="377"/>
      <c r="O149" s="401"/>
      <c r="P149" s="377"/>
      <c r="Q149" s="377"/>
      <c r="R149" s="377"/>
      <c r="S149" s="401"/>
      <c r="T149" s="377"/>
      <c r="U149" s="401"/>
      <c r="V149" s="377"/>
      <c r="W149" s="377"/>
      <c r="X149" s="377"/>
      <c r="Y149" s="377"/>
      <c r="Z149" s="377"/>
      <c r="AA149" s="377"/>
    </row>
    <row r="150" spans="1:27" hidden="1" x14ac:dyDescent="0.25">
      <c r="A150" s="334" t="s">
        <v>388</v>
      </c>
      <c r="B150" s="335" t="s">
        <v>689</v>
      </c>
      <c r="C150" s="334" t="s">
        <v>690</v>
      </c>
      <c r="D150" s="336" t="s">
        <v>380</v>
      </c>
      <c r="E150" s="50" t="s">
        <v>500</v>
      </c>
      <c r="F150" s="338" t="s">
        <v>689</v>
      </c>
      <c r="G150" s="50" t="s">
        <v>690</v>
      </c>
      <c r="H150" s="338" t="s">
        <v>701</v>
      </c>
      <c r="I150" s="50" t="s">
        <v>702</v>
      </c>
      <c r="J150" s="401"/>
      <c r="K150" s="377"/>
      <c r="L150" s="377"/>
      <c r="M150" s="377"/>
      <c r="N150" s="377"/>
      <c r="O150" s="401"/>
      <c r="P150" s="377"/>
      <c r="Q150" s="377"/>
      <c r="R150" s="377"/>
      <c r="S150" s="401"/>
      <c r="T150" s="377"/>
      <c r="U150" s="401"/>
      <c r="V150" s="377"/>
      <c r="W150" s="377"/>
      <c r="X150" s="377"/>
      <c r="Y150" s="377"/>
      <c r="Z150" s="377"/>
      <c r="AA150" s="377"/>
    </row>
    <row r="151" spans="1:27" hidden="1" x14ac:dyDescent="0.25">
      <c r="A151" s="334" t="s">
        <v>388</v>
      </c>
      <c r="B151" s="335" t="s">
        <v>689</v>
      </c>
      <c r="C151" s="334" t="s">
        <v>690</v>
      </c>
      <c r="D151" s="336" t="s">
        <v>380</v>
      </c>
      <c r="E151" s="50" t="s">
        <v>500</v>
      </c>
      <c r="F151" s="338" t="s">
        <v>689</v>
      </c>
      <c r="G151" s="50" t="s">
        <v>690</v>
      </c>
      <c r="H151" s="338" t="s">
        <v>703</v>
      </c>
      <c r="I151" s="50" t="s">
        <v>704</v>
      </c>
      <c r="J151" s="401"/>
      <c r="K151" s="377"/>
      <c r="L151" s="377"/>
      <c r="M151" s="377"/>
      <c r="N151" s="377"/>
      <c r="O151" s="401"/>
      <c r="P151" s="377"/>
      <c r="Q151" s="377"/>
      <c r="R151" s="377"/>
      <c r="S151" s="401"/>
      <c r="T151" s="377"/>
      <c r="U151" s="401"/>
      <c r="V151" s="377"/>
      <c r="W151" s="377"/>
      <c r="X151" s="377"/>
      <c r="Y151" s="377"/>
      <c r="Z151" s="377"/>
      <c r="AA151" s="377"/>
    </row>
    <row r="152" spans="1:27" hidden="1" x14ac:dyDescent="0.25">
      <c r="A152" s="334" t="s">
        <v>388</v>
      </c>
      <c r="B152" s="335" t="s">
        <v>689</v>
      </c>
      <c r="C152" s="334" t="s">
        <v>690</v>
      </c>
      <c r="D152" s="336" t="s">
        <v>380</v>
      </c>
      <c r="E152" s="50" t="s">
        <v>500</v>
      </c>
      <c r="F152" s="338" t="s">
        <v>689</v>
      </c>
      <c r="G152" s="50" t="s">
        <v>690</v>
      </c>
      <c r="H152" s="338" t="s">
        <v>705</v>
      </c>
      <c r="I152" s="50" t="s">
        <v>706</v>
      </c>
      <c r="J152" s="401"/>
      <c r="K152" s="377"/>
      <c r="L152" s="377"/>
      <c r="M152" s="377"/>
      <c r="N152" s="377"/>
      <c r="O152" s="401"/>
      <c r="P152" s="377"/>
      <c r="Q152" s="377"/>
      <c r="R152" s="377"/>
      <c r="S152" s="401"/>
      <c r="T152" s="377"/>
      <c r="U152" s="401"/>
      <c r="V152" s="377"/>
      <c r="W152" s="377"/>
      <c r="X152" s="377"/>
      <c r="Y152" s="377"/>
      <c r="Z152" s="377"/>
      <c r="AA152" s="377"/>
    </row>
    <row r="153" spans="1:27" hidden="1" x14ac:dyDescent="0.25">
      <c r="A153" s="334" t="s">
        <v>388</v>
      </c>
      <c r="B153" s="335" t="s">
        <v>689</v>
      </c>
      <c r="C153" s="334" t="s">
        <v>690</v>
      </c>
      <c r="D153" s="336" t="s">
        <v>380</v>
      </c>
      <c r="E153" s="50" t="s">
        <v>500</v>
      </c>
      <c r="F153" s="338" t="s">
        <v>689</v>
      </c>
      <c r="G153" s="50" t="s">
        <v>690</v>
      </c>
      <c r="H153" s="338" t="s">
        <v>707</v>
      </c>
      <c r="I153" s="50" t="s">
        <v>708</v>
      </c>
      <c r="J153" s="401"/>
      <c r="K153" s="377"/>
      <c r="L153" s="377"/>
      <c r="M153" s="377"/>
      <c r="N153" s="377"/>
      <c r="O153" s="401"/>
      <c r="P153" s="377"/>
      <c r="Q153" s="377"/>
      <c r="R153" s="377"/>
      <c r="S153" s="401"/>
      <c r="T153" s="377"/>
      <c r="U153" s="401"/>
      <c r="V153" s="377"/>
      <c r="W153" s="377"/>
      <c r="X153" s="377"/>
      <c r="Y153" s="377"/>
      <c r="Z153" s="377"/>
      <c r="AA153" s="377"/>
    </row>
    <row r="154" spans="1:27" hidden="1" x14ac:dyDescent="0.25">
      <c r="A154" s="334" t="s">
        <v>388</v>
      </c>
      <c r="B154" s="335" t="s">
        <v>689</v>
      </c>
      <c r="C154" s="334" t="s">
        <v>690</v>
      </c>
      <c r="D154" s="336" t="s">
        <v>380</v>
      </c>
      <c r="E154" s="50" t="s">
        <v>500</v>
      </c>
      <c r="F154" s="338" t="s">
        <v>689</v>
      </c>
      <c r="G154" s="50" t="s">
        <v>690</v>
      </c>
      <c r="H154" s="338" t="s">
        <v>709</v>
      </c>
      <c r="I154" s="50" t="s">
        <v>710</v>
      </c>
      <c r="J154" s="401"/>
      <c r="K154" s="377"/>
      <c r="L154" s="377"/>
      <c r="M154" s="377"/>
      <c r="N154" s="377"/>
      <c r="O154" s="401"/>
      <c r="P154" s="377"/>
      <c r="Q154" s="377"/>
      <c r="R154" s="377"/>
      <c r="S154" s="401"/>
      <c r="T154" s="377"/>
      <c r="U154" s="401"/>
      <c r="V154" s="377"/>
      <c r="W154" s="377"/>
      <c r="X154" s="377"/>
      <c r="Y154" s="377"/>
      <c r="Z154" s="377"/>
      <c r="AA154" s="377"/>
    </row>
    <row r="155" spans="1:27" hidden="1" x14ac:dyDescent="0.25">
      <c r="A155" s="334" t="s">
        <v>388</v>
      </c>
      <c r="B155" s="335" t="s">
        <v>689</v>
      </c>
      <c r="C155" s="334" t="s">
        <v>690</v>
      </c>
      <c r="D155" s="336" t="s">
        <v>380</v>
      </c>
      <c r="E155" s="50" t="s">
        <v>500</v>
      </c>
      <c r="F155" s="338" t="s">
        <v>689</v>
      </c>
      <c r="G155" s="50" t="s">
        <v>690</v>
      </c>
      <c r="H155" s="338" t="s">
        <v>711</v>
      </c>
      <c r="I155" s="50" t="s">
        <v>712</v>
      </c>
      <c r="J155" s="401"/>
      <c r="K155" s="377"/>
      <c r="L155" s="377"/>
      <c r="M155" s="377"/>
      <c r="N155" s="377"/>
      <c r="O155" s="401"/>
      <c r="P155" s="377"/>
      <c r="Q155" s="377"/>
      <c r="R155" s="377"/>
      <c r="S155" s="401"/>
      <c r="T155" s="377"/>
      <c r="U155" s="401"/>
      <c r="V155" s="377"/>
      <c r="W155" s="377"/>
      <c r="X155" s="377"/>
      <c r="Y155" s="377"/>
      <c r="Z155" s="377"/>
      <c r="AA155" s="377"/>
    </row>
    <row r="156" spans="1:27" hidden="1" x14ac:dyDescent="0.25">
      <c r="A156" s="334" t="s">
        <v>388</v>
      </c>
      <c r="B156" s="335" t="s">
        <v>689</v>
      </c>
      <c r="C156" s="334" t="s">
        <v>690</v>
      </c>
      <c r="D156" s="336" t="s">
        <v>380</v>
      </c>
      <c r="E156" s="50" t="s">
        <v>500</v>
      </c>
      <c r="F156" s="338" t="s">
        <v>689</v>
      </c>
      <c r="G156" s="50" t="s">
        <v>690</v>
      </c>
      <c r="H156" s="338" t="s">
        <v>713</v>
      </c>
      <c r="I156" s="50" t="s">
        <v>714</v>
      </c>
      <c r="J156" s="401"/>
      <c r="K156" s="377"/>
      <c r="L156" s="377"/>
      <c r="M156" s="377"/>
      <c r="N156" s="377"/>
      <c r="O156" s="401"/>
      <c r="P156" s="377"/>
      <c r="Q156" s="377"/>
      <c r="R156" s="377"/>
      <c r="S156" s="401"/>
      <c r="T156" s="377"/>
      <c r="U156" s="401"/>
      <c r="V156" s="377"/>
      <c r="W156" s="377"/>
      <c r="X156" s="377"/>
      <c r="Y156" s="377"/>
      <c r="Z156" s="377"/>
      <c r="AA156" s="377"/>
    </row>
    <row r="157" spans="1:27" hidden="1" x14ac:dyDescent="0.25">
      <c r="A157" s="334" t="s">
        <v>388</v>
      </c>
      <c r="B157" s="335" t="s">
        <v>689</v>
      </c>
      <c r="C157" s="334" t="s">
        <v>690</v>
      </c>
      <c r="D157" s="336" t="s">
        <v>380</v>
      </c>
      <c r="E157" s="50" t="s">
        <v>500</v>
      </c>
      <c r="F157" s="338" t="s">
        <v>689</v>
      </c>
      <c r="G157" s="50" t="s">
        <v>690</v>
      </c>
      <c r="H157" s="338" t="s">
        <v>715</v>
      </c>
      <c r="I157" s="50" t="s">
        <v>716</v>
      </c>
      <c r="J157" s="401"/>
      <c r="K157" s="377"/>
      <c r="L157" s="377"/>
      <c r="M157" s="377"/>
      <c r="N157" s="377"/>
      <c r="O157" s="401"/>
      <c r="P157" s="377"/>
      <c r="Q157" s="377"/>
      <c r="R157" s="377"/>
      <c r="S157" s="401"/>
      <c r="T157" s="377"/>
      <c r="U157" s="401"/>
      <c r="V157" s="377"/>
      <c r="W157" s="377"/>
      <c r="X157" s="377"/>
      <c r="Y157" s="377"/>
      <c r="Z157" s="377"/>
      <c r="AA157" s="377"/>
    </row>
    <row r="158" spans="1:27" hidden="1" x14ac:dyDescent="0.25">
      <c r="A158" s="334" t="s">
        <v>388</v>
      </c>
      <c r="B158" s="335" t="s">
        <v>689</v>
      </c>
      <c r="C158" s="334" t="s">
        <v>690</v>
      </c>
      <c r="D158" s="336" t="s">
        <v>380</v>
      </c>
      <c r="E158" s="50" t="s">
        <v>500</v>
      </c>
      <c r="F158" s="338" t="s">
        <v>689</v>
      </c>
      <c r="G158" s="50" t="s">
        <v>690</v>
      </c>
      <c r="H158" s="338" t="s">
        <v>717</v>
      </c>
      <c r="I158" s="50" t="s">
        <v>718</v>
      </c>
      <c r="J158" s="401"/>
      <c r="K158" s="377"/>
      <c r="L158" s="377"/>
      <c r="M158" s="377"/>
      <c r="N158" s="377"/>
      <c r="O158" s="401"/>
      <c r="P158" s="377"/>
      <c r="Q158" s="377"/>
      <c r="R158" s="377"/>
      <c r="S158" s="401"/>
      <c r="T158" s="377"/>
      <c r="U158" s="401"/>
      <c r="V158" s="377"/>
      <c r="W158" s="377"/>
      <c r="X158" s="377"/>
      <c r="Y158" s="377"/>
      <c r="Z158" s="377"/>
      <c r="AA158" s="377"/>
    </row>
    <row r="159" spans="1:27" hidden="1" x14ac:dyDescent="0.25">
      <c r="A159" s="334" t="s">
        <v>388</v>
      </c>
      <c r="B159" s="335" t="s">
        <v>689</v>
      </c>
      <c r="C159" s="334" t="s">
        <v>690</v>
      </c>
      <c r="D159" s="336" t="s">
        <v>380</v>
      </c>
      <c r="E159" s="50" t="s">
        <v>500</v>
      </c>
      <c r="F159" s="338" t="s">
        <v>689</v>
      </c>
      <c r="G159" s="50" t="s">
        <v>690</v>
      </c>
      <c r="H159" s="338" t="s">
        <v>719</v>
      </c>
      <c r="I159" s="50" t="s">
        <v>720</v>
      </c>
      <c r="J159" s="401"/>
      <c r="K159" s="377"/>
      <c r="L159" s="377"/>
      <c r="M159" s="377"/>
      <c r="N159" s="377"/>
      <c r="O159" s="401"/>
      <c r="P159" s="377"/>
      <c r="Q159" s="377"/>
      <c r="R159" s="377"/>
      <c r="S159" s="401"/>
      <c r="T159" s="377"/>
      <c r="U159" s="401"/>
      <c r="V159" s="377"/>
      <c r="W159" s="377"/>
      <c r="X159" s="377"/>
      <c r="Y159" s="377"/>
      <c r="Z159" s="377"/>
      <c r="AA159" s="377"/>
    </row>
    <row r="160" spans="1:27" hidden="1" x14ac:dyDescent="0.25">
      <c r="A160" s="334" t="s">
        <v>388</v>
      </c>
      <c r="B160" s="335" t="s">
        <v>689</v>
      </c>
      <c r="C160" s="334" t="s">
        <v>690</v>
      </c>
      <c r="D160" s="336" t="s">
        <v>380</v>
      </c>
      <c r="E160" s="50" t="s">
        <v>500</v>
      </c>
      <c r="F160" s="338" t="s">
        <v>689</v>
      </c>
      <c r="G160" s="50" t="s">
        <v>690</v>
      </c>
      <c r="H160" s="338" t="s">
        <v>721</v>
      </c>
      <c r="I160" s="50" t="s">
        <v>722</v>
      </c>
      <c r="J160" s="401"/>
      <c r="K160" s="377"/>
      <c r="L160" s="377"/>
      <c r="M160" s="377"/>
      <c r="N160" s="377"/>
      <c r="O160" s="401"/>
      <c r="P160" s="377"/>
      <c r="Q160" s="377"/>
      <c r="R160" s="377"/>
      <c r="S160" s="401"/>
      <c r="T160" s="377"/>
      <c r="U160" s="401"/>
      <c r="V160" s="377"/>
      <c r="W160" s="377"/>
      <c r="X160" s="377"/>
      <c r="Y160" s="377"/>
      <c r="Z160" s="377"/>
      <c r="AA160" s="377"/>
    </row>
    <row r="161" spans="1:27" hidden="1" x14ac:dyDescent="0.25">
      <c r="A161" s="334" t="s">
        <v>388</v>
      </c>
      <c r="B161" s="335" t="s">
        <v>689</v>
      </c>
      <c r="C161" s="334" t="s">
        <v>690</v>
      </c>
      <c r="D161" s="336" t="s">
        <v>380</v>
      </c>
      <c r="E161" s="50" t="s">
        <v>500</v>
      </c>
      <c r="F161" s="338" t="s">
        <v>689</v>
      </c>
      <c r="G161" s="50" t="s">
        <v>690</v>
      </c>
      <c r="H161" s="338" t="s">
        <v>723</v>
      </c>
      <c r="I161" s="50" t="s">
        <v>724</v>
      </c>
      <c r="J161" s="401"/>
      <c r="K161" s="377"/>
      <c r="L161" s="377"/>
      <c r="M161" s="377"/>
      <c r="N161" s="377"/>
      <c r="O161" s="401"/>
      <c r="P161" s="377"/>
      <c r="Q161" s="377"/>
      <c r="R161" s="377"/>
      <c r="S161" s="401"/>
      <c r="T161" s="377"/>
      <c r="U161" s="401"/>
      <c r="V161" s="377"/>
      <c r="W161" s="377"/>
      <c r="X161" s="377"/>
      <c r="Y161" s="377"/>
      <c r="Z161" s="377"/>
      <c r="AA161" s="377"/>
    </row>
    <row r="162" spans="1:27" hidden="1" x14ac:dyDescent="0.25">
      <c r="A162" s="334" t="s">
        <v>388</v>
      </c>
      <c r="B162" s="335" t="s">
        <v>689</v>
      </c>
      <c r="C162" s="334" t="s">
        <v>690</v>
      </c>
      <c r="D162" s="336" t="s">
        <v>380</v>
      </c>
      <c r="E162" s="50" t="s">
        <v>500</v>
      </c>
      <c r="F162" s="338" t="s">
        <v>689</v>
      </c>
      <c r="G162" s="50" t="s">
        <v>690</v>
      </c>
      <c r="H162" s="338" t="s">
        <v>725</v>
      </c>
      <c r="I162" s="50" t="s">
        <v>726</v>
      </c>
      <c r="J162" s="401"/>
      <c r="K162" s="377"/>
      <c r="L162" s="377"/>
      <c r="M162" s="377"/>
      <c r="N162" s="377"/>
      <c r="O162" s="401"/>
      <c r="P162" s="377"/>
      <c r="Q162" s="377"/>
      <c r="R162" s="377"/>
      <c r="S162" s="401"/>
      <c r="T162" s="377"/>
      <c r="U162" s="401"/>
      <c r="V162" s="377"/>
      <c r="W162" s="377"/>
      <c r="X162" s="377"/>
      <c r="Y162" s="377"/>
      <c r="Z162" s="377"/>
      <c r="AA162" s="377"/>
    </row>
    <row r="163" spans="1:27" hidden="1" x14ac:dyDescent="0.25">
      <c r="A163" s="334" t="s">
        <v>388</v>
      </c>
      <c r="B163" s="335" t="s">
        <v>689</v>
      </c>
      <c r="C163" s="334" t="s">
        <v>690</v>
      </c>
      <c r="D163" s="336" t="s">
        <v>380</v>
      </c>
      <c r="E163" s="50" t="s">
        <v>500</v>
      </c>
      <c r="F163" s="338" t="s">
        <v>689</v>
      </c>
      <c r="G163" s="50" t="s">
        <v>690</v>
      </c>
      <c r="H163" s="338" t="s">
        <v>727</v>
      </c>
      <c r="I163" s="50" t="s">
        <v>728</v>
      </c>
      <c r="J163" s="401"/>
      <c r="K163" s="377"/>
      <c r="L163" s="377"/>
      <c r="M163" s="377"/>
      <c r="N163" s="377"/>
      <c r="O163" s="401"/>
      <c r="P163" s="377"/>
      <c r="Q163" s="377"/>
      <c r="R163" s="377"/>
      <c r="S163" s="401"/>
      <c r="T163" s="377"/>
      <c r="U163" s="401"/>
      <c r="V163" s="377"/>
      <c r="W163" s="377"/>
      <c r="X163" s="377"/>
      <c r="Y163" s="377"/>
      <c r="Z163" s="377"/>
      <c r="AA163" s="377"/>
    </row>
    <row r="164" spans="1:27" hidden="1" x14ac:dyDescent="0.25">
      <c r="A164" s="334" t="s">
        <v>388</v>
      </c>
      <c r="B164" s="335" t="s">
        <v>729</v>
      </c>
      <c r="C164" s="334" t="s">
        <v>730</v>
      </c>
      <c r="D164" s="336" t="s">
        <v>380</v>
      </c>
      <c r="E164" s="50" t="s">
        <v>500</v>
      </c>
      <c r="F164" s="338" t="s">
        <v>729</v>
      </c>
      <c r="G164" s="50" t="s">
        <v>730</v>
      </c>
      <c r="H164" s="338" t="s">
        <v>731</v>
      </c>
      <c r="I164" s="50" t="s">
        <v>732</v>
      </c>
      <c r="J164" s="401"/>
      <c r="K164" s="377"/>
      <c r="L164" s="377"/>
      <c r="M164" s="377"/>
      <c r="N164" s="377"/>
      <c r="O164" s="401"/>
      <c r="P164" s="377"/>
      <c r="Q164" s="377"/>
      <c r="R164" s="377"/>
      <c r="S164" s="401"/>
      <c r="T164" s="377"/>
      <c r="U164" s="401"/>
      <c r="V164" s="377"/>
      <c r="W164" s="377"/>
      <c r="X164" s="377"/>
      <c r="Y164" s="377"/>
      <c r="Z164" s="377"/>
      <c r="AA164" s="377"/>
    </row>
    <row r="165" spans="1:27" hidden="1" x14ac:dyDescent="0.25">
      <c r="A165" s="334" t="s">
        <v>388</v>
      </c>
      <c r="B165" s="335" t="s">
        <v>729</v>
      </c>
      <c r="C165" s="334" t="s">
        <v>730</v>
      </c>
      <c r="D165" s="336" t="s">
        <v>380</v>
      </c>
      <c r="E165" s="50" t="s">
        <v>500</v>
      </c>
      <c r="F165" s="338" t="s">
        <v>729</v>
      </c>
      <c r="G165" s="50" t="s">
        <v>730</v>
      </c>
      <c r="H165" s="338" t="s">
        <v>733</v>
      </c>
      <c r="I165" s="50" t="s">
        <v>734</v>
      </c>
      <c r="J165" s="401"/>
      <c r="K165" s="377"/>
      <c r="L165" s="377"/>
      <c r="M165" s="377"/>
      <c r="N165" s="377"/>
      <c r="O165" s="401"/>
      <c r="P165" s="377"/>
      <c r="Q165" s="377"/>
      <c r="R165" s="377"/>
      <c r="S165" s="401"/>
      <c r="T165" s="377"/>
      <c r="U165" s="401"/>
      <c r="V165" s="377"/>
      <c r="W165" s="377"/>
      <c r="X165" s="377"/>
      <c r="Y165" s="377"/>
      <c r="Z165" s="377"/>
      <c r="AA165" s="377"/>
    </row>
    <row r="166" spans="1:27" hidden="1" x14ac:dyDescent="0.25">
      <c r="A166" s="334" t="s">
        <v>388</v>
      </c>
      <c r="B166" s="335" t="s">
        <v>729</v>
      </c>
      <c r="C166" s="334" t="s">
        <v>730</v>
      </c>
      <c r="D166" s="336" t="s">
        <v>380</v>
      </c>
      <c r="E166" s="50" t="s">
        <v>500</v>
      </c>
      <c r="F166" s="338" t="s">
        <v>729</v>
      </c>
      <c r="G166" s="50" t="s">
        <v>730</v>
      </c>
      <c r="H166" s="338" t="s">
        <v>735</v>
      </c>
      <c r="I166" s="50" t="s">
        <v>736</v>
      </c>
      <c r="J166" s="401"/>
      <c r="K166" s="377"/>
      <c r="L166" s="377"/>
      <c r="M166" s="377"/>
      <c r="N166" s="377"/>
      <c r="O166" s="401"/>
      <c r="P166" s="377"/>
      <c r="Q166" s="377"/>
      <c r="R166" s="377"/>
      <c r="S166" s="401"/>
      <c r="T166" s="377"/>
      <c r="U166" s="401"/>
      <c r="V166" s="377"/>
      <c r="W166" s="377"/>
      <c r="X166" s="377"/>
      <c r="Y166" s="377"/>
      <c r="Z166" s="377"/>
      <c r="AA166" s="377"/>
    </row>
    <row r="167" spans="1:27" hidden="1" x14ac:dyDescent="0.25">
      <c r="A167" s="334" t="s">
        <v>388</v>
      </c>
      <c r="B167" s="335" t="s">
        <v>729</v>
      </c>
      <c r="C167" s="334" t="s">
        <v>730</v>
      </c>
      <c r="D167" s="336" t="s">
        <v>380</v>
      </c>
      <c r="E167" s="50" t="s">
        <v>500</v>
      </c>
      <c r="F167" s="338" t="s">
        <v>729</v>
      </c>
      <c r="G167" s="50" t="s">
        <v>730</v>
      </c>
      <c r="H167" s="338" t="s">
        <v>737</v>
      </c>
      <c r="I167" s="50" t="s">
        <v>738</v>
      </c>
      <c r="J167" s="401"/>
      <c r="K167" s="377"/>
      <c r="L167" s="377"/>
      <c r="M167" s="377"/>
      <c r="N167" s="377"/>
      <c r="O167" s="401"/>
      <c r="P167" s="377"/>
      <c r="Q167" s="377"/>
      <c r="R167" s="377"/>
      <c r="S167" s="401"/>
      <c r="T167" s="377"/>
      <c r="U167" s="401"/>
      <c r="V167" s="377"/>
      <c r="W167" s="377"/>
      <c r="X167" s="377"/>
      <c r="Y167" s="377"/>
      <c r="Z167" s="377"/>
      <c r="AA167" s="377"/>
    </row>
    <row r="168" spans="1:27" hidden="1" x14ac:dyDescent="0.25">
      <c r="A168" s="334" t="s">
        <v>388</v>
      </c>
      <c r="B168" s="335" t="s">
        <v>729</v>
      </c>
      <c r="C168" s="334" t="s">
        <v>730</v>
      </c>
      <c r="D168" s="336" t="s">
        <v>380</v>
      </c>
      <c r="E168" s="50" t="s">
        <v>500</v>
      </c>
      <c r="F168" s="338" t="s">
        <v>729</v>
      </c>
      <c r="G168" s="50" t="s">
        <v>730</v>
      </c>
      <c r="H168" s="338" t="s">
        <v>739</v>
      </c>
      <c r="I168" s="50" t="s">
        <v>740</v>
      </c>
      <c r="J168" s="401"/>
      <c r="K168" s="377"/>
      <c r="L168" s="377"/>
      <c r="M168" s="377"/>
      <c r="N168" s="377"/>
      <c r="O168" s="401"/>
      <c r="P168" s="377"/>
      <c r="Q168" s="377"/>
      <c r="R168" s="377"/>
      <c r="S168" s="401"/>
      <c r="T168" s="377"/>
      <c r="U168" s="401"/>
      <c r="V168" s="377"/>
      <c r="W168" s="377"/>
      <c r="X168" s="377"/>
      <c r="Y168" s="377"/>
      <c r="Z168" s="377"/>
      <c r="AA168" s="377"/>
    </row>
    <row r="169" spans="1:27" hidden="1" x14ac:dyDescent="0.25">
      <c r="A169" s="334" t="s">
        <v>388</v>
      </c>
      <c r="B169" s="335" t="s">
        <v>729</v>
      </c>
      <c r="C169" s="334" t="s">
        <v>730</v>
      </c>
      <c r="D169" s="336" t="s">
        <v>380</v>
      </c>
      <c r="E169" s="50" t="s">
        <v>500</v>
      </c>
      <c r="F169" s="338" t="s">
        <v>729</v>
      </c>
      <c r="G169" s="50" t="s">
        <v>730</v>
      </c>
      <c r="H169" s="338" t="s">
        <v>741</v>
      </c>
      <c r="I169" s="50" t="s">
        <v>742</v>
      </c>
      <c r="J169" s="401"/>
      <c r="K169" s="377"/>
      <c r="L169" s="377"/>
      <c r="M169" s="377"/>
      <c r="N169" s="377"/>
      <c r="O169" s="401"/>
      <c r="P169" s="377"/>
      <c r="Q169" s="377"/>
      <c r="R169" s="377"/>
      <c r="S169" s="401"/>
      <c r="T169" s="377"/>
      <c r="U169" s="401"/>
      <c r="V169" s="377"/>
      <c r="W169" s="377"/>
      <c r="X169" s="377"/>
      <c r="Y169" s="377"/>
      <c r="Z169" s="377"/>
      <c r="AA169" s="377"/>
    </row>
    <row r="170" spans="1:27" hidden="1" x14ac:dyDescent="0.25">
      <c r="A170" s="334" t="s">
        <v>388</v>
      </c>
      <c r="B170" s="335" t="s">
        <v>729</v>
      </c>
      <c r="C170" s="334" t="s">
        <v>730</v>
      </c>
      <c r="D170" s="336" t="s">
        <v>380</v>
      </c>
      <c r="E170" s="50" t="s">
        <v>500</v>
      </c>
      <c r="F170" s="338" t="s">
        <v>729</v>
      </c>
      <c r="G170" s="50" t="s">
        <v>730</v>
      </c>
      <c r="H170" s="338" t="s">
        <v>743</v>
      </c>
      <c r="I170" s="50" t="s">
        <v>744</v>
      </c>
      <c r="J170" s="401"/>
      <c r="K170" s="377"/>
      <c r="L170" s="377"/>
      <c r="M170" s="377"/>
      <c r="N170" s="377"/>
      <c r="O170" s="401"/>
      <c r="P170" s="377"/>
      <c r="Q170" s="377"/>
      <c r="R170" s="377"/>
      <c r="S170" s="401"/>
      <c r="T170" s="377"/>
      <c r="U170" s="401"/>
      <c r="V170" s="377"/>
      <c r="W170" s="377"/>
      <c r="X170" s="377"/>
      <c r="Y170" s="377"/>
      <c r="Z170" s="377"/>
      <c r="AA170" s="377"/>
    </row>
    <row r="171" spans="1:27" hidden="1" x14ac:dyDescent="0.25">
      <c r="A171" s="334" t="s">
        <v>388</v>
      </c>
      <c r="B171" s="335" t="s">
        <v>729</v>
      </c>
      <c r="C171" s="334" t="s">
        <v>730</v>
      </c>
      <c r="D171" s="336" t="s">
        <v>380</v>
      </c>
      <c r="E171" s="50" t="s">
        <v>500</v>
      </c>
      <c r="F171" s="338" t="s">
        <v>729</v>
      </c>
      <c r="G171" s="50" t="s">
        <v>730</v>
      </c>
      <c r="H171" s="338" t="s">
        <v>745</v>
      </c>
      <c r="I171" s="50" t="s">
        <v>746</v>
      </c>
      <c r="J171" s="401"/>
      <c r="K171" s="377"/>
      <c r="L171" s="377"/>
      <c r="M171" s="377"/>
      <c r="N171" s="377"/>
      <c r="O171" s="401"/>
      <c r="P171" s="377"/>
      <c r="Q171" s="377"/>
      <c r="R171" s="377"/>
      <c r="S171" s="401"/>
      <c r="T171" s="377"/>
      <c r="U171" s="401"/>
      <c r="V171" s="377"/>
      <c r="W171" s="377"/>
      <c r="X171" s="377"/>
      <c r="Y171" s="377"/>
      <c r="Z171" s="377"/>
      <c r="AA171" s="377"/>
    </row>
    <row r="172" spans="1:27" hidden="1" x14ac:dyDescent="0.25">
      <c r="A172" s="334" t="s">
        <v>388</v>
      </c>
      <c r="B172" s="335" t="s">
        <v>729</v>
      </c>
      <c r="C172" s="334" t="s">
        <v>730</v>
      </c>
      <c r="D172" s="336" t="s">
        <v>380</v>
      </c>
      <c r="E172" s="50" t="s">
        <v>500</v>
      </c>
      <c r="F172" s="338" t="s">
        <v>729</v>
      </c>
      <c r="G172" s="50" t="s">
        <v>730</v>
      </c>
      <c r="H172" s="338" t="s">
        <v>747</v>
      </c>
      <c r="I172" s="50" t="s">
        <v>730</v>
      </c>
      <c r="J172" s="401"/>
      <c r="K172" s="377"/>
      <c r="L172" s="377"/>
      <c r="M172" s="377"/>
      <c r="N172" s="377"/>
      <c r="O172" s="401"/>
      <c r="P172" s="377"/>
      <c r="Q172" s="377"/>
      <c r="R172" s="377"/>
      <c r="S172" s="401"/>
      <c r="T172" s="377"/>
      <c r="U172" s="401"/>
      <c r="V172" s="377"/>
      <c r="W172" s="377"/>
      <c r="X172" s="377"/>
      <c r="Y172" s="377"/>
      <c r="Z172" s="377"/>
      <c r="AA172" s="377"/>
    </row>
    <row r="173" spans="1:27" hidden="1" x14ac:dyDescent="0.25">
      <c r="A173" s="334" t="s">
        <v>388</v>
      </c>
      <c r="B173" s="335" t="s">
        <v>729</v>
      </c>
      <c r="C173" s="334" t="s">
        <v>730</v>
      </c>
      <c r="D173" s="336" t="s">
        <v>380</v>
      </c>
      <c r="E173" s="50" t="s">
        <v>500</v>
      </c>
      <c r="F173" s="338" t="s">
        <v>729</v>
      </c>
      <c r="G173" s="50" t="s">
        <v>730</v>
      </c>
      <c r="H173" s="338" t="s">
        <v>748</v>
      </c>
      <c r="I173" s="50" t="s">
        <v>749</v>
      </c>
      <c r="J173" s="401"/>
      <c r="K173" s="377"/>
      <c r="L173" s="377"/>
      <c r="M173" s="377"/>
      <c r="N173" s="377"/>
      <c r="O173" s="401"/>
      <c r="P173" s="377"/>
      <c r="Q173" s="377"/>
      <c r="R173" s="377"/>
      <c r="S173" s="401"/>
      <c r="T173" s="377"/>
      <c r="U173" s="401"/>
      <c r="V173" s="377"/>
      <c r="W173" s="377"/>
      <c r="X173" s="377"/>
      <c r="Y173" s="377"/>
      <c r="Z173" s="377"/>
      <c r="AA173" s="377"/>
    </row>
    <row r="174" spans="1:27" hidden="1" x14ac:dyDescent="0.25">
      <c r="A174" s="334" t="s">
        <v>388</v>
      </c>
      <c r="B174" s="335" t="s">
        <v>729</v>
      </c>
      <c r="C174" s="334" t="s">
        <v>730</v>
      </c>
      <c r="D174" s="336" t="s">
        <v>380</v>
      </c>
      <c r="E174" s="50" t="s">
        <v>500</v>
      </c>
      <c r="F174" s="338" t="s">
        <v>729</v>
      </c>
      <c r="G174" s="50" t="s">
        <v>730</v>
      </c>
      <c r="H174" s="338" t="s">
        <v>750</v>
      </c>
      <c r="I174" s="50" t="s">
        <v>751</v>
      </c>
      <c r="J174" s="401"/>
      <c r="K174" s="377"/>
      <c r="L174" s="377"/>
      <c r="M174" s="377"/>
      <c r="N174" s="377"/>
      <c r="O174" s="401"/>
      <c r="P174" s="377"/>
      <c r="Q174" s="377"/>
      <c r="R174" s="377"/>
      <c r="S174" s="401"/>
      <c r="T174" s="377"/>
      <c r="U174" s="401"/>
      <c r="V174" s="377"/>
      <c r="W174" s="377"/>
      <c r="X174" s="377"/>
      <c r="Y174" s="377"/>
      <c r="Z174" s="377"/>
      <c r="AA174" s="377"/>
    </row>
    <row r="175" spans="1:27" hidden="1" x14ac:dyDescent="0.25">
      <c r="A175" s="334" t="s">
        <v>388</v>
      </c>
      <c r="B175" s="335" t="s">
        <v>729</v>
      </c>
      <c r="C175" s="334" t="s">
        <v>730</v>
      </c>
      <c r="D175" s="336" t="s">
        <v>380</v>
      </c>
      <c r="E175" s="50" t="s">
        <v>500</v>
      </c>
      <c r="F175" s="338" t="s">
        <v>729</v>
      </c>
      <c r="G175" s="50" t="s">
        <v>730</v>
      </c>
      <c r="H175" s="338" t="s">
        <v>752</v>
      </c>
      <c r="I175" s="50" t="s">
        <v>753</v>
      </c>
      <c r="J175" s="401"/>
      <c r="K175" s="377"/>
      <c r="L175" s="377"/>
      <c r="M175" s="377"/>
      <c r="N175" s="377"/>
      <c r="O175" s="401"/>
      <c r="P175" s="377"/>
      <c r="Q175" s="377"/>
      <c r="R175" s="377"/>
      <c r="S175" s="401"/>
      <c r="T175" s="377"/>
      <c r="U175" s="401"/>
      <c r="V175" s="377"/>
      <c r="W175" s="377"/>
      <c r="X175" s="377"/>
      <c r="Y175" s="377"/>
      <c r="Z175" s="377"/>
      <c r="AA175" s="377"/>
    </row>
    <row r="176" spans="1:27" hidden="1" x14ac:dyDescent="0.25">
      <c r="A176" s="334" t="s">
        <v>388</v>
      </c>
      <c r="B176" s="335" t="s">
        <v>729</v>
      </c>
      <c r="C176" s="334" t="s">
        <v>730</v>
      </c>
      <c r="D176" s="336" t="s">
        <v>380</v>
      </c>
      <c r="E176" s="50" t="s">
        <v>500</v>
      </c>
      <c r="F176" s="338" t="s">
        <v>729</v>
      </c>
      <c r="G176" s="50" t="s">
        <v>730</v>
      </c>
      <c r="H176" s="338" t="s">
        <v>754</v>
      </c>
      <c r="I176" s="50" t="s">
        <v>755</v>
      </c>
      <c r="J176" s="401"/>
      <c r="K176" s="377"/>
      <c r="L176" s="377"/>
      <c r="M176" s="377"/>
      <c r="N176" s="377"/>
      <c r="O176" s="401"/>
      <c r="P176" s="377"/>
      <c r="Q176" s="377"/>
      <c r="R176" s="377"/>
      <c r="S176" s="401"/>
      <c r="T176" s="377"/>
      <c r="U176" s="401"/>
      <c r="V176" s="377"/>
      <c r="W176" s="377"/>
      <c r="X176" s="377"/>
      <c r="Y176" s="377"/>
      <c r="Z176" s="377"/>
      <c r="AA176" s="377"/>
    </row>
    <row r="177" spans="1:27" hidden="1" x14ac:dyDescent="0.25">
      <c r="A177" s="334" t="s">
        <v>388</v>
      </c>
      <c r="B177" s="335" t="s">
        <v>729</v>
      </c>
      <c r="C177" s="334" t="s">
        <v>730</v>
      </c>
      <c r="D177" s="336" t="s">
        <v>380</v>
      </c>
      <c r="E177" s="50" t="s">
        <v>500</v>
      </c>
      <c r="F177" s="338" t="s">
        <v>729</v>
      </c>
      <c r="G177" s="50" t="s">
        <v>730</v>
      </c>
      <c r="H177" s="338" t="s">
        <v>756</v>
      </c>
      <c r="I177" s="50" t="s">
        <v>757</v>
      </c>
      <c r="J177" s="401"/>
      <c r="K177" s="377"/>
      <c r="L177" s="377"/>
      <c r="M177" s="377"/>
      <c r="N177" s="377"/>
      <c r="O177" s="401"/>
      <c r="P177" s="377"/>
      <c r="Q177" s="377"/>
      <c r="R177" s="377"/>
      <c r="S177" s="401"/>
      <c r="T177" s="377"/>
      <c r="U177" s="401"/>
      <c r="V177" s="377"/>
      <c r="W177" s="377"/>
      <c r="X177" s="377"/>
      <c r="Y177" s="377"/>
      <c r="Z177" s="377"/>
      <c r="AA177" s="377"/>
    </row>
    <row r="178" spans="1:27" hidden="1" x14ac:dyDescent="0.25">
      <c r="A178" s="334" t="s">
        <v>388</v>
      </c>
      <c r="B178" s="335" t="s">
        <v>729</v>
      </c>
      <c r="C178" s="334" t="s">
        <v>730</v>
      </c>
      <c r="D178" s="336" t="s">
        <v>380</v>
      </c>
      <c r="E178" s="50" t="s">
        <v>500</v>
      </c>
      <c r="F178" s="338" t="s">
        <v>729</v>
      </c>
      <c r="G178" s="50" t="s">
        <v>730</v>
      </c>
      <c r="H178" s="338" t="s">
        <v>758</v>
      </c>
      <c r="I178" s="50" t="s">
        <v>759</v>
      </c>
      <c r="J178" s="401"/>
      <c r="K178" s="377"/>
      <c r="L178" s="377"/>
      <c r="M178" s="377"/>
      <c r="N178" s="377"/>
      <c r="O178" s="401"/>
      <c r="P178" s="377"/>
      <c r="Q178" s="377"/>
      <c r="R178" s="377"/>
      <c r="S178" s="401"/>
      <c r="T178" s="377"/>
      <c r="U178" s="401"/>
      <c r="V178" s="377"/>
      <c r="W178" s="377"/>
      <c r="X178" s="377"/>
      <c r="Y178" s="377"/>
      <c r="Z178" s="377"/>
      <c r="AA178" s="377"/>
    </row>
    <row r="179" spans="1:27" hidden="1" x14ac:dyDescent="0.25">
      <c r="A179" s="334" t="s">
        <v>388</v>
      </c>
      <c r="B179" s="335" t="s">
        <v>729</v>
      </c>
      <c r="C179" s="334" t="s">
        <v>730</v>
      </c>
      <c r="D179" s="336" t="s">
        <v>380</v>
      </c>
      <c r="E179" s="50" t="s">
        <v>500</v>
      </c>
      <c r="F179" s="338" t="s">
        <v>729</v>
      </c>
      <c r="G179" s="50" t="s">
        <v>730</v>
      </c>
      <c r="H179" s="338" t="s">
        <v>760</v>
      </c>
      <c r="I179" s="50" t="s">
        <v>761</v>
      </c>
      <c r="J179" s="401"/>
      <c r="K179" s="377"/>
      <c r="L179" s="377"/>
      <c r="M179" s="377"/>
      <c r="N179" s="377"/>
      <c r="O179" s="401"/>
      <c r="P179" s="377"/>
      <c r="Q179" s="377"/>
      <c r="R179" s="377"/>
      <c r="S179" s="401"/>
      <c r="T179" s="377"/>
      <c r="U179" s="401"/>
      <c r="V179" s="377"/>
      <c r="W179" s="377"/>
      <c r="X179" s="377"/>
      <c r="Y179" s="377"/>
      <c r="Z179" s="377"/>
      <c r="AA179" s="377"/>
    </row>
    <row r="180" spans="1:27" hidden="1" x14ac:dyDescent="0.25">
      <c r="A180" s="334" t="s">
        <v>388</v>
      </c>
      <c r="B180" s="335" t="s">
        <v>729</v>
      </c>
      <c r="C180" s="334" t="s">
        <v>730</v>
      </c>
      <c r="D180" s="336" t="s">
        <v>380</v>
      </c>
      <c r="E180" s="50" t="s">
        <v>500</v>
      </c>
      <c r="F180" s="338" t="s">
        <v>729</v>
      </c>
      <c r="G180" s="50" t="s">
        <v>730</v>
      </c>
      <c r="H180" s="338" t="s">
        <v>762</v>
      </c>
      <c r="I180" s="50" t="s">
        <v>763</v>
      </c>
      <c r="J180" s="401"/>
      <c r="K180" s="377"/>
      <c r="L180" s="377"/>
      <c r="M180" s="377"/>
      <c r="N180" s="377"/>
      <c r="O180" s="401"/>
      <c r="P180" s="377"/>
      <c r="Q180" s="377"/>
      <c r="R180" s="377"/>
      <c r="S180" s="401"/>
      <c r="T180" s="377"/>
      <c r="U180" s="401"/>
      <c r="V180" s="377"/>
      <c r="W180" s="377"/>
      <c r="X180" s="377"/>
      <c r="Y180" s="377"/>
      <c r="Z180" s="377"/>
      <c r="AA180" s="377"/>
    </row>
    <row r="181" spans="1:27" hidden="1" x14ac:dyDescent="0.25">
      <c r="A181" s="334" t="s">
        <v>388</v>
      </c>
      <c r="B181" s="335" t="s">
        <v>729</v>
      </c>
      <c r="C181" s="334" t="s">
        <v>730</v>
      </c>
      <c r="D181" s="336" t="s">
        <v>380</v>
      </c>
      <c r="E181" s="50" t="s">
        <v>500</v>
      </c>
      <c r="F181" s="338" t="s">
        <v>729</v>
      </c>
      <c r="G181" s="50" t="s">
        <v>730</v>
      </c>
      <c r="H181" s="338" t="s">
        <v>764</v>
      </c>
      <c r="I181" s="50" t="s">
        <v>765</v>
      </c>
      <c r="J181" s="401"/>
      <c r="K181" s="377"/>
      <c r="L181" s="377"/>
      <c r="M181" s="377"/>
      <c r="N181" s="377"/>
      <c r="O181" s="401"/>
      <c r="P181" s="377"/>
      <c r="Q181" s="377"/>
      <c r="R181" s="377"/>
      <c r="S181" s="401"/>
      <c r="T181" s="377"/>
      <c r="U181" s="401"/>
      <c r="V181" s="377"/>
      <c r="W181" s="377"/>
      <c r="X181" s="377"/>
      <c r="Y181" s="377"/>
      <c r="Z181" s="377"/>
      <c r="AA181" s="377"/>
    </row>
    <row r="182" spans="1:27" hidden="1" x14ac:dyDescent="0.25">
      <c r="A182" s="334" t="s">
        <v>388</v>
      </c>
      <c r="B182" s="335" t="s">
        <v>729</v>
      </c>
      <c r="C182" s="334" t="s">
        <v>730</v>
      </c>
      <c r="D182" s="336" t="s">
        <v>380</v>
      </c>
      <c r="E182" s="50" t="s">
        <v>500</v>
      </c>
      <c r="F182" s="338" t="s">
        <v>729</v>
      </c>
      <c r="G182" s="50" t="s">
        <v>730</v>
      </c>
      <c r="H182" s="338" t="s">
        <v>766</v>
      </c>
      <c r="I182" s="50" t="s">
        <v>767</v>
      </c>
      <c r="J182" s="401"/>
      <c r="K182" s="377"/>
      <c r="L182" s="377"/>
      <c r="M182" s="377"/>
      <c r="N182" s="377"/>
      <c r="O182" s="401"/>
      <c r="P182" s="377"/>
      <c r="Q182" s="377"/>
      <c r="R182" s="377"/>
      <c r="S182" s="401"/>
      <c r="T182" s="377"/>
      <c r="U182" s="401"/>
      <c r="V182" s="377"/>
      <c r="W182" s="377"/>
      <c r="X182" s="377"/>
      <c r="Y182" s="377"/>
      <c r="Z182" s="377"/>
      <c r="AA182" s="377"/>
    </row>
    <row r="183" spans="1:27" hidden="1" x14ac:dyDescent="0.25">
      <c r="A183" s="334" t="s">
        <v>388</v>
      </c>
      <c r="B183" s="335" t="s">
        <v>768</v>
      </c>
      <c r="C183" s="334" t="s">
        <v>769</v>
      </c>
      <c r="D183" s="336" t="s">
        <v>403</v>
      </c>
      <c r="E183" s="50" t="s">
        <v>770</v>
      </c>
      <c r="F183" s="338" t="s">
        <v>768</v>
      </c>
      <c r="G183" s="50" t="s">
        <v>769</v>
      </c>
      <c r="H183" s="338" t="s">
        <v>771</v>
      </c>
      <c r="I183" s="50" t="s">
        <v>772</v>
      </c>
      <c r="J183" s="401"/>
      <c r="K183" s="377"/>
      <c r="L183" s="377"/>
      <c r="M183" s="377"/>
      <c r="N183" s="377"/>
      <c r="O183" s="401"/>
      <c r="P183" s="377"/>
      <c r="Q183" s="377"/>
      <c r="R183" s="377"/>
      <c r="S183" s="401"/>
      <c r="T183" s="377"/>
      <c r="U183" s="401"/>
      <c r="V183" s="377"/>
      <c r="W183" s="377"/>
      <c r="X183" s="377"/>
      <c r="Y183" s="377"/>
      <c r="Z183" s="377"/>
      <c r="AA183" s="377"/>
    </row>
    <row r="184" spans="1:27" hidden="1" x14ac:dyDescent="0.25">
      <c r="A184" s="334" t="s">
        <v>388</v>
      </c>
      <c r="B184" s="335" t="s">
        <v>768</v>
      </c>
      <c r="C184" s="334" t="s">
        <v>769</v>
      </c>
      <c r="D184" s="336" t="s">
        <v>403</v>
      </c>
      <c r="E184" s="50" t="s">
        <v>770</v>
      </c>
      <c r="F184" s="338" t="s">
        <v>768</v>
      </c>
      <c r="G184" s="50" t="s">
        <v>769</v>
      </c>
      <c r="H184" s="338" t="s">
        <v>773</v>
      </c>
      <c r="I184" s="50" t="s">
        <v>774</v>
      </c>
      <c r="J184" s="401"/>
      <c r="K184" s="377"/>
      <c r="L184" s="377"/>
      <c r="M184" s="377"/>
      <c r="N184" s="377"/>
      <c r="O184" s="401"/>
      <c r="P184" s="377"/>
      <c r="Q184" s="377"/>
      <c r="R184" s="377"/>
      <c r="S184" s="401"/>
      <c r="T184" s="377"/>
      <c r="U184" s="401"/>
      <c r="V184" s="377"/>
      <c r="W184" s="377"/>
      <c r="X184" s="377"/>
      <c r="Y184" s="377"/>
      <c r="Z184" s="377"/>
      <c r="AA184" s="377"/>
    </row>
    <row r="185" spans="1:27" hidden="1" x14ac:dyDescent="0.25">
      <c r="A185" s="334" t="s">
        <v>388</v>
      </c>
      <c r="B185" s="335" t="s">
        <v>768</v>
      </c>
      <c r="C185" s="334" t="s">
        <v>769</v>
      </c>
      <c r="D185" s="336" t="s">
        <v>403</v>
      </c>
      <c r="E185" s="50" t="s">
        <v>770</v>
      </c>
      <c r="F185" s="338" t="s">
        <v>768</v>
      </c>
      <c r="G185" s="50" t="s">
        <v>769</v>
      </c>
      <c r="H185" s="338" t="s">
        <v>775</v>
      </c>
      <c r="I185" s="50" t="s">
        <v>776</v>
      </c>
      <c r="J185" s="401"/>
      <c r="K185" s="377"/>
      <c r="L185" s="377"/>
      <c r="M185" s="377"/>
      <c r="N185" s="377"/>
      <c r="O185" s="401"/>
      <c r="P185" s="377"/>
      <c r="Q185" s="377"/>
      <c r="R185" s="377"/>
      <c r="S185" s="401"/>
      <c r="T185" s="377"/>
      <c r="U185" s="401"/>
      <c r="V185" s="377"/>
      <c r="W185" s="377"/>
      <c r="X185" s="377"/>
      <c r="Y185" s="377"/>
      <c r="Z185" s="377"/>
      <c r="AA185" s="377"/>
    </row>
    <row r="186" spans="1:27" hidden="1" x14ac:dyDescent="0.25">
      <c r="A186" s="334" t="s">
        <v>388</v>
      </c>
      <c r="B186" s="335" t="s">
        <v>768</v>
      </c>
      <c r="C186" s="334" t="s">
        <v>769</v>
      </c>
      <c r="D186" s="336" t="s">
        <v>403</v>
      </c>
      <c r="E186" s="50" t="s">
        <v>770</v>
      </c>
      <c r="F186" s="338" t="s">
        <v>768</v>
      </c>
      <c r="G186" s="50" t="s">
        <v>769</v>
      </c>
      <c r="H186" s="338" t="s">
        <v>777</v>
      </c>
      <c r="I186" s="50" t="s">
        <v>778</v>
      </c>
      <c r="J186" s="401"/>
      <c r="K186" s="377"/>
      <c r="L186" s="377"/>
      <c r="M186" s="377"/>
      <c r="N186" s="377"/>
      <c r="O186" s="401"/>
      <c r="P186" s="377"/>
      <c r="Q186" s="377"/>
      <c r="R186" s="377"/>
      <c r="S186" s="401"/>
      <c r="T186" s="377"/>
      <c r="U186" s="401"/>
      <c r="V186" s="377"/>
      <c r="W186" s="377"/>
      <c r="X186" s="377"/>
      <c r="Y186" s="377"/>
      <c r="Z186" s="377"/>
      <c r="AA186" s="377"/>
    </row>
    <row r="187" spans="1:27" hidden="1" x14ac:dyDescent="0.25">
      <c r="A187" s="334" t="s">
        <v>388</v>
      </c>
      <c r="B187" s="335" t="s">
        <v>768</v>
      </c>
      <c r="C187" s="334" t="s">
        <v>769</v>
      </c>
      <c r="D187" s="336" t="s">
        <v>403</v>
      </c>
      <c r="E187" s="50" t="s">
        <v>770</v>
      </c>
      <c r="F187" s="338" t="s">
        <v>768</v>
      </c>
      <c r="G187" s="50" t="s">
        <v>769</v>
      </c>
      <c r="H187" s="338" t="s">
        <v>779</v>
      </c>
      <c r="I187" s="50" t="s">
        <v>780</v>
      </c>
      <c r="J187" s="401"/>
      <c r="K187" s="377"/>
      <c r="L187" s="377"/>
      <c r="M187" s="377"/>
      <c r="N187" s="377"/>
      <c r="O187" s="401"/>
      <c r="P187" s="377"/>
      <c r="Q187" s="377"/>
      <c r="R187" s="377"/>
      <c r="S187" s="401"/>
      <c r="T187" s="377"/>
      <c r="U187" s="401"/>
      <c r="V187" s="377"/>
      <c r="W187" s="377"/>
      <c r="X187" s="377"/>
      <c r="Y187" s="377"/>
      <c r="Z187" s="377"/>
      <c r="AA187" s="377"/>
    </row>
    <row r="188" spans="1:27" hidden="1" x14ac:dyDescent="0.25">
      <c r="A188" s="334" t="s">
        <v>388</v>
      </c>
      <c r="B188" s="335" t="s">
        <v>768</v>
      </c>
      <c r="C188" s="334" t="s">
        <v>769</v>
      </c>
      <c r="D188" s="336" t="s">
        <v>403</v>
      </c>
      <c r="E188" s="50" t="s">
        <v>770</v>
      </c>
      <c r="F188" s="338" t="s">
        <v>768</v>
      </c>
      <c r="G188" s="50" t="s">
        <v>769</v>
      </c>
      <c r="H188" s="338" t="s">
        <v>781</v>
      </c>
      <c r="I188" s="50" t="s">
        <v>459</v>
      </c>
      <c r="J188" s="401"/>
      <c r="K188" s="377"/>
      <c r="L188" s="377"/>
      <c r="M188" s="377"/>
      <c r="N188" s="377"/>
      <c r="O188" s="401"/>
      <c r="P188" s="377"/>
      <c r="Q188" s="377"/>
      <c r="R188" s="377"/>
      <c r="S188" s="401"/>
      <c r="T188" s="377"/>
      <c r="U188" s="401"/>
      <c r="V188" s="377"/>
      <c r="W188" s="377"/>
      <c r="X188" s="377"/>
      <c r="Y188" s="377"/>
      <c r="Z188" s="377"/>
      <c r="AA188" s="377"/>
    </row>
    <row r="189" spans="1:27" hidden="1" x14ac:dyDescent="0.25">
      <c r="A189" s="334" t="s">
        <v>388</v>
      </c>
      <c r="B189" s="335" t="s">
        <v>768</v>
      </c>
      <c r="C189" s="334" t="s">
        <v>769</v>
      </c>
      <c r="D189" s="336" t="s">
        <v>403</v>
      </c>
      <c r="E189" s="50" t="s">
        <v>770</v>
      </c>
      <c r="F189" s="338" t="s">
        <v>768</v>
      </c>
      <c r="G189" s="50" t="s">
        <v>769</v>
      </c>
      <c r="H189" s="338" t="s">
        <v>782</v>
      </c>
      <c r="I189" s="50" t="s">
        <v>783</v>
      </c>
      <c r="J189" s="401"/>
      <c r="K189" s="377"/>
      <c r="L189" s="377"/>
      <c r="M189" s="377"/>
      <c r="N189" s="377"/>
      <c r="O189" s="401"/>
      <c r="P189" s="377"/>
      <c r="Q189" s="377"/>
      <c r="R189" s="377"/>
      <c r="S189" s="401"/>
      <c r="T189" s="377"/>
      <c r="U189" s="401"/>
      <c r="V189" s="377"/>
      <c r="W189" s="377"/>
      <c r="X189" s="377"/>
      <c r="Y189" s="377"/>
      <c r="Z189" s="377"/>
      <c r="AA189" s="377"/>
    </row>
    <row r="190" spans="1:27" hidden="1" x14ac:dyDescent="0.25">
      <c r="A190" s="334" t="s">
        <v>388</v>
      </c>
      <c r="B190" s="335" t="s">
        <v>768</v>
      </c>
      <c r="C190" s="334" t="s">
        <v>769</v>
      </c>
      <c r="D190" s="336" t="s">
        <v>403</v>
      </c>
      <c r="E190" s="50" t="s">
        <v>770</v>
      </c>
      <c r="F190" s="338" t="s">
        <v>768</v>
      </c>
      <c r="G190" s="50" t="s">
        <v>769</v>
      </c>
      <c r="H190" s="338" t="s">
        <v>784</v>
      </c>
      <c r="I190" s="50" t="s">
        <v>785</v>
      </c>
      <c r="J190" s="401"/>
      <c r="K190" s="377"/>
      <c r="L190" s="377"/>
      <c r="M190" s="377"/>
      <c r="N190" s="377"/>
      <c r="O190" s="401"/>
      <c r="P190" s="377"/>
      <c r="Q190" s="377"/>
      <c r="R190" s="377"/>
      <c r="S190" s="401"/>
      <c r="T190" s="377"/>
      <c r="U190" s="401"/>
      <c r="V190" s="377"/>
      <c r="W190" s="377"/>
      <c r="X190" s="377"/>
      <c r="Y190" s="377"/>
      <c r="Z190" s="377"/>
      <c r="AA190" s="377"/>
    </row>
    <row r="191" spans="1:27" hidden="1" x14ac:dyDescent="0.25">
      <c r="A191" s="334" t="s">
        <v>388</v>
      </c>
      <c r="B191" s="335" t="s">
        <v>768</v>
      </c>
      <c r="C191" s="334" t="s">
        <v>769</v>
      </c>
      <c r="D191" s="336" t="s">
        <v>403</v>
      </c>
      <c r="E191" s="50" t="s">
        <v>770</v>
      </c>
      <c r="F191" s="338" t="s">
        <v>768</v>
      </c>
      <c r="G191" s="50" t="s">
        <v>769</v>
      </c>
      <c r="H191" s="338" t="s">
        <v>786</v>
      </c>
      <c r="I191" s="50" t="s">
        <v>787</v>
      </c>
      <c r="J191" s="401"/>
      <c r="K191" s="377"/>
      <c r="L191" s="377"/>
      <c r="M191" s="377"/>
      <c r="N191" s="377"/>
      <c r="O191" s="401"/>
      <c r="P191" s="377"/>
      <c r="Q191" s="377"/>
      <c r="R191" s="377"/>
      <c r="S191" s="401"/>
      <c r="T191" s="377"/>
      <c r="U191" s="401"/>
      <c r="V191" s="377"/>
      <c r="W191" s="377"/>
      <c r="X191" s="377"/>
      <c r="Y191" s="377"/>
      <c r="Z191" s="377"/>
      <c r="AA191" s="377"/>
    </row>
    <row r="192" spans="1:27" hidden="1" x14ac:dyDescent="0.25">
      <c r="A192" s="334" t="s">
        <v>388</v>
      </c>
      <c r="B192" s="335" t="s">
        <v>788</v>
      </c>
      <c r="C192" s="334" t="s">
        <v>789</v>
      </c>
      <c r="D192" s="336" t="s">
        <v>403</v>
      </c>
      <c r="E192" s="50" t="s">
        <v>770</v>
      </c>
      <c r="F192" s="338" t="s">
        <v>788</v>
      </c>
      <c r="G192" s="50" t="s">
        <v>789</v>
      </c>
      <c r="H192" s="338" t="s">
        <v>790</v>
      </c>
      <c r="I192" s="50" t="s">
        <v>791</v>
      </c>
      <c r="J192" s="401"/>
      <c r="K192" s="377"/>
      <c r="L192" s="377"/>
      <c r="M192" s="377"/>
      <c r="N192" s="377"/>
      <c r="O192" s="401"/>
      <c r="P192" s="377"/>
      <c r="Q192" s="377"/>
      <c r="R192" s="377"/>
      <c r="S192" s="401"/>
      <c r="T192" s="377"/>
      <c r="U192" s="401"/>
      <c r="V192" s="377"/>
      <c r="W192" s="377"/>
      <c r="X192" s="377"/>
      <c r="Y192" s="377"/>
      <c r="Z192" s="377"/>
      <c r="AA192" s="377"/>
    </row>
    <row r="193" spans="1:27" hidden="1" x14ac:dyDescent="0.25">
      <c r="A193" s="334" t="s">
        <v>388</v>
      </c>
      <c r="B193" s="335" t="s">
        <v>788</v>
      </c>
      <c r="C193" s="334" t="s">
        <v>789</v>
      </c>
      <c r="D193" s="336" t="s">
        <v>403</v>
      </c>
      <c r="E193" s="50" t="s">
        <v>770</v>
      </c>
      <c r="F193" s="338" t="s">
        <v>788</v>
      </c>
      <c r="G193" s="50" t="s">
        <v>789</v>
      </c>
      <c r="H193" s="338" t="s">
        <v>792</v>
      </c>
      <c r="I193" s="50" t="s">
        <v>793</v>
      </c>
      <c r="J193" s="401"/>
      <c r="K193" s="377"/>
      <c r="L193" s="377"/>
      <c r="M193" s="377"/>
      <c r="N193" s="377"/>
      <c r="O193" s="401"/>
      <c r="P193" s="377"/>
      <c r="Q193" s="377"/>
      <c r="R193" s="377"/>
      <c r="S193" s="401"/>
      <c r="T193" s="377"/>
      <c r="U193" s="401"/>
      <c r="V193" s="377"/>
      <c r="W193" s="377"/>
      <c r="X193" s="377"/>
      <c r="Y193" s="377"/>
      <c r="Z193" s="377"/>
      <c r="AA193" s="377"/>
    </row>
    <row r="194" spans="1:27" hidden="1" x14ac:dyDescent="0.25">
      <c r="A194" s="334" t="s">
        <v>388</v>
      </c>
      <c r="B194" s="335" t="s">
        <v>788</v>
      </c>
      <c r="C194" s="334" t="s">
        <v>789</v>
      </c>
      <c r="D194" s="336" t="s">
        <v>403</v>
      </c>
      <c r="E194" s="50" t="s">
        <v>770</v>
      </c>
      <c r="F194" s="338" t="s">
        <v>788</v>
      </c>
      <c r="G194" s="50" t="s">
        <v>789</v>
      </c>
      <c r="H194" s="338" t="s">
        <v>794</v>
      </c>
      <c r="I194" s="50" t="s">
        <v>795</v>
      </c>
      <c r="J194" s="401"/>
      <c r="K194" s="377"/>
      <c r="L194" s="377"/>
      <c r="M194" s="377"/>
      <c r="N194" s="377"/>
      <c r="O194" s="401"/>
      <c r="P194" s="377"/>
      <c r="Q194" s="377"/>
      <c r="R194" s="377"/>
      <c r="S194" s="401"/>
      <c r="T194" s="377"/>
      <c r="U194" s="401"/>
      <c r="V194" s="377"/>
      <c r="W194" s="377"/>
      <c r="X194" s="377"/>
      <c r="Y194" s="377"/>
      <c r="Z194" s="377"/>
      <c r="AA194" s="377"/>
    </row>
    <row r="195" spans="1:27" hidden="1" x14ac:dyDescent="0.25">
      <c r="A195" s="334" t="s">
        <v>388</v>
      </c>
      <c r="B195" s="335" t="s">
        <v>788</v>
      </c>
      <c r="C195" s="334" t="s">
        <v>789</v>
      </c>
      <c r="D195" s="336" t="s">
        <v>403</v>
      </c>
      <c r="E195" s="50" t="s">
        <v>770</v>
      </c>
      <c r="F195" s="338" t="s">
        <v>788</v>
      </c>
      <c r="G195" s="50" t="s">
        <v>789</v>
      </c>
      <c r="H195" s="338" t="s">
        <v>796</v>
      </c>
      <c r="I195" s="50" t="s">
        <v>797</v>
      </c>
      <c r="J195" s="401"/>
      <c r="K195" s="377"/>
      <c r="L195" s="377"/>
      <c r="M195" s="377"/>
      <c r="N195" s="377"/>
      <c r="O195" s="401"/>
      <c r="P195" s="377"/>
      <c r="Q195" s="377"/>
      <c r="R195" s="377"/>
      <c r="S195" s="401"/>
      <c r="T195" s="377"/>
      <c r="U195" s="401"/>
      <c r="V195" s="377"/>
      <c r="W195" s="377"/>
      <c r="X195" s="377"/>
      <c r="Y195" s="377"/>
      <c r="Z195" s="377"/>
      <c r="AA195" s="377"/>
    </row>
    <row r="196" spans="1:27" hidden="1" x14ac:dyDescent="0.25">
      <c r="A196" s="334" t="s">
        <v>388</v>
      </c>
      <c r="B196" s="335" t="s">
        <v>788</v>
      </c>
      <c r="C196" s="334" t="s">
        <v>789</v>
      </c>
      <c r="D196" s="336" t="s">
        <v>403</v>
      </c>
      <c r="E196" s="50" t="s">
        <v>770</v>
      </c>
      <c r="F196" s="338" t="s">
        <v>788</v>
      </c>
      <c r="G196" s="50" t="s">
        <v>789</v>
      </c>
      <c r="H196" s="338" t="s">
        <v>798</v>
      </c>
      <c r="I196" s="50" t="s">
        <v>799</v>
      </c>
      <c r="J196" s="401"/>
      <c r="K196" s="377"/>
      <c r="L196" s="377"/>
      <c r="M196" s="377"/>
      <c r="N196" s="377"/>
      <c r="O196" s="401"/>
      <c r="P196" s="377"/>
      <c r="Q196" s="377"/>
      <c r="R196" s="377"/>
      <c r="S196" s="401"/>
      <c r="T196" s="377"/>
      <c r="U196" s="401"/>
      <c r="V196" s="377"/>
      <c r="W196" s="377"/>
      <c r="X196" s="377"/>
      <c r="Y196" s="377"/>
      <c r="Z196" s="377"/>
      <c r="AA196" s="377"/>
    </row>
    <row r="197" spans="1:27" hidden="1" x14ac:dyDescent="0.25">
      <c r="A197" s="334" t="s">
        <v>388</v>
      </c>
      <c r="B197" s="335" t="s">
        <v>788</v>
      </c>
      <c r="C197" s="334" t="s">
        <v>789</v>
      </c>
      <c r="D197" s="336" t="s">
        <v>403</v>
      </c>
      <c r="E197" s="50" t="s">
        <v>770</v>
      </c>
      <c r="F197" s="338" t="s">
        <v>788</v>
      </c>
      <c r="G197" s="50" t="s">
        <v>789</v>
      </c>
      <c r="H197" s="338" t="s">
        <v>800</v>
      </c>
      <c r="I197" s="50" t="s">
        <v>801</v>
      </c>
      <c r="J197" s="401"/>
      <c r="K197" s="377"/>
      <c r="L197" s="377"/>
      <c r="M197" s="377"/>
      <c r="N197" s="377"/>
      <c r="O197" s="401"/>
      <c r="P197" s="377"/>
      <c r="Q197" s="377"/>
      <c r="R197" s="377"/>
      <c r="S197" s="401"/>
      <c r="T197" s="377"/>
      <c r="U197" s="401"/>
      <c r="V197" s="377"/>
      <c r="W197" s="377"/>
      <c r="X197" s="377"/>
      <c r="Y197" s="377"/>
      <c r="Z197" s="377"/>
      <c r="AA197" s="377"/>
    </row>
    <row r="198" spans="1:27" hidden="1" x14ac:dyDescent="0.25">
      <c r="A198" s="334" t="s">
        <v>388</v>
      </c>
      <c r="B198" s="335" t="s">
        <v>788</v>
      </c>
      <c r="C198" s="334" t="s">
        <v>789</v>
      </c>
      <c r="D198" s="336" t="s">
        <v>403</v>
      </c>
      <c r="E198" s="50" t="s">
        <v>770</v>
      </c>
      <c r="F198" s="338" t="s">
        <v>788</v>
      </c>
      <c r="G198" s="50" t="s">
        <v>789</v>
      </c>
      <c r="H198" s="338" t="s">
        <v>802</v>
      </c>
      <c r="I198" s="50" t="s">
        <v>803</v>
      </c>
      <c r="J198" s="401"/>
      <c r="K198" s="377"/>
      <c r="L198" s="377"/>
      <c r="M198" s="377"/>
      <c r="N198" s="377"/>
      <c r="O198" s="401"/>
      <c r="P198" s="377"/>
      <c r="Q198" s="377"/>
      <c r="R198" s="377"/>
      <c r="S198" s="401"/>
      <c r="T198" s="377"/>
      <c r="U198" s="401"/>
      <c r="V198" s="377"/>
      <c r="W198" s="377"/>
      <c r="X198" s="377"/>
      <c r="Y198" s="377"/>
      <c r="Z198" s="377"/>
      <c r="AA198" s="377"/>
    </row>
    <row r="199" spans="1:27" hidden="1" x14ac:dyDescent="0.25">
      <c r="A199" s="334" t="s">
        <v>388</v>
      </c>
      <c r="B199" s="335" t="s">
        <v>804</v>
      </c>
      <c r="C199" s="334" t="s">
        <v>805</v>
      </c>
      <c r="D199" s="336" t="s">
        <v>662</v>
      </c>
      <c r="E199" s="50" t="s">
        <v>806</v>
      </c>
      <c r="F199" s="338" t="s">
        <v>804</v>
      </c>
      <c r="G199" s="50" t="s">
        <v>805</v>
      </c>
      <c r="H199" s="338" t="s">
        <v>807</v>
      </c>
      <c r="I199" s="50" t="s">
        <v>808</v>
      </c>
      <c r="J199" s="401"/>
      <c r="K199" s="377"/>
      <c r="L199" s="377"/>
      <c r="M199" s="377"/>
      <c r="N199" s="377"/>
      <c r="O199" s="401"/>
      <c r="P199" s="377"/>
      <c r="Q199" s="377"/>
      <c r="R199" s="377"/>
      <c r="S199" s="401"/>
      <c r="T199" s="377"/>
      <c r="U199" s="401"/>
      <c r="V199" s="377"/>
      <c r="W199" s="377"/>
      <c r="X199" s="377"/>
      <c r="Y199" s="377"/>
      <c r="Z199" s="377"/>
      <c r="AA199" s="377"/>
    </row>
    <row r="200" spans="1:27" hidden="1" x14ac:dyDescent="0.25">
      <c r="A200" s="334" t="s">
        <v>388</v>
      </c>
      <c r="B200" s="335" t="s">
        <v>804</v>
      </c>
      <c r="C200" s="334" t="s">
        <v>805</v>
      </c>
      <c r="D200" s="336" t="s">
        <v>662</v>
      </c>
      <c r="E200" s="50" t="s">
        <v>806</v>
      </c>
      <c r="F200" s="338" t="s">
        <v>804</v>
      </c>
      <c r="G200" s="50" t="s">
        <v>805</v>
      </c>
      <c r="H200" s="338" t="s">
        <v>809</v>
      </c>
      <c r="I200" s="50" t="s">
        <v>810</v>
      </c>
      <c r="J200" s="401"/>
      <c r="K200" s="377"/>
      <c r="L200" s="377"/>
      <c r="M200" s="377"/>
      <c r="N200" s="377"/>
      <c r="O200" s="401"/>
      <c r="P200" s="377"/>
      <c r="Q200" s="377"/>
      <c r="R200" s="377"/>
      <c r="S200" s="401"/>
      <c r="T200" s="377"/>
      <c r="U200" s="401"/>
      <c r="V200" s="377"/>
      <c r="W200" s="377"/>
      <c r="X200" s="377"/>
      <c r="Y200" s="377"/>
      <c r="Z200" s="377"/>
      <c r="AA200" s="377"/>
    </row>
    <row r="201" spans="1:27" hidden="1" x14ac:dyDescent="0.25">
      <c r="A201" s="334" t="s">
        <v>388</v>
      </c>
      <c r="B201" s="335" t="s">
        <v>804</v>
      </c>
      <c r="C201" s="334" t="s">
        <v>805</v>
      </c>
      <c r="D201" s="336" t="s">
        <v>662</v>
      </c>
      <c r="E201" s="50" t="s">
        <v>806</v>
      </c>
      <c r="F201" s="338" t="s">
        <v>804</v>
      </c>
      <c r="G201" s="50" t="s">
        <v>805</v>
      </c>
      <c r="H201" s="338" t="s">
        <v>811</v>
      </c>
      <c r="I201" s="50" t="s">
        <v>812</v>
      </c>
      <c r="J201" s="401"/>
      <c r="K201" s="377"/>
      <c r="L201" s="377"/>
      <c r="M201" s="377"/>
      <c r="N201" s="377"/>
      <c r="O201" s="401"/>
      <c r="P201" s="377"/>
      <c r="Q201" s="377"/>
      <c r="R201" s="377"/>
      <c r="S201" s="401"/>
      <c r="T201" s="377"/>
      <c r="U201" s="401"/>
      <c r="V201" s="377"/>
      <c r="W201" s="377"/>
      <c r="X201" s="377"/>
      <c r="Y201" s="377"/>
      <c r="Z201" s="377"/>
      <c r="AA201" s="377"/>
    </row>
    <row r="202" spans="1:27" hidden="1" x14ac:dyDescent="0.25">
      <c r="A202" s="334" t="s">
        <v>388</v>
      </c>
      <c r="B202" s="335" t="s">
        <v>804</v>
      </c>
      <c r="C202" s="334" t="s">
        <v>805</v>
      </c>
      <c r="D202" s="336" t="s">
        <v>662</v>
      </c>
      <c r="E202" s="50" t="s">
        <v>806</v>
      </c>
      <c r="F202" s="338" t="s">
        <v>804</v>
      </c>
      <c r="G202" s="50" t="s">
        <v>805</v>
      </c>
      <c r="H202" s="338" t="s">
        <v>813</v>
      </c>
      <c r="I202" s="50" t="s">
        <v>814</v>
      </c>
      <c r="J202" s="401"/>
      <c r="K202" s="377"/>
      <c r="L202" s="377"/>
      <c r="M202" s="377"/>
      <c r="N202" s="377"/>
      <c r="O202" s="401"/>
      <c r="P202" s="377"/>
      <c r="Q202" s="377"/>
      <c r="R202" s="377"/>
      <c r="S202" s="401"/>
      <c r="T202" s="377"/>
      <c r="U202" s="401"/>
      <c r="V202" s="377"/>
      <c r="W202" s="377"/>
      <c r="X202" s="377"/>
      <c r="Y202" s="377"/>
      <c r="Z202" s="377"/>
      <c r="AA202" s="377"/>
    </row>
    <row r="203" spans="1:27" hidden="1" x14ac:dyDescent="0.25">
      <c r="A203" s="334" t="s">
        <v>388</v>
      </c>
      <c r="B203" s="335" t="s">
        <v>804</v>
      </c>
      <c r="C203" s="334" t="s">
        <v>805</v>
      </c>
      <c r="D203" s="336" t="s">
        <v>662</v>
      </c>
      <c r="E203" s="50" t="s">
        <v>806</v>
      </c>
      <c r="F203" s="338" t="s">
        <v>804</v>
      </c>
      <c r="G203" s="50" t="s">
        <v>805</v>
      </c>
      <c r="H203" s="338" t="s">
        <v>815</v>
      </c>
      <c r="I203" s="50" t="s">
        <v>560</v>
      </c>
      <c r="J203" s="401"/>
      <c r="K203" s="377"/>
      <c r="L203" s="377"/>
      <c r="M203" s="377"/>
      <c r="N203" s="377"/>
      <c r="O203" s="401"/>
      <c r="P203" s="377"/>
      <c r="Q203" s="377"/>
      <c r="R203" s="377"/>
      <c r="S203" s="401"/>
      <c r="T203" s="377"/>
      <c r="U203" s="401"/>
      <c r="V203" s="377"/>
      <c r="W203" s="377"/>
      <c r="X203" s="377"/>
      <c r="Y203" s="377"/>
      <c r="Z203" s="377"/>
      <c r="AA203" s="377"/>
    </row>
    <row r="204" spans="1:27" hidden="1" x14ac:dyDescent="0.25">
      <c r="A204" s="334" t="s">
        <v>388</v>
      </c>
      <c r="B204" s="335" t="s">
        <v>804</v>
      </c>
      <c r="C204" s="334" t="s">
        <v>805</v>
      </c>
      <c r="D204" s="336" t="s">
        <v>662</v>
      </c>
      <c r="E204" s="50" t="s">
        <v>806</v>
      </c>
      <c r="F204" s="338" t="s">
        <v>804</v>
      </c>
      <c r="G204" s="50" t="s">
        <v>805</v>
      </c>
      <c r="H204" s="338" t="s">
        <v>816</v>
      </c>
      <c r="I204" s="50" t="s">
        <v>817</v>
      </c>
      <c r="J204" s="401"/>
      <c r="K204" s="377"/>
      <c r="L204" s="377"/>
      <c r="M204" s="377"/>
      <c r="N204" s="377"/>
      <c r="O204" s="401"/>
      <c r="P204" s="377"/>
      <c r="Q204" s="377"/>
      <c r="R204" s="377"/>
      <c r="S204" s="401"/>
      <c r="T204" s="377"/>
      <c r="U204" s="401"/>
      <c r="V204" s="377"/>
      <c r="W204" s="377"/>
      <c r="X204" s="377"/>
      <c r="Y204" s="377"/>
      <c r="Z204" s="377"/>
      <c r="AA204" s="377"/>
    </row>
    <row r="205" spans="1:27" hidden="1" x14ac:dyDescent="0.25">
      <c r="A205" s="334" t="s">
        <v>388</v>
      </c>
      <c r="B205" s="335" t="s">
        <v>804</v>
      </c>
      <c r="C205" s="334" t="s">
        <v>805</v>
      </c>
      <c r="D205" s="336" t="s">
        <v>662</v>
      </c>
      <c r="E205" s="50" t="s">
        <v>806</v>
      </c>
      <c r="F205" s="338" t="s">
        <v>804</v>
      </c>
      <c r="G205" s="50" t="s">
        <v>805</v>
      </c>
      <c r="H205" s="338" t="s">
        <v>818</v>
      </c>
      <c r="I205" s="50" t="s">
        <v>819</v>
      </c>
      <c r="J205" s="401"/>
      <c r="K205" s="377"/>
      <c r="L205" s="377"/>
      <c r="M205" s="377"/>
      <c r="N205" s="377"/>
      <c r="O205" s="401"/>
      <c r="P205" s="377"/>
      <c r="Q205" s="377"/>
      <c r="R205" s="377"/>
      <c r="S205" s="401"/>
      <c r="T205" s="377"/>
      <c r="U205" s="401"/>
      <c r="V205" s="377"/>
      <c r="W205" s="377"/>
      <c r="X205" s="377"/>
      <c r="Y205" s="377"/>
      <c r="Z205" s="377"/>
      <c r="AA205" s="377"/>
    </row>
    <row r="206" spans="1:27" hidden="1" x14ac:dyDescent="0.25">
      <c r="A206" s="334" t="s">
        <v>388</v>
      </c>
      <c r="B206" s="335" t="s">
        <v>804</v>
      </c>
      <c r="C206" s="334" t="s">
        <v>805</v>
      </c>
      <c r="D206" s="336" t="s">
        <v>662</v>
      </c>
      <c r="E206" s="50" t="s">
        <v>806</v>
      </c>
      <c r="F206" s="338" t="s">
        <v>804</v>
      </c>
      <c r="G206" s="50" t="s">
        <v>805</v>
      </c>
      <c r="H206" s="338" t="s">
        <v>820</v>
      </c>
      <c r="I206" s="50" t="s">
        <v>821</v>
      </c>
      <c r="J206" s="401"/>
      <c r="K206" s="377"/>
      <c r="L206" s="377"/>
      <c r="M206" s="377"/>
      <c r="N206" s="377"/>
      <c r="O206" s="401"/>
      <c r="P206" s="377"/>
      <c r="Q206" s="377"/>
      <c r="R206" s="377"/>
      <c r="S206" s="401"/>
      <c r="T206" s="377"/>
      <c r="U206" s="401"/>
      <c r="V206" s="377"/>
      <c r="W206" s="377"/>
      <c r="X206" s="377"/>
      <c r="Y206" s="377"/>
      <c r="Z206" s="377"/>
      <c r="AA206" s="377"/>
    </row>
    <row r="207" spans="1:27" hidden="1" x14ac:dyDescent="0.25">
      <c r="A207" s="334" t="s">
        <v>388</v>
      </c>
      <c r="B207" s="335" t="s">
        <v>804</v>
      </c>
      <c r="C207" s="334" t="s">
        <v>805</v>
      </c>
      <c r="D207" s="336" t="s">
        <v>662</v>
      </c>
      <c r="E207" s="50" t="s">
        <v>806</v>
      </c>
      <c r="F207" s="338" t="s">
        <v>804</v>
      </c>
      <c r="G207" s="50" t="s">
        <v>805</v>
      </c>
      <c r="H207" s="338" t="s">
        <v>822</v>
      </c>
      <c r="I207" s="50" t="s">
        <v>823</v>
      </c>
      <c r="J207" s="401"/>
      <c r="K207" s="377"/>
      <c r="L207" s="377"/>
      <c r="M207" s="377"/>
      <c r="N207" s="377"/>
      <c r="O207" s="401"/>
      <c r="P207" s="377"/>
      <c r="Q207" s="377"/>
      <c r="R207" s="377"/>
      <c r="S207" s="401"/>
      <c r="T207" s="377"/>
      <c r="U207" s="401"/>
      <c r="V207" s="377"/>
      <c r="W207" s="377"/>
      <c r="X207" s="377"/>
      <c r="Y207" s="377"/>
      <c r="Z207" s="377"/>
      <c r="AA207" s="377"/>
    </row>
    <row r="208" spans="1:27" hidden="1" x14ac:dyDescent="0.25">
      <c r="A208" s="334" t="s">
        <v>388</v>
      </c>
      <c r="B208" s="335" t="s">
        <v>804</v>
      </c>
      <c r="C208" s="334" t="s">
        <v>805</v>
      </c>
      <c r="D208" s="336" t="s">
        <v>662</v>
      </c>
      <c r="E208" s="50" t="s">
        <v>806</v>
      </c>
      <c r="F208" s="338" t="s">
        <v>804</v>
      </c>
      <c r="G208" s="50" t="s">
        <v>805</v>
      </c>
      <c r="H208" s="338" t="s">
        <v>824</v>
      </c>
      <c r="I208" s="50" t="s">
        <v>825</v>
      </c>
      <c r="J208" s="401"/>
      <c r="K208" s="377"/>
      <c r="L208" s="377"/>
      <c r="M208" s="377"/>
      <c r="N208" s="377"/>
      <c r="O208" s="401"/>
      <c r="P208" s="377"/>
      <c r="Q208" s="377"/>
      <c r="R208" s="377"/>
      <c r="S208" s="401"/>
      <c r="T208" s="377"/>
      <c r="U208" s="401"/>
      <c r="V208" s="377"/>
      <c r="W208" s="377"/>
      <c r="X208" s="377"/>
      <c r="Y208" s="377"/>
      <c r="Z208" s="377"/>
      <c r="AA208" s="377"/>
    </row>
    <row r="209" spans="1:27" hidden="1" x14ac:dyDescent="0.25">
      <c r="A209" s="334" t="s">
        <v>388</v>
      </c>
      <c r="B209" s="335" t="s">
        <v>804</v>
      </c>
      <c r="C209" s="334" t="s">
        <v>805</v>
      </c>
      <c r="D209" s="336" t="s">
        <v>662</v>
      </c>
      <c r="E209" s="50" t="s">
        <v>806</v>
      </c>
      <c r="F209" s="338" t="s">
        <v>804</v>
      </c>
      <c r="G209" s="50" t="s">
        <v>805</v>
      </c>
      <c r="H209" s="338" t="s">
        <v>826</v>
      </c>
      <c r="I209" s="50" t="s">
        <v>827</v>
      </c>
      <c r="J209" s="401"/>
      <c r="K209" s="377"/>
      <c r="L209" s="377"/>
      <c r="M209" s="377"/>
      <c r="N209" s="377"/>
      <c r="O209" s="401"/>
      <c r="P209" s="377"/>
      <c r="Q209" s="377"/>
      <c r="R209" s="377"/>
      <c r="S209" s="401"/>
      <c r="T209" s="377"/>
      <c r="U209" s="401"/>
      <c r="V209" s="377"/>
      <c r="W209" s="377"/>
      <c r="X209" s="377"/>
      <c r="Y209" s="377"/>
      <c r="Z209" s="377"/>
      <c r="AA209" s="377"/>
    </row>
    <row r="210" spans="1:27" hidden="1" x14ac:dyDescent="0.25">
      <c r="A210" s="334" t="s">
        <v>388</v>
      </c>
      <c r="B210" s="335" t="s">
        <v>804</v>
      </c>
      <c r="C210" s="334" t="s">
        <v>805</v>
      </c>
      <c r="D210" s="336" t="s">
        <v>662</v>
      </c>
      <c r="E210" s="50" t="s">
        <v>806</v>
      </c>
      <c r="F210" s="338" t="s">
        <v>804</v>
      </c>
      <c r="G210" s="50" t="s">
        <v>805</v>
      </c>
      <c r="H210" s="338" t="s">
        <v>828</v>
      </c>
      <c r="I210" s="50" t="s">
        <v>829</v>
      </c>
      <c r="J210" s="401"/>
      <c r="K210" s="377"/>
      <c r="L210" s="377"/>
      <c r="M210" s="377"/>
      <c r="N210" s="377"/>
      <c r="O210" s="401"/>
      <c r="P210" s="377"/>
      <c r="Q210" s="377"/>
      <c r="R210" s="377"/>
      <c r="S210" s="401"/>
      <c r="T210" s="377"/>
      <c r="U210" s="401"/>
      <c r="V210" s="377"/>
      <c r="W210" s="377"/>
      <c r="X210" s="377"/>
      <c r="Y210" s="377"/>
      <c r="Z210" s="377"/>
      <c r="AA210" s="377"/>
    </row>
    <row r="211" spans="1:27" hidden="1" x14ac:dyDescent="0.25">
      <c r="A211" s="334" t="s">
        <v>388</v>
      </c>
      <c r="B211" s="335" t="s">
        <v>804</v>
      </c>
      <c r="C211" s="334" t="s">
        <v>805</v>
      </c>
      <c r="D211" s="336" t="s">
        <v>662</v>
      </c>
      <c r="E211" s="50" t="s">
        <v>806</v>
      </c>
      <c r="F211" s="338" t="s">
        <v>804</v>
      </c>
      <c r="G211" s="50" t="s">
        <v>805</v>
      </c>
      <c r="H211" s="338" t="s">
        <v>830</v>
      </c>
      <c r="I211" s="50" t="s">
        <v>831</v>
      </c>
      <c r="J211" s="401"/>
      <c r="K211" s="377"/>
      <c r="L211" s="377"/>
      <c r="M211" s="377"/>
      <c r="N211" s="377"/>
      <c r="O211" s="401"/>
      <c r="P211" s="377"/>
      <c r="Q211" s="377"/>
      <c r="R211" s="377"/>
      <c r="S211" s="401"/>
      <c r="T211" s="377"/>
      <c r="U211" s="401"/>
      <c r="V211" s="377"/>
      <c r="W211" s="377"/>
      <c r="X211" s="377"/>
      <c r="Y211" s="377"/>
      <c r="Z211" s="377"/>
      <c r="AA211" s="377"/>
    </row>
    <row r="212" spans="1:27" hidden="1" x14ac:dyDescent="0.25">
      <c r="A212" s="334" t="s">
        <v>388</v>
      </c>
      <c r="B212" s="335" t="s">
        <v>804</v>
      </c>
      <c r="C212" s="334" t="s">
        <v>805</v>
      </c>
      <c r="D212" s="336" t="s">
        <v>662</v>
      </c>
      <c r="E212" s="50" t="s">
        <v>806</v>
      </c>
      <c r="F212" s="338" t="s">
        <v>804</v>
      </c>
      <c r="G212" s="50" t="s">
        <v>805</v>
      </c>
      <c r="H212" s="338" t="s">
        <v>832</v>
      </c>
      <c r="I212" s="50" t="s">
        <v>805</v>
      </c>
      <c r="J212" s="401"/>
      <c r="K212" s="377"/>
      <c r="L212" s="377"/>
      <c r="M212" s="377"/>
      <c r="N212" s="377"/>
      <c r="O212" s="401"/>
      <c r="P212" s="377"/>
      <c r="Q212" s="377"/>
      <c r="R212" s="377"/>
      <c r="S212" s="401"/>
      <c r="T212" s="377"/>
      <c r="U212" s="401"/>
      <c r="V212" s="377"/>
      <c r="W212" s="377"/>
      <c r="X212" s="377"/>
      <c r="Y212" s="377"/>
      <c r="Z212" s="377"/>
      <c r="AA212" s="377"/>
    </row>
    <row r="213" spans="1:27" hidden="1" x14ac:dyDescent="0.25">
      <c r="A213" s="334" t="s">
        <v>388</v>
      </c>
      <c r="B213" s="335" t="s">
        <v>833</v>
      </c>
      <c r="C213" s="334" t="s">
        <v>834</v>
      </c>
      <c r="D213" s="336" t="s">
        <v>662</v>
      </c>
      <c r="E213" s="50" t="s">
        <v>806</v>
      </c>
      <c r="F213" s="338" t="s">
        <v>833</v>
      </c>
      <c r="G213" s="50" t="s">
        <v>834</v>
      </c>
      <c r="H213" s="338" t="s">
        <v>835</v>
      </c>
      <c r="I213" s="50" t="s">
        <v>836</v>
      </c>
      <c r="J213" s="401"/>
      <c r="K213" s="377"/>
      <c r="L213" s="377"/>
      <c r="M213" s="377"/>
      <c r="N213" s="377"/>
      <c r="O213" s="401"/>
      <c r="P213" s="377"/>
      <c r="Q213" s="377"/>
      <c r="R213" s="377"/>
      <c r="S213" s="401"/>
      <c r="T213" s="377"/>
      <c r="U213" s="401"/>
      <c r="V213" s="377"/>
      <c r="W213" s="377"/>
      <c r="X213" s="377"/>
      <c r="Y213" s="377"/>
      <c r="Z213" s="377"/>
      <c r="AA213" s="377"/>
    </row>
    <row r="214" spans="1:27" hidden="1" x14ac:dyDescent="0.25">
      <c r="A214" s="334" t="s">
        <v>388</v>
      </c>
      <c r="B214" s="335" t="s">
        <v>833</v>
      </c>
      <c r="C214" s="334" t="s">
        <v>834</v>
      </c>
      <c r="D214" s="336" t="s">
        <v>662</v>
      </c>
      <c r="E214" s="50" t="s">
        <v>806</v>
      </c>
      <c r="F214" s="338" t="s">
        <v>833</v>
      </c>
      <c r="G214" s="50" t="s">
        <v>834</v>
      </c>
      <c r="H214" s="338" t="s">
        <v>837</v>
      </c>
      <c r="I214" s="50" t="s">
        <v>838</v>
      </c>
      <c r="J214" s="401"/>
      <c r="K214" s="377"/>
      <c r="L214" s="377"/>
      <c r="M214" s="377"/>
      <c r="N214" s="377"/>
      <c r="O214" s="401"/>
      <c r="P214" s="377"/>
      <c r="Q214" s="377"/>
      <c r="R214" s="377"/>
      <c r="S214" s="401"/>
      <c r="T214" s="377"/>
      <c r="U214" s="401"/>
      <c r="V214" s="377"/>
      <c r="W214" s="377"/>
      <c r="X214" s="377"/>
      <c r="Y214" s="377"/>
      <c r="Z214" s="377"/>
      <c r="AA214" s="377"/>
    </row>
    <row r="215" spans="1:27" hidden="1" x14ac:dyDescent="0.25">
      <c r="A215" s="334" t="s">
        <v>388</v>
      </c>
      <c r="B215" s="335" t="s">
        <v>833</v>
      </c>
      <c r="C215" s="334" t="s">
        <v>834</v>
      </c>
      <c r="D215" s="336" t="s">
        <v>662</v>
      </c>
      <c r="E215" s="50" t="s">
        <v>806</v>
      </c>
      <c r="F215" s="338" t="s">
        <v>833</v>
      </c>
      <c r="G215" s="50" t="s">
        <v>834</v>
      </c>
      <c r="H215" s="338" t="s">
        <v>839</v>
      </c>
      <c r="I215" s="50" t="s">
        <v>840</v>
      </c>
      <c r="J215" s="401"/>
      <c r="K215" s="377"/>
      <c r="L215" s="377"/>
      <c r="M215" s="377"/>
      <c r="N215" s="377"/>
      <c r="O215" s="401"/>
      <c r="P215" s="377"/>
      <c r="Q215" s="377"/>
      <c r="R215" s="377"/>
      <c r="S215" s="401"/>
      <c r="T215" s="377"/>
      <c r="U215" s="401"/>
      <c r="V215" s="377"/>
      <c r="W215" s="377"/>
      <c r="X215" s="377"/>
      <c r="Y215" s="377"/>
      <c r="Z215" s="377"/>
      <c r="AA215" s="377"/>
    </row>
    <row r="216" spans="1:27" hidden="1" x14ac:dyDescent="0.25">
      <c r="A216" s="334" t="s">
        <v>388</v>
      </c>
      <c r="B216" s="335" t="s">
        <v>833</v>
      </c>
      <c r="C216" s="334" t="s">
        <v>834</v>
      </c>
      <c r="D216" s="336" t="s">
        <v>662</v>
      </c>
      <c r="E216" s="50" t="s">
        <v>806</v>
      </c>
      <c r="F216" s="338" t="s">
        <v>833</v>
      </c>
      <c r="G216" s="50" t="s">
        <v>834</v>
      </c>
      <c r="H216" s="338" t="s">
        <v>841</v>
      </c>
      <c r="I216" s="50" t="s">
        <v>842</v>
      </c>
      <c r="J216" s="401"/>
      <c r="K216" s="377"/>
      <c r="L216" s="377"/>
      <c r="M216" s="377"/>
      <c r="N216" s="377"/>
      <c r="O216" s="401"/>
      <c r="P216" s="377"/>
      <c r="Q216" s="377"/>
      <c r="R216" s="377"/>
      <c r="S216" s="401"/>
      <c r="T216" s="377"/>
      <c r="U216" s="401"/>
      <c r="V216" s="377"/>
      <c r="W216" s="377"/>
      <c r="X216" s="377"/>
      <c r="Y216" s="377"/>
      <c r="Z216" s="377"/>
      <c r="AA216" s="377"/>
    </row>
    <row r="217" spans="1:27" hidden="1" x14ac:dyDescent="0.25">
      <c r="A217" s="334" t="s">
        <v>388</v>
      </c>
      <c r="B217" s="335" t="s">
        <v>833</v>
      </c>
      <c r="C217" s="334" t="s">
        <v>834</v>
      </c>
      <c r="D217" s="336" t="s">
        <v>662</v>
      </c>
      <c r="E217" s="50" t="s">
        <v>806</v>
      </c>
      <c r="F217" s="338" t="s">
        <v>833</v>
      </c>
      <c r="G217" s="50" t="s">
        <v>834</v>
      </c>
      <c r="H217" s="338" t="s">
        <v>843</v>
      </c>
      <c r="I217" s="50" t="s">
        <v>844</v>
      </c>
      <c r="J217" s="401"/>
      <c r="K217" s="377"/>
      <c r="L217" s="377"/>
      <c r="M217" s="377"/>
      <c r="N217" s="377"/>
      <c r="O217" s="401"/>
      <c r="P217" s="377"/>
      <c r="Q217" s="377"/>
      <c r="R217" s="377"/>
      <c r="S217" s="401"/>
      <c r="T217" s="377"/>
      <c r="U217" s="401"/>
      <c r="V217" s="377"/>
      <c r="W217" s="377"/>
      <c r="X217" s="377"/>
      <c r="Y217" s="377"/>
      <c r="Z217" s="377"/>
      <c r="AA217" s="377"/>
    </row>
    <row r="218" spans="1:27" hidden="1" x14ac:dyDescent="0.25">
      <c r="A218" s="334" t="s">
        <v>388</v>
      </c>
      <c r="B218" s="335" t="s">
        <v>833</v>
      </c>
      <c r="C218" s="334" t="s">
        <v>834</v>
      </c>
      <c r="D218" s="336" t="s">
        <v>662</v>
      </c>
      <c r="E218" s="50" t="s">
        <v>806</v>
      </c>
      <c r="F218" s="338" t="s">
        <v>833</v>
      </c>
      <c r="G218" s="50" t="s">
        <v>834</v>
      </c>
      <c r="H218" s="338" t="s">
        <v>845</v>
      </c>
      <c r="I218" s="50" t="s">
        <v>846</v>
      </c>
      <c r="J218" s="401"/>
      <c r="K218" s="377"/>
      <c r="L218" s="377"/>
      <c r="M218" s="377"/>
      <c r="N218" s="377"/>
      <c r="O218" s="401"/>
      <c r="P218" s="377"/>
      <c r="Q218" s="377"/>
      <c r="R218" s="377"/>
      <c r="S218" s="401"/>
      <c r="T218" s="377"/>
      <c r="U218" s="401"/>
      <c r="V218" s="377"/>
      <c r="W218" s="377"/>
      <c r="X218" s="377"/>
      <c r="Y218" s="377"/>
      <c r="Z218" s="377"/>
      <c r="AA218" s="377"/>
    </row>
    <row r="219" spans="1:27" hidden="1" x14ac:dyDescent="0.25">
      <c r="A219" s="334" t="s">
        <v>388</v>
      </c>
      <c r="B219" s="335" t="s">
        <v>833</v>
      </c>
      <c r="C219" s="334" t="s">
        <v>834</v>
      </c>
      <c r="D219" s="336" t="s">
        <v>662</v>
      </c>
      <c r="E219" s="50" t="s">
        <v>806</v>
      </c>
      <c r="F219" s="338" t="s">
        <v>833</v>
      </c>
      <c r="G219" s="50" t="s">
        <v>834</v>
      </c>
      <c r="H219" s="338" t="s">
        <v>847</v>
      </c>
      <c r="I219" s="50" t="s">
        <v>848</v>
      </c>
      <c r="J219" s="401"/>
      <c r="K219" s="377"/>
      <c r="L219" s="377"/>
      <c r="M219" s="377"/>
      <c r="N219" s="377"/>
      <c r="O219" s="401"/>
      <c r="P219" s="377"/>
      <c r="Q219" s="377"/>
      <c r="R219" s="377"/>
      <c r="S219" s="401"/>
      <c r="T219" s="377"/>
      <c r="U219" s="401"/>
      <c r="V219" s="377"/>
      <c r="W219" s="377"/>
      <c r="X219" s="377"/>
      <c r="Y219" s="377"/>
      <c r="Z219" s="377"/>
      <c r="AA219" s="377"/>
    </row>
    <row r="220" spans="1:27" hidden="1" x14ac:dyDescent="0.25">
      <c r="A220" s="334" t="s">
        <v>388</v>
      </c>
      <c r="B220" s="335" t="s">
        <v>833</v>
      </c>
      <c r="C220" s="334" t="s">
        <v>834</v>
      </c>
      <c r="D220" s="336" t="s">
        <v>662</v>
      </c>
      <c r="E220" s="50" t="s">
        <v>806</v>
      </c>
      <c r="F220" s="338" t="s">
        <v>833</v>
      </c>
      <c r="G220" s="50" t="s">
        <v>834</v>
      </c>
      <c r="H220" s="338" t="s">
        <v>849</v>
      </c>
      <c r="I220" s="50" t="s">
        <v>850</v>
      </c>
      <c r="J220" s="401"/>
      <c r="K220" s="377"/>
      <c r="L220" s="377"/>
      <c r="M220" s="377"/>
      <c r="N220" s="377"/>
      <c r="O220" s="401"/>
      <c r="P220" s="377"/>
      <c r="Q220" s="377"/>
      <c r="R220" s="377"/>
      <c r="S220" s="401"/>
      <c r="T220" s="377"/>
      <c r="U220" s="401"/>
      <c r="V220" s="377"/>
      <c r="W220" s="377"/>
      <c r="X220" s="377"/>
      <c r="Y220" s="377"/>
      <c r="Z220" s="377"/>
      <c r="AA220" s="377"/>
    </row>
    <row r="221" spans="1:27" hidden="1" x14ac:dyDescent="0.25">
      <c r="A221" s="334" t="s">
        <v>388</v>
      </c>
      <c r="B221" s="335" t="s">
        <v>833</v>
      </c>
      <c r="C221" s="334" t="s">
        <v>834</v>
      </c>
      <c r="D221" s="336" t="s">
        <v>662</v>
      </c>
      <c r="E221" s="50" t="s">
        <v>806</v>
      </c>
      <c r="F221" s="338" t="s">
        <v>833</v>
      </c>
      <c r="G221" s="50" t="s">
        <v>834</v>
      </c>
      <c r="H221" s="338" t="s">
        <v>851</v>
      </c>
      <c r="I221" s="50" t="s">
        <v>852</v>
      </c>
      <c r="J221" s="401"/>
      <c r="K221" s="377"/>
      <c r="L221" s="377"/>
      <c r="M221" s="377"/>
      <c r="N221" s="377"/>
      <c r="O221" s="401"/>
      <c r="P221" s="377"/>
      <c r="Q221" s="377"/>
      <c r="R221" s="377"/>
      <c r="S221" s="401"/>
      <c r="T221" s="377"/>
      <c r="U221" s="401"/>
      <c r="V221" s="377"/>
      <c r="W221" s="377"/>
      <c r="X221" s="377"/>
      <c r="Y221" s="377"/>
      <c r="Z221" s="377"/>
      <c r="AA221" s="377"/>
    </row>
    <row r="222" spans="1:27" hidden="1" x14ac:dyDescent="0.25">
      <c r="A222" s="334" t="s">
        <v>388</v>
      </c>
      <c r="B222" s="335" t="s">
        <v>833</v>
      </c>
      <c r="C222" s="334" t="s">
        <v>834</v>
      </c>
      <c r="D222" s="336" t="s">
        <v>662</v>
      </c>
      <c r="E222" s="50" t="s">
        <v>806</v>
      </c>
      <c r="F222" s="338" t="s">
        <v>833</v>
      </c>
      <c r="G222" s="50" t="s">
        <v>834</v>
      </c>
      <c r="H222" s="338" t="s">
        <v>853</v>
      </c>
      <c r="I222" s="50" t="s">
        <v>834</v>
      </c>
      <c r="J222" s="401"/>
      <c r="K222" s="377"/>
      <c r="L222" s="377"/>
      <c r="M222" s="377"/>
      <c r="N222" s="377"/>
      <c r="O222" s="401"/>
      <c r="P222" s="377"/>
      <c r="Q222" s="377"/>
      <c r="R222" s="377"/>
      <c r="S222" s="401"/>
      <c r="T222" s="377"/>
      <c r="U222" s="401"/>
      <c r="V222" s="377"/>
      <c r="W222" s="377"/>
      <c r="X222" s="377"/>
      <c r="Y222" s="377"/>
      <c r="Z222" s="377"/>
      <c r="AA222" s="377"/>
    </row>
    <row r="223" spans="1:27" hidden="1" x14ac:dyDescent="0.25">
      <c r="A223" s="334" t="s">
        <v>388</v>
      </c>
      <c r="B223" s="335" t="s">
        <v>833</v>
      </c>
      <c r="C223" s="334" t="s">
        <v>834</v>
      </c>
      <c r="D223" s="336" t="s">
        <v>662</v>
      </c>
      <c r="E223" s="50" t="s">
        <v>806</v>
      </c>
      <c r="F223" s="338" t="s">
        <v>833</v>
      </c>
      <c r="G223" s="50" t="s">
        <v>834</v>
      </c>
      <c r="H223" s="338" t="s">
        <v>854</v>
      </c>
      <c r="I223" s="50" t="s">
        <v>855</v>
      </c>
      <c r="J223" s="401"/>
      <c r="K223" s="377"/>
      <c r="L223" s="377"/>
      <c r="M223" s="377"/>
      <c r="N223" s="377"/>
      <c r="O223" s="401"/>
      <c r="P223" s="377"/>
      <c r="Q223" s="377"/>
      <c r="R223" s="377"/>
      <c r="S223" s="401"/>
      <c r="T223" s="377"/>
      <c r="U223" s="401"/>
      <c r="V223" s="377"/>
      <c r="W223" s="377"/>
      <c r="X223" s="377"/>
      <c r="Y223" s="377"/>
      <c r="Z223" s="377"/>
      <c r="AA223" s="377"/>
    </row>
    <row r="224" spans="1:27" hidden="1" x14ac:dyDescent="0.25">
      <c r="A224" s="334" t="s">
        <v>388</v>
      </c>
      <c r="B224" s="335" t="s">
        <v>833</v>
      </c>
      <c r="C224" s="334" t="s">
        <v>834</v>
      </c>
      <c r="D224" s="336" t="s">
        <v>662</v>
      </c>
      <c r="E224" s="50" t="s">
        <v>806</v>
      </c>
      <c r="F224" s="338" t="s">
        <v>833</v>
      </c>
      <c r="G224" s="50" t="s">
        <v>834</v>
      </c>
      <c r="H224" s="338" t="s">
        <v>856</v>
      </c>
      <c r="I224" s="50" t="s">
        <v>857</v>
      </c>
      <c r="J224" s="401"/>
      <c r="K224" s="377"/>
      <c r="L224" s="377"/>
      <c r="M224" s="377"/>
      <c r="N224" s="377"/>
      <c r="O224" s="401"/>
      <c r="P224" s="377"/>
      <c r="Q224" s="377"/>
      <c r="R224" s="377"/>
      <c r="S224" s="401"/>
      <c r="T224" s="377"/>
      <c r="U224" s="401"/>
      <c r="V224" s="377"/>
      <c r="W224" s="377"/>
      <c r="X224" s="377"/>
      <c r="Y224" s="377"/>
      <c r="Z224" s="377"/>
      <c r="AA224" s="377"/>
    </row>
    <row r="225" spans="1:27" hidden="1" x14ac:dyDescent="0.25">
      <c r="A225" s="334" t="s">
        <v>388</v>
      </c>
      <c r="B225" s="335" t="s">
        <v>833</v>
      </c>
      <c r="C225" s="334" t="s">
        <v>834</v>
      </c>
      <c r="D225" s="336" t="s">
        <v>662</v>
      </c>
      <c r="E225" s="50" t="s">
        <v>806</v>
      </c>
      <c r="F225" s="338" t="s">
        <v>833</v>
      </c>
      <c r="G225" s="50" t="s">
        <v>834</v>
      </c>
      <c r="H225" s="338" t="s">
        <v>858</v>
      </c>
      <c r="I225" s="50" t="s">
        <v>859</v>
      </c>
      <c r="J225" s="401"/>
      <c r="K225" s="377"/>
      <c r="L225" s="377"/>
      <c r="M225" s="377"/>
      <c r="N225" s="377"/>
      <c r="O225" s="401"/>
      <c r="P225" s="377"/>
      <c r="Q225" s="377"/>
      <c r="R225" s="377"/>
      <c r="S225" s="401"/>
      <c r="T225" s="377"/>
      <c r="U225" s="401"/>
      <c r="V225" s="377"/>
      <c r="W225" s="377"/>
      <c r="X225" s="377"/>
      <c r="Y225" s="377"/>
      <c r="Z225" s="377"/>
      <c r="AA225" s="377"/>
    </row>
    <row r="226" spans="1:27" hidden="1" x14ac:dyDescent="0.25">
      <c r="A226" s="334" t="s">
        <v>388</v>
      </c>
      <c r="B226" s="335" t="s">
        <v>833</v>
      </c>
      <c r="C226" s="334" t="s">
        <v>834</v>
      </c>
      <c r="D226" s="336" t="s">
        <v>662</v>
      </c>
      <c r="E226" s="50" t="s">
        <v>806</v>
      </c>
      <c r="F226" s="338" t="s">
        <v>833</v>
      </c>
      <c r="G226" s="50" t="s">
        <v>834</v>
      </c>
      <c r="H226" s="338" t="s">
        <v>860</v>
      </c>
      <c r="I226" s="50" t="s">
        <v>861</v>
      </c>
      <c r="J226" s="401"/>
      <c r="K226" s="377"/>
      <c r="L226" s="377"/>
      <c r="M226" s="377"/>
      <c r="N226" s="377"/>
      <c r="O226" s="401"/>
      <c r="P226" s="377"/>
      <c r="Q226" s="377"/>
      <c r="R226" s="377"/>
      <c r="S226" s="401"/>
      <c r="T226" s="377"/>
      <c r="U226" s="401"/>
      <c r="V226" s="377"/>
      <c r="W226" s="377"/>
      <c r="X226" s="377"/>
      <c r="Y226" s="377"/>
      <c r="Z226" s="377"/>
      <c r="AA226" s="377"/>
    </row>
    <row r="227" spans="1:27" hidden="1" x14ac:dyDescent="0.25">
      <c r="A227" s="334" t="s">
        <v>388</v>
      </c>
      <c r="B227" s="335" t="s">
        <v>862</v>
      </c>
      <c r="C227" s="334" t="s">
        <v>863</v>
      </c>
      <c r="D227" s="336" t="s">
        <v>662</v>
      </c>
      <c r="E227" s="50" t="s">
        <v>806</v>
      </c>
      <c r="F227" s="338" t="s">
        <v>862</v>
      </c>
      <c r="G227" s="50" t="s">
        <v>863</v>
      </c>
      <c r="H227" s="338" t="s">
        <v>864</v>
      </c>
      <c r="I227" s="50" t="s">
        <v>865</v>
      </c>
      <c r="J227" s="401"/>
      <c r="K227" s="377"/>
      <c r="L227" s="377"/>
      <c r="M227" s="377"/>
      <c r="N227" s="377"/>
      <c r="O227" s="401"/>
      <c r="P227" s="377"/>
      <c r="Q227" s="377"/>
      <c r="R227" s="377"/>
      <c r="S227" s="401"/>
      <c r="T227" s="377"/>
      <c r="U227" s="401"/>
      <c r="V227" s="377"/>
      <c r="W227" s="377"/>
      <c r="X227" s="377"/>
      <c r="Y227" s="377"/>
      <c r="Z227" s="377"/>
      <c r="AA227" s="377"/>
    </row>
    <row r="228" spans="1:27" hidden="1" x14ac:dyDescent="0.25">
      <c r="A228" s="334" t="s">
        <v>388</v>
      </c>
      <c r="B228" s="335" t="s">
        <v>862</v>
      </c>
      <c r="C228" s="334" t="s">
        <v>863</v>
      </c>
      <c r="D228" s="336" t="s">
        <v>662</v>
      </c>
      <c r="E228" s="50" t="s">
        <v>806</v>
      </c>
      <c r="F228" s="338" t="s">
        <v>862</v>
      </c>
      <c r="G228" s="50" t="s">
        <v>863</v>
      </c>
      <c r="H228" s="338" t="s">
        <v>866</v>
      </c>
      <c r="I228" s="50" t="s">
        <v>867</v>
      </c>
      <c r="J228" s="401"/>
      <c r="K228" s="377"/>
      <c r="L228" s="377"/>
      <c r="M228" s="377"/>
      <c r="N228" s="377"/>
      <c r="O228" s="401"/>
      <c r="P228" s="377"/>
      <c r="Q228" s="377"/>
      <c r="R228" s="377"/>
      <c r="S228" s="401"/>
      <c r="T228" s="377"/>
      <c r="U228" s="401"/>
      <c r="V228" s="377"/>
      <c r="W228" s="377"/>
      <c r="X228" s="377"/>
      <c r="Y228" s="377"/>
      <c r="Z228" s="377"/>
      <c r="AA228" s="377"/>
    </row>
    <row r="229" spans="1:27" hidden="1" x14ac:dyDescent="0.25">
      <c r="A229" s="334" t="s">
        <v>388</v>
      </c>
      <c r="B229" s="335" t="s">
        <v>862</v>
      </c>
      <c r="C229" s="334" t="s">
        <v>863</v>
      </c>
      <c r="D229" s="336" t="s">
        <v>662</v>
      </c>
      <c r="E229" s="50" t="s">
        <v>806</v>
      </c>
      <c r="F229" s="338" t="s">
        <v>862</v>
      </c>
      <c r="G229" s="50" t="s">
        <v>863</v>
      </c>
      <c r="H229" s="338" t="s">
        <v>868</v>
      </c>
      <c r="I229" s="50" t="s">
        <v>869</v>
      </c>
      <c r="J229" s="401"/>
      <c r="K229" s="377"/>
      <c r="L229" s="377"/>
      <c r="M229" s="377"/>
      <c r="N229" s="377"/>
      <c r="O229" s="401"/>
      <c r="P229" s="377"/>
      <c r="Q229" s="377"/>
      <c r="R229" s="377"/>
      <c r="S229" s="401"/>
      <c r="T229" s="377"/>
      <c r="U229" s="401"/>
      <c r="V229" s="377"/>
      <c r="W229" s="377"/>
      <c r="X229" s="377"/>
      <c r="Y229" s="377"/>
      <c r="Z229" s="377"/>
      <c r="AA229" s="377"/>
    </row>
    <row r="230" spans="1:27" hidden="1" x14ac:dyDescent="0.25">
      <c r="A230" s="334" t="s">
        <v>388</v>
      </c>
      <c r="B230" s="335" t="s">
        <v>862</v>
      </c>
      <c r="C230" s="334" t="s">
        <v>863</v>
      </c>
      <c r="D230" s="336" t="s">
        <v>662</v>
      </c>
      <c r="E230" s="50" t="s">
        <v>806</v>
      </c>
      <c r="F230" s="338" t="s">
        <v>862</v>
      </c>
      <c r="G230" s="50" t="s">
        <v>863</v>
      </c>
      <c r="H230" s="338" t="s">
        <v>870</v>
      </c>
      <c r="I230" s="50" t="s">
        <v>871</v>
      </c>
      <c r="J230" s="401"/>
      <c r="K230" s="377"/>
      <c r="L230" s="377"/>
      <c r="M230" s="377"/>
      <c r="N230" s="377"/>
      <c r="O230" s="401"/>
      <c r="P230" s="377"/>
      <c r="Q230" s="377"/>
      <c r="R230" s="377"/>
      <c r="S230" s="401"/>
      <c r="T230" s="377"/>
      <c r="U230" s="401"/>
      <c r="V230" s="377"/>
      <c r="W230" s="377"/>
      <c r="X230" s="377"/>
      <c r="Y230" s="377"/>
      <c r="Z230" s="377"/>
      <c r="AA230" s="377"/>
    </row>
    <row r="231" spans="1:27" hidden="1" x14ac:dyDescent="0.25">
      <c r="A231" s="334" t="s">
        <v>388</v>
      </c>
      <c r="B231" s="335" t="s">
        <v>862</v>
      </c>
      <c r="C231" s="334" t="s">
        <v>863</v>
      </c>
      <c r="D231" s="336" t="s">
        <v>662</v>
      </c>
      <c r="E231" s="50" t="s">
        <v>806</v>
      </c>
      <c r="F231" s="338" t="s">
        <v>862</v>
      </c>
      <c r="G231" s="50" t="s">
        <v>863</v>
      </c>
      <c r="H231" s="338" t="s">
        <v>872</v>
      </c>
      <c r="I231" s="50" t="s">
        <v>873</v>
      </c>
      <c r="J231" s="401"/>
      <c r="K231" s="377"/>
      <c r="L231" s="377"/>
      <c r="M231" s="377"/>
      <c r="N231" s="377"/>
      <c r="O231" s="401"/>
      <c r="P231" s="377"/>
      <c r="Q231" s="377"/>
      <c r="R231" s="377"/>
      <c r="S231" s="401"/>
      <c r="T231" s="377"/>
      <c r="U231" s="401"/>
      <c r="V231" s="377"/>
      <c r="W231" s="377"/>
      <c r="X231" s="377"/>
      <c r="Y231" s="377"/>
      <c r="Z231" s="377"/>
      <c r="AA231" s="377"/>
    </row>
    <row r="232" spans="1:27" hidden="1" x14ac:dyDescent="0.25">
      <c r="A232" s="334" t="s">
        <v>388</v>
      </c>
      <c r="B232" s="335" t="s">
        <v>862</v>
      </c>
      <c r="C232" s="334" t="s">
        <v>863</v>
      </c>
      <c r="D232" s="336" t="s">
        <v>662</v>
      </c>
      <c r="E232" s="50" t="s">
        <v>806</v>
      </c>
      <c r="F232" s="338" t="s">
        <v>862</v>
      </c>
      <c r="G232" s="50" t="s">
        <v>863</v>
      </c>
      <c r="H232" s="338" t="s">
        <v>874</v>
      </c>
      <c r="I232" s="50" t="s">
        <v>875</v>
      </c>
      <c r="J232" s="401"/>
      <c r="K232" s="377"/>
      <c r="L232" s="377"/>
      <c r="M232" s="377"/>
      <c r="N232" s="377"/>
      <c r="O232" s="401"/>
      <c r="P232" s="377"/>
      <c r="Q232" s="377"/>
      <c r="R232" s="377"/>
      <c r="S232" s="401"/>
      <c r="T232" s="377"/>
      <c r="U232" s="401"/>
      <c r="V232" s="377"/>
      <c r="W232" s="377"/>
      <c r="X232" s="377"/>
      <c r="Y232" s="377"/>
      <c r="Z232" s="377"/>
      <c r="AA232" s="377"/>
    </row>
    <row r="233" spans="1:27" hidden="1" x14ac:dyDescent="0.25">
      <c r="A233" s="334" t="s">
        <v>388</v>
      </c>
      <c r="B233" s="335" t="s">
        <v>862</v>
      </c>
      <c r="C233" s="334" t="s">
        <v>863</v>
      </c>
      <c r="D233" s="336" t="s">
        <v>662</v>
      </c>
      <c r="E233" s="50" t="s">
        <v>806</v>
      </c>
      <c r="F233" s="338" t="s">
        <v>862</v>
      </c>
      <c r="G233" s="50" t="s">
        <v>863</v>
      </c>
      <c r="H233" s="338" t="s">
        <v>876</v>
      </c>
      <c r="I233" s="50" t="s">
        <v>877</v>
      </c>
      <c r="J233" s="401"/>
      <c r="K233" s="377"/>
      <c r="L233" s="377"/>
      <c r="M233" s="377"/>
      <c r="N233" s="377"/>
      <c r="O233" s="401"/>
      <c r="P233" s="377"/>
      <c r="Q233" s="377"/>
      <c r="R233" s="377"/>
      <c r="S233" s="401"/>
      <c r="T233" s="377"/>
      <c r="U233" s="401"/>
      <c r="V233" s="377"/>
      <c r="W233" s="377"/>
      <c r="X233" s="377"/>
      <c r="Y233" s="377"/>
      <c r="Z233" s="377"/>
      <c r="AA233" s="377"/>
    </row>
    <row r="234" spans="1:27" hidden="1" x14ac:dyDescent="0.25">
      <c r="A234" s="334" t="s">
        <v>388</v>
      </c>
      <c r="B234" s="335" t="s">
        <v>862</v>
      </c>
      <c r="C234" s="334" t="s">
        <v>863</v>
      </c>
      <c r="D234" s="336" t="s">
        <v>662</v>
      </c>
      <c r="E234" s="50" t="s">
        <v>806</v>
      </c>
      <c r="F234" s="338" t="s">
        <v>862</v>
      </c>
      <c r="G234" s="50" t="s">
        <v>863</v>
      </c>
      <c r="H234" s="338" t="s">
        <v>878</v>
      </c>
      <c r="I234" s="50" t="s">
        <v>879</v>
      </c>
      <c r="J234" s="401"/>
      <c r="K234" s="377"/>
      <c r="L234" s="377"/>
      <c r="M234" s="377"/>
      <c r="N234" s="377"/>
      <c r="O234" s="401"/>
      <c r="P234" s="377"/>
      <c r="Q234" s="377"/>
      <c r="R234" s="377"/>
      <c r="S234" s="401"/>
      <c r="T234" s="377"/>
      <c r="U234" s="401"/>
      <c r="V234" s="377"/>
      <c r="W234" s="377"/>
      <c r="X234" s="377"/>
      <c r="Y234" s="377"/>
      <c r="Z234" s="377"/>
      <c r="AA234" s="377"/>
    </row>
    <row r="235" spans="1:27" hidden="1" x14ac:dyDescent="0.25">
      <c r="A235" s="334" t="s">
        <v>388</v>
      </c>
      <c r="B235" s="335" t="s">
        <v>862</v>
      </c>
      <c r="C235" s="334" t="s">
        <v>863</v>
      </c>
      <c r="D235" s="336" t="s">
        <v>662</v>
      </c>
      <c r="E235" s="50" t="s">
        <v>806</v>
      </c>
      <c r="F235" s="338" t="s">
        <v>862</v>
      </c>
      <c r="G235" s="50" t="s">
        <v>863</v>
      </c>
      <c r="H235" s="338" t="s">
        <v>880</v>
      </c>
      <c r="I235" s="50" t="s">
        <v>881</v>
      </c>
      <c r="J235" s="401"/>
      <c r="K235" s="377"/>
      <c r="L235" s="377"/>
      <c r="M235" s="377"/>
      <c r="N235" s="377"/>
      <c r="O235" s="401"/>
      <c r="P235" s="377"/>
      <c r="Q235" s="377"/>
      <c r="R235" s="377"/>
      <c r="S235" s="401"/>
      <c r="T235" s="377"/>
      <c r="U235" s="401"/>
      <c r="V235" s="377"/>
      <c r="W235" s="377"/>
      <c r="X235" s="377"/>
      <c r="Y235" s="377"/>
      <c r="Z235" s="377"/>
      <c r="AA235" s="377"/>
    </row>
    <row r="236" spans="1:27" hidden="1" x14ac:dyDescent="0.25">
      <c r="A236" s="334" t="s">
        <v>388</v>
      </c>
      <c r="B236" s="335" t="s">
        <v>862</v>
      </c>
      <c r="C236" s="334" t="s">
        <v>863</v>
      </c>
      <c r="D236" s="336" t="s">
        <v>662</v>
      </c>
      <c r="E236" s="50" t="s">
        <v>806</v>
      </c>
      <c r="F236" s="338" t="s">
        <v>862</v>
      </c>
      <c r="G236" s="50" t="s">
        <v>863</v>
      </c>
      <c r="H236" s="338" t="s">
        <v>882</v>
      </c>
      <c r="I236" s="50" t="s">
        <v>883</v>
      </c>
      <c r="J236" s="401"/>
      <c r="K236" s="377"/>
      <c r="L236" s="377"/>
      <c r="M236" s="377"/>
      <c r="N236" s="377"/>
      <c r="O236" s="401"/>
      <c r="P236" s="377"/>
      <c r="Q236" s="377"/>
      <c r="R236" s="377"/>
      <c r="S236" s="401"/>
      <c r="T236" s="377"/>
      <c r="U236" s="401"/>
      <c r="V236" s="377"/>
      <c r="W236" s="377"/>
      <c r="X236" s="377"/>
      <c r="Y236" s="377"/>
      <c r="Z236" s="377"/>
      <c r="AA236" s="377"/>
    </row>
    <row r="237" spans="1:27" hidden="1" x14ac:dyDescent="0.25">
      <c r="A237" s="334" t="s">
        <v>388</v>
      </c>
      <c r="B237" s="335" t="s">
        <v>862</v>
      </c>
      <c r="C237" s="334" t="s">
        <v>863</v>
      </c>
      <c r="D237" s="336" t="s">
        <v>662</v>
      </c>
      <c r="E237" s="50" t="s">
        <v>806</v>
      </c>
      <c r="F237" s="338" t="s">
        <v>862</v>
      </c>
      <c r="G237" s="50" t="s">
        <v>863</v>
      </c>
      <c r="H237" s="338" t="s">
        <v>884</v>
      </c>
      <c r="I237" s="50" t="s">
        <v>885</v>
      </c>
      <c r="J237" s="401"/>
      <c r="K237" s="377"/>
      <c r="L237" s="377"/>
      <c r="M237" s="377"/>
      <c r="N237" s="377"/>
      <c r="O237" s="401"/>
      <c r="P237" s="377"/>
      <c r="Q237" s="377"/>
      <c r="R237" s="377"/>
      <c r="S237" s="401"/>
      <c r="T237" s="377"/>
      <c r="U237" s="401"/>
      <c r="V237" s="377"/>
      <c r="W237" s="377"/>
      <c r="X237" s="377"/>
      <c r="Y237" s="377"/>
      <c r="Z237" s="377"/>
      <c r="AA237" s="377"/>
    </row>
    <row r="238" spans="1:27" hidden="1" x14ac:dyDescent="0.25">
      <c r="A238" s="334" t="s">
        <v>388</v>
      </c>
      <c r="B238" s="335" t="s">
        <v>862</v>
      </c>
      <c r="C238" s="334" t="s">
        <v>863</v>
      </c>
      <c r="D238" s="336" t="s">
        <v>662</v>
      </c>
      <c r="E238" s="50" t="s">
        <v>806</v>
      </c>
      <c r="F238" s="338" t="s">
        <v>862</v>
      </c>
      <c r="G238" s="50" t="s">
        <v>863</v>
      </c>
      <c r="H238" s="338" t="s">
        <v>886</v>
      </c>
      <c r="I238" s="50" t="s">
        <v>887</v>
      </c>
      <c r="J238" s="401"/>
      <c r="K238" s="377"/>
      <c r="L238" s="377"/>
      <c r="M238" s="377"/>
      <c r="N238" s="377"/>
      <c r="O238" s="401"/>
      <c r="P238" s="377"/>
      <c r="Q238" s="377"/>
      <c r="R238" s="377"/>
      <c r="S238" s="401"/>
      <c r="T238" s="377"/>
      <c r="U238" s="401"/>
      <c r="V238" s="377"/>
      <c r="W238" s="377"/>
      <c r="X238" s="377"/>
      <c r="Y238" s="377"/>
      <c r="Z238" s="377"/>
      <c r="AA238" s="377"/>
    </row>
    <row r="239" spans="1:27" hidden="1" x14ac:dyDescent="0.25">
      <c r="A239" s="334" t="s">
        <v>388</v>
      </c>
      <c r="B239" s="335" t="s">
        <v>862</v>
      </c>
      <c r="C239" s="334" t="s">
        <v>863</v>
      </c>
      <c r="D239" s="336" t="s">
        <v>662</v>
      </c>
      <c r="E239" s="50" t="s">
        <v>806</v>
      </c>
      <c r="F239" s="338" t="s">
        <v>862</v>
      </c>
      <c r="G239" s="50" t="s">
        <v>863</v>
      </c>
      <c r="H239" s="338" t="s">
        <v>888</v>
      </c>
      <c r="I239" s="50" t="s">
        <v>889</v>
      </c>
      <c r="J239" s="401"/>
      <c r="K239" s="377"/>
      <c r="L239" s="377"/>
      <c r="M239" s="377"/>
      <c r="N239" s="377"/>
      <c r="O239" s="401"/>
      <c r="P239" s="377"/>
      <c r="Q239" s="377"/>
      <c r="R239" s="377"/>
      <c r="S239" s="401"/>
      <c r="T239" s="377"/>
      <c r="U239" s="401"/>
      <c r="V239" s="377"/>
      <c r="W239" s="377"/>
      <c r="X239" s="377"/>
      <c r="Y239" s="377"/>
      <c r="Z239" s="377"/>
      <c r="AA239" s="377"/>
    </row>
    <row r="240" spans="1:27" hidden="1" x14ac:dyDescent="0.25">
      <c r="A240" s="334" t="s">
        <v>388</v>
      </c>
      <c r="B240" s="335" t="s">
        <v>862</v>
      </c>
      <c r="C240" s="334" t="s">
        <v>863</v>
      </c>
      <c r="D240" s="336" t="s">
        <v>662</v>
      </c>
      <c r="E240" s="50" t="s">
        <v>806</v>
      </c>
      <c r="F240" s="338" t="s">
        <v>862</v>
      </c>
      <c r="G240" s="50" t="s">
        <v>863</v>
      </c>
      <c r="H240" s="338" t="s">
        <v>890</v>
      </c>
      <c r="I240" s="50" t="s">
        <v>891</v>
      </c>
      <c r="J240" s="401"/>
      <c r="K240" s="377"/>
      <c r="L240" s="377"/>
      <c r="M240" s="377"/>
      <c r="N240" s="377"/>
      <c r="O240" s="401"/>
      <c r="P240" s="377"/>
      <c r="Q240" s="377"/>
      <c r="R240" s="377"/>
      <c r="S240" s="401"/>
      <c r="T240" s="377"/>
      <c r="U240" s="401"/>
      <c r="V240" s="377"/>
      <c r="W240" s="377"/>
      <c r="X240" s="377"/>
      <c r="Y240" s="377"/>
      <c r="Z240" s="377"/>
      <c r="AA240" s="377"/>
    </row>
    <row r="241" spans="1:27" hidden="1" x14ac:dyDescent="0.25">
      <c r="A241" s="334" t="s">
        <v>388</v>
      </c>
      <c r="B241" s="335" t="s">
        <v>862</v>
      </c>
      <c r="C241" s="334" t="s">
        <v>863</v>
      </c>
      <c r="D241" s="336" t="s">
        <v>662</v>
      </c>
      <c r="E241" s="50" t="s">
        <v>806</v>
      </c>
      <c r="F241" s="338" t="s">
        <v>862</v>
      </c>
      <c r="G241" s="50" t="s">
        <v>863</v>
      </c>
      <c r="H241" s="338" t="s">
        <v>892</v>
      </c>
      <c r="I241" s="50" t="s">
        <v>893</v>
      </c>
      <c r="J241" s="401"/>
      <c r="K241" s="377"/>
      <c r="L241" s="377"/>
      <c r="M241" s="377"/>
      <c r="N241" s="377"/>
      <c r="O241" s="401"/>
      <c r="P241" s="377"/>
      <c r="Q241" s="377"/>
      <c r="R241" s="377"/>
      <c r="S241" s="401"/>
      <c r="T241" s="377"/>
      <c r="U241" s="401"/>
      <c r="V241" s="377"/>
      <c r="W241" s="377"/>
      <c r="X241" s="377"/>
      <c r="Y241" s="377"/>
      <c r="Z241" s="377"/>
      <c r="AA241" s="377"/>
    </row>
    <row r="242" spans="1:27" hidden="1" x14ac:dyDescent="0.25">
      <c r="A242" s="334" t="s">
        <v>388</v>
      </c>
      <c r="B242" s="335" t="s">
        <v>862</v>
      </c>
      <c r="C242" s="334" t="s">
        <v>863</v>
      </c>
      <c r="D242" s="336" t="s">
        <v>662</v>
      </c>
      <c r="E242" s="50" t="s">
        <v>806</v>
      </c>
      <c r="F242" s="338" t="s">
        <v>862</v>
      </c>
      <c r="G242" s="50" t="s">
        <v>863</v>
      </c>
      <c r="H242" s="338" t="s">
        <v>894</v>
      </c>
      <c r="I242" s="50" t="s">
        <v>895</v>
      </c>
      <c r="J242" s="401"/>
      <c r="K242" s="377"/>
      <c r="L242" s="377"/>
      <c r="M242" s="377"/>
      <c r="N242" s="377"/>
      <c r="O242" s="401"/>
      <c r="P242" s="377"/>
      <c r="Q242" s="377"/>
      <c r="R242" s="377"/>
      <c r="S242" s="401"/>
      <c r="T242" s="377"/>
      <c r="U242" s="401"/>
      <c r="V242" s="377"/>
      <c r="W242" s="377"/>
      <c r="X242" s="377"/>
      <c r="Y242" s="377"/>
      <c r="Z242" s="377"/>
      <c r="AA242" s="377"/>
    </row>
    <row r="243" spans="1:27" hidden="1" x14ac:dyDescent="0.25">
      <c r="A243" s="334" t="s">
        <v>388</v>
      </c>
      <c r="B243" s="335" t="s">
        <v>862</v>
      </c>
      <c r="C243" s="334" t="s">
        <v>863</v>
      </c>
      <c r="D243" s="336" t="s">
        <v>662</v>
      </c>
      <c r="E243" s="50" t="s">
        <v>806</v>
      </c>
      <c r="F243" s="338" t="s">
        <v>862</v>
      </c>
      <c r="G243" s="50" t="s">
        <v>863</v>
      </c>
      <c r="H243" s="338" t="s">
        <v>896</v>
      </c>
      <c r="I243" s="50" t="s">
        <v>897</v>
      </c>
      <c r="J243" s="401"/>
      <c r="K243" s="377"/>
      <c r="L243" s="377"/>
      <c r="M243" s="377"/>
      <c r="N243" s="377"/>
      <c r="O243" s="401"/>
      <c r="P243" s="377"/>
      <c r="Q243" s="377"/>
      <c r="R243" s="377"/>
      <c r="S243" s="401"/>
      <c r="T243" s="377"/>
      <c r="U243" s="401"/>
      <c r="V243" s="377"/>
      <c r="W243" s="377"/>
      <c r="X243" s="377"/>
      <c r="Y243" s="377"/>
      <c r="Z243" s="377"/>
      <c r="AA243" s="377"/>
    </row>
    <row r="244" spans="1:27" hidden="1" x14ac:dyDescent="0.25">
      <c r="A244" s="334" t="s">
        <v>388</v>
      </c>
      <c r="B244" s="335" t="s">
        <v>862</v>
      </c>
      <c r="C244" s="334" t="s">
        <v>863</v>
      </c>
      <c r="D244" s="336" t="s">
        <v>662</v>
      </c>
      <c r="E244" s="50" t="s">
        <v>806</v>
      </c>
      <c r="F244" s="338" t="s">
        <v>862</v>
      </c>
      <c r="G244" s="50" t="s">
        <v>863</v>
      </c>
      <c r="H244" s="338" t="s">
        <v>898</v>
      </c>
      <c r="I244" s="50" t="s">
        <v>899</v>
      </c>
      <c r="J244" s="401"/>
      <c r="K244" s="377"/>
      <c r="L244" s="377"/>
      <c r="M244" s="377"/>
      <c r="N244" s="377"/>
      <c r="O244" s="401"/>
      <c r="P244" s="377"/>
      <c r="Q244" s="377"/>
      <c r="R244" s="377"/>
      <c r="S244" s="401"/>
      <c r="T244" s="377"/>
      <c r="U244" s="401"/>
      <c r="V244" s="377"/>
      <c r="W244" s="377"/>
      <c r="X244" s="377"/>
      <c r="Y244" s="377"/>
      <c r="Z244" s="377"/>
      <c r="AA244" s="377"/>
    </row>
    <row r="245" spans="1:27" hidden="1" x14ac:dyDescent="0.25">
      <c r="A245" s="334" t="s">
        <v>388</v>
      </c>
      <c r="B245" s="335" t="s">
        <v>862</v>
      </c>
      <c r="C245" s="334" t="s">
        <v>863</v>
      </c>
      <c r="D245" s="336" t="s">
        <v>662</v>
      </c>
      <c r="E245" s="50" t="s">
        <v>806</v>
      </c>
      <c r="F245" s="338" t="s">
        <v>862</v>
      </c>
      <c r="G245" s="50" t="s">
        <v>863</v>
      </c>
      <c r="H245" s="338" t="s">
        <v>900</v>
      </c>
      <c r="I245" s="50" t="s">
        <v>901</v>
      </c>
      <c r="J245" s="401"/>
      <c r="K245" s="377"/>
      <c r="L245" s="377"/>
      <c r="M245" s="377"/>
      <c r="N245" s="377"/>
      <c r="O245" s="401"/>
      <c r="P245" s="377"/>
      <c r="Q245" s="377"/>
      <c r="R245" s="377"/>
      <c r="S245" s="401"/>
      <c r="T245" s="377"/>
      <c r="U245" s="401"/>
      <c r="V245" s="377"/>
      <c r="W245" s="377"/>
      <c r="X245" s="377"/>
      <c r="Y245" s="377"/>
      <c r="Z245" s="377"/>
      <c r="AA245" s="377"/>
    </row>
    <row r="246" spans="1:27" hidden="1" x14ac:dyDescent="0.25">
      <c r="A246" s="334" t="s">
        <v>388</v>
      </c>
      <c r="B246" s="335" t="s">
        <v>862</v>
      </c>
      <c r="C246" s="334" t="s">
        <v>863</v>
      </c>
      <c r="D246" s="336" t="s">
        <v>662</v>
      </c>
      <c r="E246" s="50" t="s">
        <v>806</v>
      </c>
      <c r="F246" s="338" t="s">
        <v>862</v>
      </c>
      <c r="G246" s="50" t="s">
        <v>863</v>
      </c>
      <c r="H246" s="338" t="s">
        <v>902</v>
      </c>
      <c r="I246" s="50" t="s">
        <v>903</v>
      </c>
      <c r="J246" s="401"/>
      <c r="K246" s="377"/>
      <c r="L246" s="377"/>
      <c r="M246" s="377"/>
      <c r="N246" s="377"/>
      <c r="O246" s="401"/>
      <c r="P246" s="377"/>
      <c r="Q246" s="377"/>
      <c r="R246" s="377"/>
      <c r="S246" s="401"/>
      <c r="T246" s="377"/>
      <c r="U246" s="401"/>
      <c r="V246" s="377"/>
      <c r="W246" s="377"/>
      <c r="X246" s="377"/>
      <c r="Y246" s="377"/>
      <c r="Z246" s="377"/>
      <c r="AA246" s="377"/>
    </row>
    <row r="247" spans="1:27" hidden="1" x14ac:dyDescent="0.25">
      <c r="A247" s="334" t="s">
        <v>388</v>
      </c>
      <c r="B247" s="335" t="s">
        <v>904</v>
      </c>
      <c r="C247" s="334" t="s">
        <v>905</v>
      </c>
      <c r="D247" s="336" t="s">
        <v>403</v>
      </c>
      <c r="E247" s="50" t="s">
        <v>770</v>
      </c>
      <c r="F247" s="338" t="s">
        <v>904</v>
      </c>
      <c r="G247" s="50" t="s">
        <v>905</v>
      </c>
      <c r="H247" s="338" t="s">
        <v>906</v>
      </c>
      <c r="I247" s="50" t="s">
        <v>907</v>
      </c>
      <c r="J247" s="401"/>
      <c r="K247" s="377"/>
      <c r="L247" s="377"/>
      <c r="M247" s="377"/>
      <c r="N247" s="377"/>
      <c r="O247" s="401"/>
      <c r="P247" s="377"/>
      <c r="Q247" s="377"/>
      <c r="R247" s="377"/>
      <c r="S247" s="401"/>
      <c r="T247" s="377"/>
      <c r="U247" s="401"/>
      <c r="V247" s="377"/>
      <c r="W247" s="377"/>
      <c r="X247" s="377"/>
      <c r="Y247" s="377"/>
      <c r="Z247" s="377"/>
      <c r="AA247" s="377"/>
    </row>
    <row r="248" spans="1:27" hidden="1" x14ac:dyDescent="0.25">
      <c r="A248" s="334" t="s">
        <v>388</v>
      </c>
      <c r="B248" s="335" t="s">
        <v>904</v>
      </c>
      <c r="C248" s="334" t="s">
        <v>905</v>
      </c>
      <c r="D248" s="336" t="s">
        <v>403</v>
      </c>
      <c r="E248" s="50" t="s">
        <v>770</v>
      </c>
      <c r="F248" s="338" t="s">
        <v>904</v>
      </c>
      <c r="G248" s="50" t="s">
        <v>905</v>
      </c>
      <c r="H248" s="338" t="s">
        <v>908</v>
      </c>
      <c r="I248" s="50" t="s">
        <v>909</v>
      </c>
      <c r="J248" s="401"/>
      <c r="K248" s="377"/>
      <c r="L248" s="377"/>
      <c r="M248" s="377"/>
      <c r="N248" s="377"/>
      <c r="O248" s="401"/>
      <c r="P248" s="377"/>
      <c r="Q248" s="377"/>
      <c r="R248" s="377"/>
      <c r="S248" s="401"/>
      <c r="T248" s="377"/>
      <c r="U248" s="401"/>
      <c r="V248" s="377"/>
      <c r="W248" s="377"/>
      <c r="X248" s="377"/>
      <c r="Y248" s="377"/>
      <c r="Z248" s="377"/>
      <c r="AA248" s="377"/>
    </row>
    <row r="249" spans="1:27" hidden="1" x14ac:dyDescent="0.25">
      <c r="A249" s="334" t="s">
        <v>388</v>
      </c>
      <c r="B249" s="335" t="s">
        <v>904</v>
      </c>
      <c r="C249" s="334" t="s">
        <v>905</v>
      </c>
      <c r="D249" s="336" t="s">
        <v>403</v>
      </c>
      <c r="E249" s="50" t="s">
        <v>770</v>
      </c>
      <c r="F249" s="338" t="s">
        <v>904</v>
      </c>
      <c r="G249" s="50" t="s">
        <v>905</v>
      </c>
      <c r="H249" s="338" t="s">
        <v>910</v>
      </c>
      <c r="I249" s="50" t="s">
        <v>911</v>
      </c>
      <c r="J249" s="401"/>
      <c r="K249" s="377"/>
      <c r="L249" s="377"/>
      <c r="M249" s="377"/>
      <c r="N249" s="377"/>
      <c r="O249" s="401"/>
      <c r="P249" s="377"/>
      <c r="Q249" s="377"/>
      <c r="R249" s="377"/>
      <c r="S249" s="401"/>
      <c r="T249" s="377"/>
      <c r="U249" s="401"/>
      <c r="V249" s="377"/>
      <c r="W249" s="377"/>
      <c r="X249" s="377"/>
      <c r="Y249" s="377"/>
      <c r="Z249" s="377"/>
      <c r="AA249" s="377"/>
    </row>
    <row r="250" spans="1:27" hidden="1" x14ac:dyDescent="0.25">
      <c r="A250" s="334" t="s">
        <v>388</v>
      </c>
      <c r="B250" s="335" t="s">
        <v>904</v>
      </c>
      <c r="C250" s="334" t="s">
        <v>905</v>
      </c>
      <c r="D250" s="336" t="s">
        <v>403</v>
      </c>
      <c r="E250" s="50" t="s">
        <v>770</v>
      </c>
      <c r="F250" s="338" t="s">
        <v>904</v>
      </c>
      <c r="G250" s="50" t="s">
        <v>905</v>
      </c>
      <c r="H250" s="338" t="s">
        <v>912</v>
      </c>
      <c r="I250" s="50" t="s">
        <v>913</v>
      </c>
      <c r="J250" s="401"/>
      <c r="K250" s="377"/>
      <c r="L250" s="377"/>
      <c r="M250" s="377"/>
      <c r="N250" s="377"/>
      <c r="O250" s="401"/>
      <c r="P250" s="377"/>
      <c r="Q250" s="377"/>
      <c r="R250" s="377"/>
      <c r="S250" s="401"/>
      <c r="T250" s="377"/>
      <c r="U250" s="401"/>
      <c r="V250" s="377"/>
      <c r="W250" s="377"/>
      <c r="X250" s="377"/>
      <c r="Y250" s="377"/>
      <c r="Z250" s="377"/>
      <c r="AA250" s="377"/>
    </row>
    <row r="251" spans="1:27" hidden="1" x14ac:dyDescent="0.25">
      <c r="A251" s="334" t="s">
        <v>388</v>
      </c>
      <c r="B251" s="335" t="s">
        <v>904</v>
      </c>
      <c r="C251" s="334" t="s">
        <v>905</v>
      </c>
      <c r="D251" s="336" t="s">
        <v>403</v>
      </c>
      <c r="E251" s="50" t="s">
        <v>770</v>
      </c>
      <c r="F251" s="338" t="s">
        <v>904</v>
      </c>
      <c r="G251" s="50" t="s">
        <v>905</v>
      </c>
      <c r="H251" s="338" t="s">
        <v>914</v>
      </c>
      <c r="I251" s="50" t="s">
        <v>915</v>
      </c>
      <c r="J251" s="401"/>
      <c r="K251" s="377"/>
      <c r="L251" s="377"/>
      <c r="M251" s="377"/>
      <c r="N251" s="377"/>
      <c r="O251" s="401"/>
      <c r="P251" s="377"/>
      <c r="Q251" s="377"/>
      <c r="R251" s="377"/>
      <c r="S251" s="401"/>
      <c r="T251" s="377"/>
      <c r="U251" s="401"/>
      <c r="V251" s="377"/>
      <c r="W251" s="377"/>
      <c r="X251" s="377"/>
      <c r="Y251" s="377"/>
      <c r="Z251" s="377"/>
      <c r="AA251" s="377"/>
    </row>
    <row r="252" spans="1:27" hidden="1" x14ac:dyDescent="0.25">
      <c r="A252" s="334" t="s">
        <v>388</v>
      </c>
      <c r="B252" s="335" t="s">
        <v>904</v>
      </c>
      <c r="C252" s="334" t="s">
        <v>905</v>
      </c>
      <c r="D252" s="336" t="s">
        <v>403</v>
      </c>
      <c r="E252" s="50" t="s">
        <v>770</v>
      </c>
      <c r="F252" s="338" t="s">
        <v>904</v>
      </c>
      <c r="G252" s="50" t="s">
        <v>905</v>
      </c>
      <c r="H252" s="338" t="s">
        <v>916</v>
      </c>
      <c r="I252" s="50" t="s">
        <v>917</v>
      </c>
      <c r="J252" s="401"/>
      <c r="K252" s="377"/>
      <c r="L252" s="377"/>
      <c r="M252" s="377"/>
      <c r="N252" s="377"/>
      <c r="O252" s="401"/>
      <c r="P252" s="377"/>
      <c r="Q252" s="377"/>
      <c r="R252" s="377"/>
      <c r="S252" s="401"/>
      <c r="T252" s="377"/>
      <c r="U252" s="401"/>
      <c r="V252" s="377"/>
      <c r="W252" s="377"/>
      <c r="X252" s="377"/>
      <c r="Y252" s="377"/>
      <c r="Z252" s="377"/>
      <c r="AA252" s="377"/>
    </row>
    <row r="253" spans="1:27" hidden="1" x14ac:dyDescent="0.25">
      <c r="A253" s="334" t="s">
        <v>388</v>
      </c>
      <c r="B253" s="335" t="s">
        <v>918</v>
      </c>
      <c r="C253" s="334" t="s">
        <v>919</v>
      </c>
      <c r="D253" s="336" t="s">
        <v>403</v>
      </c>
      <c r="E253" s="50" t="s">
        <v>770</v>
      </c>
      <c r="F253" s="338" t="s">
        <v>918</v>
      </c>
      <c r="G253" s="50" t="s">
        <v>919</v>
      </c>
      <c r="H253" s="338" t="s">
        <v>920</v>
      </c>
      <c r="I253" s="50" t="s">
        <v>921</v>
      </c>
      <c r="J253" s="401"/>
      <c r="K253" s="377"/>
      <c r="L253" s="377"/>
      <c r="M253" s="377"/>
      <c r="N253" s="377"/>
      <c r="O253" s="401"/>
      <c r="P253" s="377"/>
      <c r="Q253" s="377"/>
      <c r="R253" s="377"/>
      <c r="S253" s="401"/>
      <c r="T253" s="377"/>
      <c r="U253" s="401"/>
      <c r="V253" s="377"/>
      <c r="W253" s="377"/>
      <c r="X253" s="377"/>
      <c r="Y253" s="377"/>
      <c r="Z253" s="377"/>
      <c r="AA253" s="377"/>
    </row>
    <row r="254" spans="1:27" hidden="1" x14ac:dyDescent="0.25">
      <c r="A254" s="334" t="s">
        <v>388</v>
      </c>
      <c r="B254" s="335" t="s">
        <v>918</v>
      </c>
      <c r="C254" s="334" t="s">
        <v>919</v>
      </c>
      <c r="D254" s="336" t="s">
        <v>403</v>
      </c>
      <c r="E254" s="50" t="s">
        <v>770</v>
      </c>
      <c r="F254" s="338" t="s">
        <v>918</v>
      </c>
      <c r="G254" s="50" t="s">
        <v>919</v>
      </c>
      <c r="H254" s="338" t="s">
        <v>922</v>
      </c>
      <c r="I254" s="50" t="s">
        <v>923</v>
      </c>
      <c r="J254" s="401"/>
      <c r="K254" s="377"/>
      <c r="L254" s="377"/>
      <c r="M254" s="377"/>
      <c r="N254" s="377"/>
      <c r="O254" s="401"/>
      <c r="P254" s="377"/>
      <c r="Q254" s="377"/>
      <c r="R254" s="377"/>
      <c r="S254" s="401"/>
      <c r="T254" s="377"/>
      <c r="U254" s="401"/>
      <c r="V254" s="377"/>
      <c r="W254" s="377"/>
      <c r="X254" s="377"/>
      <c r="Y254" s="377"/>
      <c r="Z254" s="377"/>
      <c r="AA254" s="377"/>
    </row>
    <row r="255" spans="1:27" hidden="1" x14ac:dyDescent="0.25">
      <c r="A255" s="334" t="s">
        <v>388</v>
      </c>
      <c r="B255" s="335" t="s">
        <v>918</v>
      </c>
      <c r="C255" s="334" t="s">
        <v>919</v>
      </c>
      <c r="D255" s="336" t="s">
        <v>403</v>
      </c>
      <c r="E255" s="50" t="s">
        <v>770</v>
      </c>
      <c r="F255" s="338" t="s">
        <v>918</v>
      </c>
      <c r="G255" s="50" t="s">
        <v>919</v>
      </c>
      <c r="H255" s="338" t="s">
        <v>924</v>
      </c>
      <c r="I255" s="50" t="s">
        <v>925</v>
      </c>
      <c r="J255" s="401"/>
      <c r="K255" s="377"/>
      <c r="L255" s="377"/>
      <c r="M255" s="377"/>
      <c r="N255" s="377"/>
      <c r="O255" s="401"/>
      <c r="P255" s="377"/>
      <c r="Q255" s="377"/>
      <c r="R255" s="377"/>
      <c r="S255" s="401"/>
      <c r="T255" s="377"/>
      <c r="U255" s="401"/>
      <c r="V255" s="377"/>
      <c r="W255" s="377"/>
      <c r="X255" s="377"/>
      <c r="Y255" s="377"/>
      <c r="Z255" s="377"/>
      <c r="AA255" s="377"/>
    </row>
    <row r="256" spans="1:27" hidden="1" x14ac:dyDescent="0.25">
      <c r="A256" s="334" t="s">
        <v>388</v>
      </c>
      <c r="B256" s="335" t="s">
        <v>918</v>
      </c>
      <c r="C256" s="334" t="s">
        <v>919</v>
      </c>
      <c r="D256" s="336" t="s">
        <v>403</v>
      </c>
      <c r="E256" s="50" t="s">
        <v>770</v>
      </c>
      <c r="F256" s="338" t="s">
        <v>918</v>
      </c>
      <c r="G256" s="50" t="s">
        <v>919</v>
      </c>
      <c r="H256" s="338" t="s">
        <v>926</v>
      </c>
      <c r="I256" s="50" t="s">
        <v>927</v>
      </c>
      <c r="J256" s="401"/>
      <c r="K256" s="377"/>
      <c r="L256" s="377"/>
      <c r="M256" s="377"/>
      <c r="N256" s="377"/>
      <c r="O256" s="401"/>
      <c r="P256" s="377"/>
      <c r="Q256" s="377"/>
      <c r="R256" s="377"/>
      <c r="S256" s="401"/>
      <c r="T256" s="377"/>
      <c r="U256" s="401"/>
      <c r="V256" s="377"/>
      <c r="W256" s="377"/>
      <c r="X256" s="377"/>
      <c r="Y256" s="377"/>
      <c r="Z256" s="377"/>
      <c r="AA256" s="377"/>
    </row>
    <row r="257" spans="1:27" hidden="1" x14ac:dyDescent="0.25">
      <c r="A257" s="334" t="s">
        <v>388</v>
      </c>
      <c r="B257" s="335" t="s">
        <v>918</v>
      </c>
      <c r="C257" s="334" t="s">
        <v>919</v>
      </c>
      <c r="D257" s="336" t="s">
        <v>403</v>
      </c>
      <c r="E257" s="50" t="s">
        <v>770</v>
      </c>
      <c r="F257" s="338" t="s">
        <v>918</v>
      </c>
      <c r="G257" s="50" t="s">
        <v>919</v>
      </c>
      <c r="H257" s="338" t="s">
        <v>928</v>
      </c>
      <c r="I257" s="50" t="s">
        <v>929</v>
      </c>
      <c r="J257" s="401"/>
      <c r="K257" s="377"/>
      <c r="L257" s="377"/>
      <c r="M257" s="377"/>
      <c r="N257" s="377"/>
      <c r="O257" s="401"/>
      <c r="P257" s="377"/>
      <c r="Q257" s="377"/>
      <c r="R257" s="377"/>
      <c r="S257" s="401"/>
      <c r="T257" s="377"/>
      <c r="U257" s="401"/>
      <c r="V257" s="377"/>
      <c r="W257" s="377"/>
      <c r="X257" s="377"/>
      <c r="Y257" s="377"/>
      <c r="Z257" s="377"/>
      <c r="AA257" s="377"/>
    </row>
    <row r="258" spans="1:27" hidden="1" x14ac:dyDescent="0.25">
      <c r="A258" s="334" t="s">
        <v>388</v>
      </c>
      <c r="B258" s="335" t="s">
        <v>918</v>
      </c>
      <c r="C258" s="334" t="s">
        <v>919</v>
      </c>
      <c r="D258" s="336" t="s">
        <v>403</v>
      </c>
      <c r="E258" s="50" t="s">
        <v>770</v>
      </c>
      <c r="F258" s="338" t="s">
        <v>918</v>
      </c>
      <c r="G258" s="50" t="s">
        <v>919</v>
      </c>
      <c r="H258" s="338" t="s">
        <v>930</v>
      </c>
      <c r="I258" s="50" t="s">
        <v>931</v>
      </c>
      <c r="J258" s="401"/>
      <c r="K258" s="377"/>
      <c r="L258" s="377"/>
      <c r="M258" s="377"/>
      <c r="N258" s="377"/>
      <c r="O258" s="401"/>
      <c r="P258" s="377"/>
      <c r="Q258" s="377"/>
      <c r="R258" s="377"/>
      <c r="S258" s="401"/>
      <c r="T258" s="377"/>
      <c r="U258" s="401"/>
      <c r="V258" s="377"/>
      <c r="W258" s="377"/>
      <c r="X258" s="377"/>
      <c r="Y258" s="377"/>
      <c r="Z258" s="377"/>
      <c r="AA258" s="377"/>
    </row>
    <row r="259" spans="1:27" hidden="1" x14ac:dyDescent="0.25">
      <c r="A259" s="334" t="s">
        <v>388</v>
      </c>
      <c r="B259" s="335" t="s">
        <v>918</v>
      </c>
      <c r="C259" s="334" t="s">
        <v>919</v>
      </c>
      <c r="D259" s="336" t="s">
        <v>403</v>
      </c>
      <c r="E259" s="50" t="s">
        <v>770</v>
      </c>
      <c r="F259" s="338" t="s">
        <v>918</v>
      </c>
      <c r="G259" s="50" t="s">
        <v>919</v>
      </c>
      <c r="H259" s="338" t="s">
        <v>932</v>
      </c>
      <c r="I259" s="50" t="s">
        <v>933</v>
      </c>
      <c r="J259" s="401"/>
      <c r="K259" s="377"/>
      <c r="L259" s="377"/>
      <c r="M259" s="377"/>
      <c r="N259" s="377"/>
      <c r="O259" s="401"/>
      <c r="P259" s="377"/>
      <c r="Q259" s="377"/>
      <c r="R259" s="377"/>
      <c r="S259" s="401"/>
      <c r="T259" s="377"/>
      <c r="U259" s="401"/>
      <c r="V259" s="377"/>
      <c r="W259" s="377"/>
      <c r="X259" s="377"/>
      <c r="Y259" s="377"/>
      <c r="Z259" s="377"/>
      <c r="AA259" s="377"/>
    </row>
    <row r="260" spans="1:27" hidden="1" x14ac:dyDescent="0.25">
      <c r="A260" s="334" t="s">
        <v>388</v>
      </c>
      <c r="B260" s="335" t="s">
        <v>918</v>
      </c>
      <c r="C260" s="334" t="s">
        <v>919</v>
      </c>
      <c r="D260" s="336" t="s">
        <v>403</v>
      </c>
      <c r="E260" s="50" t="s">
        <v>770</v>
      </c>
      <c r="F260" s="338" t="s">
        <v>918</v>
      </c>
      <c r="G260" s="50" t="s">
        <v>919</v>
      </c>
      <c r="H260" s="338" t="s">
        <v>934</v>
      </c>
      <c r="I260" s="50" t="s">
        <v>935</v>
      </c>
      <c r="J260" s="401"/>
      <c r="K260" s="377"/>
      <c r="L260" s="377"/>
      <c r="M260" s="377"/>
      <c r="N260" s="377"/>
      <c r="O260" s="401"/>
      <c r="P260" s="377"/>
      <c r="Q260" s="377"/>
      <c r="R260" s="377"/>
      <c r="S260" s="401"/>
      <c r="T260" s="377"/>
      <c r="U260" s="401"/>
      <c r="V260" s="377"/>
      <c r="W260" s="377"/>
      <c r="X260" s="377"/>
      <c r="Y260" s="377"/>
      <c r="Z260" s="377"/>
      <c r="AA260" s="377"/>
    </row>
    <row r="261" spans="1:27" hidden="1" x14ac:dyDescent="0.25">
      <c r="A261" s="334" t="s">
        <v>388</v>
      </c>
      <c r="B261" s="335" t="s">
        <v>918</v>
      </c>
      <c r="C261" s="334" t="s">
        <v>919</v>
      </c>
      <c r="D261" s="336" t="s">
        <v>403</v>
      </c>
      <c r="E261" s="50" t="s">
        <v>770</v>
      </c>
      <c r="F261" s="338" t="s">
        <v>918</v>
      </c>
      <c r="G261" s="50" t="s">
        <v>919</v>
      </c>
      <c r="H261" s="338" t="s">
        <v>936</v>
      </c>
      <c r="I261" s="50" t="s">
        <v>937</v>
      </c>
      <c r="J261" s="401"/>
      <c r="K261" s="377"/>
      <c r="L261" s="377"/>
      <c r="M261" s="377"/>
      <c r="N261" s="377"/>
      <c r="O261" s="401"/>
      <c r="P261" s="377"/>
      <c r="Q261" s="377"/>
      <c r="R261" s="377"/>
      <c r="S261" s="401"/>
      <c r="T261" s="377"/>
      <c r="U261" s="401"/>
      <c r="V261" s="377"/>
      <c r="W261" s="377"/>
      <c r="X261" s="377"/>
      <c r="Y261" s="377"/>
      <c r="Z261" s="377"/>
      <c r="AA261" s="377"/>
    </row>
    <row r="262" spans="1:27" hidden="1" x14ac:dyDescent="0.25">
      <c r="A262" s="334" t="s">
        <v>388</v>
      </c>
      <c r="B262" s="335" t="s">
        <v>918</v>
      </c>
      <c r="C262" s="334" t="s">
        <v>919</v>
      </c>
      <c r="D262" s="336" t="s">
        <v>403</v>
      </c>
      <c r="E262" s="50" t="s">
        <v>770</v>
      </c>
      <c r="F262" s="338" t="s">
        <v>918</v>
      </c>
      <c r="G262" s="50" t="s">
        <v>919</v>
      </c>
      <c r="H262" s="338" t="s">
        <v>938</v>
      </c>
      <c r="I262" s="50" t="s">
        <v>939</v>
      </c>
      <c r="J262" s="401"/>
      <c r="K262" s="377"/>
      <c r="L262" s="377"/>
      <c r="M262" s="377"/>
      <c r="N262" s="377"/>
      <c r="O262" s="401"/>
      <c r="P262" s="377"/>
      <c r="Q262" s="377"/>
      <c r="R262" s="377"/>
      <c r="S262" s="401"/>
      <c r="T262" s="377"/>
      <c r="U262" s="401"/>
      <c r="V262" s="377"/>
      <c r="W262" s="377"/>
      <c r="X262" s="377"/>
      <c r="Y262" s="377"/>
      <c r="Z262" s="377"/>
      <c r="AA262" s="377"/>
    </row>
    <row r="263" spans="1:27" hidden="1" x14ac:dyDescent="0.25">
      <c r="A263" s="334" t="s">
        <v>388</v>
      </c>
      <c r="B263" s="335" t="s">
        <v>918</v>
      </c>
      <c r="C263" s="334" t="s">
        <v>919</v>
      </c>
      <c r="D263" s="336" t="s">
        <v>403</v>
      </c>
      <c r="E263" s="50" t="s">
        <v>770</v>
      </c>
      <c r="F263" s="338" t="s">
        <v>918</v>
      </c>
      <c r="G263" s="50" t="s">
        <v>919</v>
      </c>
      <c r="H263" s="338" t="s">
        <v>940</v>
      </c>
      <c r="I263" s="50" t="s">
        <v>941</v>
      </c>
      <c r="J263" s="401"/>
      <c r="K263" s="377"/>
      <c r="L263" s="377"/>
      <c r="M263" s="377"/>
      <c r="N263" s="377"/>
      <c r="O263" s="401"/>
      <c r="P263" s="377"/>
      <c r="Q263" s="377"/>
      <c r="R263" s="377"/>
      <c r="S263" s="401"/>
      <c r="T263" s="377"/>
      <c r="U263" s="401"/>
      <c r="V263" s="377"/>
      <c r="W263" s="377"/>
      <c r="X263" s="377"/>
      <c r="Y263" s="377"/>
      <c r="Z263" s="377"/>
      <c r="AA263" s="377"/>
    </row>
    <row r="264" spans="1:27" hidden="1" x14ac:dyDescent="0.25">
      <c r="A264" s="334" t="s">
        <v>388</v>
      </c>
      <c r="B264" s="335" t="s">
        <v>942</v>
      </c>
      <c r="C264" s="334" t="s">
        <v>943</v>
      </c>
      <c r="D264" s="336" t="s">
        <v>403</v>
      </c>
      <c r="E264" s="50" t="s">
        <v>770</v>
      </c>
      <c r="F264" s="338" t="s">
        <v>942</v>
      </c>
      <c r="G264" s="50" t="s">
        <v>943</v>
      </c>
      <c r="H264" s="338" t="s">
        <v>944</v>
      </c>
      <c r="I264" s="50" t="s">
        <v>945</v>
      </c>
      <c r="J264" s="401"/>
      <c r="K264" s="377"/>
      <c r="L264" s="377"/>
      <c r="M264" s="377"/>
      <c r="N264" s="377"/>
      <c r="O264" s="401"/>
      <c r="P264" s="377"/>
      <c r="Q264" s="377"/>
      <c r="R264" s="377"/>
      <c r="S264" s="401"/>
      <c r="T264" s="377"/>
      <c r="U264" s="401"/>
      <c r="V264" s="377"/>
      <c r="W264" s="377"/>
      <c r="X264" s="377"/>
      <c r="Y264" s="377"/>
      <c r="Z264" s="377"/>
      <c r="AA264" s="377"/>
    </row>
    <row r="265" spans="1:27" hidden="1" x14ac:dyDescent="0.25">
      <c r="A265" s="334" t="s">
        <v>388</v>
      </c>
      <c r="B265" s="335" t="s">
        <v>942</v>
      </c>
      <c r="C265" s="334" t="s">
        <v>943</v>
      </c>
      <c r="D265" s="336" t="s">
        <v>403</v>
      </c>
      <c r="E265" s="50" t="s">
        <v>770</v>
      </c>
      <c r="F265" s="338" t="s">
        <v>942</v>
      </c>
      <c r="G265" s="50" t="s">
        <v>943</v>
      </c>
      <c r="H265" s="338" t="s">
        <v>946</v>
      </c>
      <c r="I265" s="50" t="s">
        <v>947</v>
      </c>
      <c r="J265" s="401"/>
      <c r="K265" s="377"/>
      <c r="L265" s="377"/>
      <c r="M265" s="377"/>
      <c r="N265" s="377"/>
      <c r="O265" s="401"/>
      <c r="P265" s="377"/>
      <c r="Q265" s="377"/>
      <c r="R265" s="377"/>
      <c r="S265" s="401"/>
      <c r="T265" s="377"/>
      <c r="U265" s="401"/>
      <c r="V265" s="377"/>
      <c r="W265" s="377"/>
      <c r="X265" s="377"/>
      <c r="Y265" s="377"/>
      <c r="Z265" s="377"/>
      <c r="AA265" s="377"/>
    </row>
    <row r="266" spans="1:27" hidden="1" x14ac:dyDescent="0.25">
      <c r="A266" s="334" t="s">
        <v>388</v>
      </c>
      <c r="B266" s="335" t="s">
        <v>942</v>
      </c>
      <c r="C266" s="334" t="s">
        <v>943</v>
      </c>
      <c r="D266" s="336" t="s">
        <v>403</v>
      </c>
      <c r="E266" s="50" t="s">
        <v>770</v>
      </c>
      <c r="F266" s="338" t="s">
        <v>942</v>
      </c>
      <c r="G266" s="50" t="s">
        <v>943</v>
      </c>
      <c r="H266" s="338" t="s">
        <v>948</v>
      </c>
      <c r="I266" s="50" t="s">
        <v>949</v>
      </c>
      <c r="J266" s="401"/>
      <c r="K266" s="377"/>
      <c r="L266" s="377"/>
      <c r="M266" s="377"/>
      <c r="N266" s="377"/>
      <c r="O266" s="401"/>
      <c r="P266" s="377"/>
      <c r="Q266" s="377"/>
      <c r="R266" s="377"/>
      <c r="S266" s="401"/>
      <c r="T266" s="377"/>
      <c r="U266" s="401"/>
      <c r="V266" s="377"/>
      <c r="W266" s="377"/>
      <c r="X266" s="377"/>
      <c r="Y266" s="377"/>
      <c r="Z266" s="377"/>
      <c r="AA266" s="377"/>
    </row>
    <row r="267" spans="1:27" hidden="1" x14ac:dyDescent="0.25">
      <c r="A267" s="334" t="s">
        <v>388</v>
      </c>
      <c r="B267" s="335" t="s">
        <v>942</v>
      </c>
      <c r="C267" s="334" t="s">
        <v>943</v>
      </c>
      <c r="D267" s="336" t="s">
        <v>403</v>
      </c>
      <c r="E267" s="50" t="s">
        <v>770</v>
      </c>
      <c r="F267" s="338" t="s">
        <v>942</v>
      </c>
      <c r="G267" s="50" t="s">
        <v>943</v>
      </c>
      <c r="H267" s="338" t="s">
        <v>950</v>
      </c>
      <c r="I267" s="50" t="s">
        <v>951</v>
      </c>
      <c r="J267" s="401"/>
      <c r="K267" s="377"/>
      <c r="L267" s="377"/>
      <c r="M267" s="377"/>
      <c r="N267" s="377"/>
      <c r="O267" s="401"/>
      <c r="P267" s="377"/>
      <c r="Q267" s="377"/>
      <c r="R267" s="377"/>
      <c r="S267" s="401"/>
      <c r="T267" s="377"/>
      <c r="U267" s="401"/>
      <c r="V267" s="377"/>
      <c r="W267" s="377"/>
      <c r="X267" s="377"/>
      <c r="Y267" s="377"/>
      <c r="Z267" s="377"/>
      <c r="AA267" s="377"/>
    </row>
    <row r="268" spans="1:27" hidden="1" x14ac:dyDescent="0.25">
      <c r="A268" s="334" t="s">
        <v>388</v>
      </c>
      <c r="B268" s="335" t="s">
        <v>942</v>
      </c>
      <c r="C268" s="334" t="s">
        <v>943</v>
      </c>
      <c r="D268" s="336" t="s">
        <v>403</v>
      </c>
      <c r="E268" s="50" t="s">
        <v>770</v>
      </c>
      <c r="F268" s="338" t="s">
        <v>942</v>
      </c>
      <c r="G268" s="50" t="s">
        <v>943</v>
      </c>
      <c r="H268" s="338" t="s">
        <v>952</v>
      </c>
      <c r="I268" s="50" t="s">
        <v>953</v>
      </c>
      <c r="J268" s="401"/>
      <c r="K268" s="377"/>
      <c r="L268" s="377"/>
      <c r="M268" s="377"/>
      <c r="N268" s="377"/>
      <c r="O268" s="401"/>
      <c r="P268" s="377"/>
      <c r="Q268" s="377"/>
      <c r="R268" s="377"/>
      <c r="S268" s="401"/>
      <c r="T268" s="377"/>
      <c r="U268" s="401"/>
      <c r="V268" s="377"/>
      <c r="W268" s="377"/>
      <c r="X268" s="377"/>
      <c r="Y268" s="377"/>
      <c r="Z268" s="377"/>
      <c r="AA268" s="377"/>
    </row>
    <row r="269" spans="1:27" hidden="1" x14ac:dyDescent="0.25">
      <c r="A269" s="334" t="s">
        <v>388</v>
      </c>
      <c r="B269" s="335" t="s">
        <v>942</v>
      </c>
      <c r="C269" s="334" t="s">
        <v>943</v>
      </c>
      <c r="D269" s="336" t="s">
        <v>403</v>
      </c>
      <c r="E269" s="50" t="s">
        <v>770</v>
      </c>
      <c r="F269" s="338" t="s">
        <v>942</v>
      </c>
      <c r="G269" s="50" t="s">
        <v>943</v>
      </c>
      <c r="H269" s="338" t="s">
        <v>954</v>
      </c>
      <c r="I269" s="50" t="s">
        <v>955</v>
      </c>
      <c r="J269" s="401"/>
      <c r="K269" s="377"/>
      <c r="L269" s="377"/>
      <c r="M269" s="377"/>
      <c r="N269" s="377"/>
      <c r="O269" s="401"/>
      <c r="P269" s="377"/>
      <c r="Q269" s="377"/>
      <c r="R269" s="377"/>
      <c r="S269" s="401"/>
      <c r="T269" s="377"/>
      <c r="U269" s="401"/>
      <c r="V269" s="377"/>
      <c r="W269" s="377"/>
      <c r="X269" s="377"/>
      <c r="Y269" s="377"/>
      <c r="Z269" s="377"/>
      <c r="AA269" s="377"/>
    </row>
    <row r="270" spans="1:27" hidden="1" x14ac:dyDescent="0.25">
      <c r="A270" s="334" t="s">
        <v>388</v>
      </c>
      <c r="B270" s="335" t="s">
        <v>942</v>
      </c>
      <c r="C270" s="334" t="s">
        <v>943</v>
      </c>
      <c r="D270" s="336" t="s">
        <v>403</v>
      </c>
      <c r="E270" s="50" t="s">
        <v>770</v>
      </c>
      <c r="F270" s="338" t="s">
        <v>942</v>
      </c>
      <c r="G270" s="50" t="s">
        <v>943</v>
      </c>
      <c r="H270" s="338" t="s">
        <v>956</v>
      </c>
      <c r="I270" s="50" t="s">
        <v>957</v>
      </c>
      <c r="J270" s="401"/>
      <c r="K270" s="377"/>
      <c r="L270" s="377"/>
      <c r="M270" s="377"/>
      <c r="N270" s="377"/>
      <c r="O270" s="401"/>
      <c r="P270" s="377"/>
      <c r="Q270" s="377"/>
      <c r="R270" s="377"/>
      <c r="S270" s="401"/>
      <c r="T270" s="377"/>
      <c r="U270" s="401"/>
      <c r="V270" s="377"/>
      <c r="W270" s="377"/>
      <c r="X270" s="377"/>
      <c r="Y270" s="377"/>
      <c r="Z270" s="377"/>
      <c r="AA270" s="377"/>
    </row>
    <row r="271" spans="1:27" hidden="1" x14ac:dyDescent="0.25">
      <c r="A271" s="334" t="s">
        <v>388</v>
      </c>
      <c r="B271" s="335" t="s">
        <v>942</v>
      </c>
      <c r="C271" s="334" t="s">
        <v>943</v>
      </c>
      <c r="D271" s="336" t="s">
        <v>403</v>
      </c>
      <c r="E271" s="50" t="s">
        <v>770</v>
      </c>
      <c r="F271" s="338" t="s">
        <v>942</v>
      </c>
      <c r="G271" s="50" t="s">
        <v>943</v>
      </c>
      <c r="H271" s="338" t="s">
        <v>958</v>
      </c>
      <c r="I271" s="50" t="s">
        <v>959</v>
      </c>
      <c r="J271" s="401"/>
      <c r="K271" s="377"/>
      <c r="L271" s="377"/>
      <c r="M271" s="377"/>
      <c r="N271" s="377"/>
      <c r="O271" s="401"/>
      <c r="P271" s="377"/>
      <c r="Q271" s="377"/>
      <c r="R271" s="377"/>
      <c r="S271" s="401"/>
      <c r="T271" s="377"/>
      <c r="U271" s="401"/>
      <c r="V271" s="377"/>
      <c r="W271" s="377"/>
      <c r="X271" s="377"/>
      <c r="Y271" s="377"/>
      <c r="Z271" s="377"/>
      <c r="AA271" s="377"/>
    </row>
    <row r="272" spans="1:27" hidden="1" x14ac:dyDescent="0.25">
      <c r="A272" s="334" t="s">
        <v>388</v>
      </c>
      <c r="B272" s="335" t="s">
        <v>942</v>
      </c>
      <c r="C272" s="334" t="s">
        <v>943</v>
      </c>
      <c r="D272" s="336" t="s">
        <v>403</v>
      </c>
      <c r="E272" s="50" t="s">
        <v>770</v>
      </c>
      <c r="F272" s="338" t="s">
        <v>942</v>
      </c>
      <c r="G272" s="50" t="s">
        <v>943</v>
      </c>
      <c r="H272" s="338" t="s">
        <v>960</v>
      </c>
      <c r="I272" s="50" t="s">
        <v>961</v>
      </c>
      <c r="J272" s="401"/>
      <c r="K272" s="377"/>
      <c r="L272" s="377"/>
      <c r="M272" s="377"/>
      <c r="N272" s="377"/>
      <c r="O272" s="401"/>
      <c r="P272" s="377"/>
      <c r="Q272" s="377"/>
      <c r="R272" s="377"/>
      <c r="S272" s="401"/>
      <c r="T272" s="377"/>
      <c r="U272" s="401"/>
      <c r="V272" s="377"/>
      <c r="W272" s="377"/>
      <c r="X272" s="377"/>
      <c r="Y272" s="377"/>
      <c r="Z272" s="377"/>
      <c r="AA272" s="377"/>
    </row>
    <row r="273" spans="1:27" hidden="1" x14ac:dyDescent="0.25">
      <c r="A273" s="334" t="s">
        <v>388</v>
      </c>
      <c r="B273" s="335" t="s">
        <v>942</v>
      </c>
      <c r="C273" s="334" t="s">
        <v>943</v>
      </c>
      <c r="D273" s="336" t="s">
        <v>403</v>
      </c>
      <c r="E273" s="50" t="s">
        <v>770</v>
      </c>
      <c r="F273" s="338" t="s">
        <v>942</v>
      </c>
      <c r="G273" s="50" t="s">
        <v>943</v>
      </c>
      <c r="H273" s="338" t="s">
        <v>962</v>
      </c>
      <c r="I273" s="50" t="s">
        <v>963</v>
      </c>
      <c r="J273" s="401"/>
      <c r="K273" s="377"/>
      <c r="L273" s="377"/>
      <c r="M273" s="377"/>
      <c r="N273" s="377"/>
      <c r="O273" s="401"/>
      <c r="P273" s="377"/>
      <c r="Q273" s="377"/>
      <c r="R273" s="377"/>
      <c r="S273" s="401"/>
      <c r="T273" s="377"/>
      <c r="U273" s="401"/>
      <c r="V273" s="377"/>
      <c r="W273" s="377"/>
      <c r="X273" s="377"/>
      <c r="Y273" s="377"/>
      <c r="Z273" s="377"/>
      <c r="AA273" s="377"/>
    </row>
    <row r="274" spans="1:27" hidden="1" x14ac:dyDescent="0.25">
      <c r="A274" s="334" t="s">
        <v>964</v>
      </c>
      <c r="B274" s="335" t="s">
        <v>965</v>
      </c>
      <c r="C274" s="334" t="str">
        <f>I274</f>
        <v>Notre-Dame-des-Anges</v>
      </c>
      <c r="D274" s="336" t="s">
        <v>403</v>
      </c>
      <c r="E274" s="50" t="s">
        <v>770</v>
      </c>
      <c r="F274" s="338" t="s">
        <v>966</v>
      </c>
      <c r="G274" s="50" t="s">
        <v>967</v>
      </c>
      <c r="H274" s="338" t="s">
        <v>965</v>
      </c>
      <c r="I274" s="50" t="s">
        <v>968</v>
      </c>
      <c r="J274" s="401"/>
      <c r="K274" s="377"/>
      <c r="L274" s="377"/>
      <c r="M274" s="377"/>
      <c r="N274" s="377"/>
      <c r="O274" s="401"/>
      <c r="P274" s="377"/>
      <c r="Q274" s="377"/>
      <c r="R274" s="377"/>
      <c r="S274" s="401"/>
      <c r="T274" s="377"/>
      <c r="U274" s="401"/>
      <c r="V274" s="377"/>
      <c r="W274" s="377"/>
      <c r="X274" s="377"/>
      <c r="Y274" s="377"/>
      <c r="Z274" s="377"/>
      <c r="AA274" s="377"/>
    </row>
    <row r="275" spans="1:27" hidden="1" x14ac:dyDescent="0.25">
      <c r="A275" s="334" t="s">
        <v>964</v>
      </c>
      <c r="B275" s="335" t="s">
        <v>969</v>
      </c>
      <c r="C275" s="334" t="s">
        <v>970</v>
      </c>
      <c r="D275" s="336" t="s">
        <v>403</v>
      </c>
      <c r="E275" s="50" t="s">
        <v>770</v>
      </c>
      <c r="F275" s="338" t="s">
        <v>966</v>
      </c>
      <c r="G275" s="50" t="s">
        <v>967</v>
      </c>
      <c r="H275" s="338" t="s">
        <v>969</v>
      </c>
      <c r="I275" s="50" t="s">
        <v>970</v>
      </c>
      <c r="J275" s="401"/>
      <c r="K275" s="377"/>
      <c r="L275" s="377"/>
      <c r="M275" s="377"/>
      <c r="N275" s="377"/>
      <c r="O275" s="401"/>
      <c r="P275" s="377"/>
      <c r="Q275" s="377"/>
      <c r="R275" s="377"/>
      <c r="S275" s="401"/>
      <c r="T275" s="377"/>
      <c r="U275" s="401"/>
      <c r="V275" s="377"/>
      <c r="W275" s="377"/>
      <c r="X275" s="377"/>
      <c r="Y275" s="377"/>
      <c r="Z275" s="377"/>
      <c r="AA275" s="377"/>
    </row>
    <row r="276" spans="1:27" ht="21.6" hidden="1" x14ac:dyDescent="0.25">
      <c r="A276" s="334" t="s">
        <v>964</v>
      </c>
      <c r="B276" s="335" t="s">
        <v>971</v>
      </c>
      <c r="C276" s="334" t="s">
        <v>972</v>
      </c>
      <c r="D276" s="336" t="s">
        <v>403</v>
      </c>
      <c r="E276" s="50" t="s">
        <v>770</v>
      </c>
      <c r="F276" s="338" t="s">
        <v>966</v>
      </c>
      <c r="G276" s="50" t="s">
        <v>967</v>
      </c>
      <c r="H276" s="338" t="s">
        <v>971</v>
      </c>
      <c r="I276" s="50" t="s">
        <v>972</v>
      </c>
      <c r="J276" s="401"/>
      <c r="K276" s="377"/>
      <c r="L276" s="377"/>
      <c r="M276" s="377"/>
      <c r="N276" s="377"/>
      <c r="O276" s="401"/>
      <c r="P276" s="377"/>
      <c r="Q276" s="377"/>
      <c r="R276" s="377"/>
      <c r="S276" s="401"/>
      <c r="T276" s="377"/>
      <c r="U276" s="401"/>
      <c r="V276" s="377"/>
      <c r="W276" s="377"/>
      <c r="X276" s="377"/>
      <c r="Y276" s="377"/>
      <c r="Z276" s="377"/>
      <c r="AA276" s="377"/>
    </row>
    <row r="277" spans="1:27" hidden="1" x14ac:dyDescent="0.25">
      <c r="A277" s="334" t="s">
        <v>388</v>
      </c>
      <c r="B277" s="335" t="s">
        <v>973</v>
      </c>
      <c r="C277" s="334" t="s">
        <v>974</v>
      </c>
      <c r="D277" s="336" t="s">
        <v>662</v>
      </c>
      <c r="E277" s="50" t="s">
        <v>806</v>
      </c>
      <c r="F277" s="338" t="s">
        <v>973</v>
      </c>
      <c r="G277" s="50" t="s">
        <v>974</v>
      </c>
      <c r="H277" s="338" t="s">
        <v>975</v>
      </c>
      <c r="I277" s="50" t="s">
        <v>976</v>
      </c>
      <c r="J277" s="401"/>
      <c r="K277" s="377"/>
      <c r="L277" s="377"/>
      <c r="M277" s="377"/>
      <c r="N277" s="377"/>
      <c r="O277" s="401"/>
      <c r="P277" s="377"/>
      <c r="Q277" s="377"/>
      <c r="R277" s="377"/>
      <c r="S277" s="401"/>
      <c r="T277" s="377"/>
      <c r="U277" s="401"/>
      <c r="V277" s="377"/>
      <c r="W277" s="377"/>
      <c r="X277" s="377"/>
      <c r="Y277" s="377"/>
      <c r="Z277" s="377"/>
      <c r="AA277" s="377"/>
    </row>
    <row r="278" spans="1:27" hidden="1" x14ac:dyDescent="0.25">
      <c r="A278" s="334" t="s">
        <v>388</v>
      </c>
      <c r="B278" s="335" t="s">
        <v>973</v>
      </c>
      <c r="C278" s="334" t="s">
        <v>974</v>
      </c>
      <c r="D278" s="336" t="s">
        <v>662</v>
      </c>
      <c r="E278" s="50" t="s">
        <v>806</v>
      </c>
      <c r="F278" s="338" t="s">
        <v>973</v>
      </c>
      <c r="G278" s="50" t="s">
        <v>974</v>
      </c>
      <c r="H278" s="338" t="s">
        <v>977</v>
      </c>
      <c r="I278" s="50" t="s">
        <v>978</v>
      </c>
      <c r="J278" s="401"/>
      <c r="K278" s="377"/>
      <c r="L278" s="377"/>
      <c r="M278" s="377"/>
      <c r="N278" s="377"/>
      <c r="O278" s="401"/>
      <c r="P278" s="377"/>
      <c r="Q278" s="377"/>
      <c r="R278" s="377"/>
      <c r="S278" s="401"/>
      <c r="T278" s="377"/>
      <c r="U278" s="401"/>
      <c r="V278" s="377"/>
      <c r="W278" s="377"/>
      <c r="X278" s="377"/>
      <c r="Y278" s="377"/>
      <c r="Z278" s="377"/>
      <c r="AA278" s="377"/>
    </row>
    <row r="279" spans="1:27" hidden="1" x14ac:dyDescent="0.25">
      <c r="A279" s="334" t="s">
        <v>388</v>
      </c>
      <c r="B279" s="335" t="s">
        <v>973</v>
      </c>
      <c r="C279" s="334" t="s">
        <v>974</v>
      </c>
      <c r="D279" s="336" t="s">
        <v>662</v>
      </c>
      <c r="E279" s="50" t="s">
        <v>806</v>
      </c>
      <c r="F279" s="338" t="s">
        <v>973</v>
      </c>
      <c r="G279" s="50" t="s">
        <v>974</v>
      </c>
      <c r="H279" s="338" t="s">
        <v>979</v>
      </c>
      <c r="I279" s="50" t="s">
        <v>980</v>
      </c>
      <c r="J279" s="401"/>
      <c r="K279" s="377"/>
      <c r="L279" s="377"/>
      <c r="M279" s="377"/>
      <c r="N279" s="377"/>
      <c r="O279" s="401"/>
      <c r="P279" s="377"/>
      <c r="Q279" s="377"/>
      <c r="R279" s="377"/>
      <c r="S279" s="401"/>
      <c r="T279" s="377"/>
      <c r="U279" s="401"/>
      <c r="V279" s="377"/>
      <c r="W279" s="377"/>
      <c r="X279" s="377"/>
      <c r="Y279" s="377"/>
      <c r="Z279" s="377"/>
      <c r="AA279" s="377"/>
    </row>
    <row r="280" spans="1:27" hidden="1" x14ac:dyDescent="0.25">
      <c r="A280" s="334" t="s">
        <v>388</v>
      </c>
      <c r="B280" s="335" t="s">
        <v>973</v>
      </c>
      <c r="C280" s="334" t="s">
        <v>974</v>
      </c>
      <c r="D280" s="336" t="s">
        <v>662</v>
      </c>
      <c r="E280" s="50" t="s">
        <v>806</v>
      </c>
      <c r="F280" s="338" t="s">
        <v>973</v>
      </c>
      <c r="G280" s="50" t="s">
        <v>974</v>
      </c>
      <c r="H280" s="338" t="s">
        <v>981</v>
      </c>
      <c r="I280" s="50" t="s">
        <v>457</v>
      </c>
      <c r="J280" s="401"/>
      <c r="K280" s="377"/>
      <c r="L280" s="377"/>
      <c r="M280" s="377"/>
      <c r="N280" s="377"/>
      <c r="O280" s="401"/>
      <c r="P280" s="377"/>
      <c r="Q280" s="377"/>
      <c r="R280" s="377"/>
      <c r="S280" s="401"/>
      <c r="T280" s="377"/>
      <c r="U280" s="401"/>
      <c r="V280" s="377"/>
      <c r="W280" s="377"/>
      <c r="X280" s="377"/>
      <c r="Y280" s="377"/>
      <c r="Z280" s="377"/>
      <c r="AA280" s="377"/>
    </row>
    <row r="281" spans="1:27" hidden="1" x14ac:dyDescent="0.25">
      <c r="A281" s="334" t="s">
        <v>388</v>
      </c>
      <c r="B281" s="335" t="s">
        <v>973</v>
      </c>
      <c r="C281" s="334" t="s">
        <v>974</v>
      </c>
      <c r="D281" s="336" t="s">
        <v>662</v>
      </c>
      <c r="E281" s="50" t="s">
        <v>806</v>
      </c>
      <c r="F281" s="338" t="s">
        <v>973</v>
      </c>
      <c r="G281" s="50" t="s">
        <v>974</v>
      </c>
      <c r="H281" s="338" t="s">
        <v>982</v>
      </c>
      <c r="I281" s="50" t="s">
        <v>983</v>
      </c>
      <c r="J281" s="401"/>
      <c r="K281" s="377"/>
      <c r="L281" s="377"/>
      <c r="M281" s="377"/>
      <c r="N281" s="377"/>
      <c r="O281" s="401"/>
      <c r="P281" s="377"/>
      <c r="Q281" s="377"/>
      <c r="R281" s="377"/>
      <c r="S281" s="401"/>
      <c r="T281" s="377"/>
      <c r="U281" s="401"/>
      <c r="V281" s="377"/>
      <c r="W281" s="377"/>
      <c r="X281" s="377"/>
      <c r="Y281" s="377"/>
      <c r="Z281" s="377"/>
      <c r="AA281" s="377"/>
    </row>
    <row r="282" spans="1:27" hidden="1" x14ac:dyDescent="0.25">
      <c r="A282" s="334" t="s">
        <v>388</v>
      </c>
      <c r="B282" s="335" t="s">
        <v>973</v>
      </c>
      <c r="C282" s="334" t="s">
        <v>974</v>
      </c>
      <c r="D282" s="336" t="s">
        <v>662</v>
      </c>
      <c r="E282" s="50" t="s">
        <v>806</v>
      </c>
      <c r="F282" s="338" t="s">
        <v>973</v>
      </c>
      <c r="G282" s="50" t="s">
        <v>974</v>
      </c>
      <c r="H282" s="338" t="s">
        <v>984</v>
      </c>
      <c r="I282" s="50" t="s">
        <v>985</v>
      </c>
      <c r="J282" s="401"/>
      <c r="K282" s="377"/>
      <c r="L282" s="377"/>
      <c r="M282" s="377"/>
      <c r="N282" s="377"/>
      <c r="O282" s="401"/>
      <c r="P282" s="377"/>
      <c r="Q282" s="377"/>
      <c r="R282" s="377"/>
      <c r="S282" s="401"/>
      <c r="T282" s="377"/>
      <c r="U282" s="401"/>
      <c r="V282" s="377"/>
      <c r="W282" s="377"/>
      <c r="X282" s="377"/>
      <c r="Y282" s="377"/>
      <c r="Z282" s="377"/>
      <c r="AA282" s="377"/>
    </row>
    <row r="283" spans="1:27" hidden="1" x14ac:dyDescent="0.25">
      <c r="A283" s="334" t="s">
        <v>388</v>
      </c>
      <c r="B283" s="335" t="s">
        <v>973</v>
      </c>
      <c r="C283" s="334" t="s">
        <v>974</v>
      </c>
      <c r="D283" s="336" t="s">
        <v>662</v>
      </c>
      <c r="E283" s="50" t="s">
        <v>806</v>
      </c>
      <c r="F283" s="338" t="s">
        <v>973</v>
      </c>
      <c r="G283" s="50" t="s">
        <v>974</v>
      </c>
      <c r="H283" s="338" t="s">
        <v>986</v>
      </c>
      <c r="I283" s="50" t="s">
        <v>987</v>
      </c>
      <c r="J283" s="401"/>
      <c r="K283" s="377"/>
      <c r="L283" s="377"/>
      <c r="M283" s="377"/>
      <c r="N283" s="377"/>
      <c r="O283" s="401"/>
      <c r="P283" s="377"/>
      <c r="Q283" s="377"/>
      <c r="R283" s="377"/>
      <c r="S283" s="401"/>
      <c r="T283" s="377"/>
      <c r="U283" s="401"/>
      <c r="V283" s="377"/>
      <c r="W283" s="377"/>
      <c r="X283" s="377"/>
      <c r="Y283" s="377"/>
      <c r="Z283" s="377"/>
      <c r="AA283" s="377"/>
    </row>
    <row r="284" spans="1:27" hidden="1" x14ac:dyDescent="0.25">
      <c r="A284" s="334" t="s">
        <v>388</v>
      </c>
      <c r="B284" s="335" t="s">
        <v>973</v>
      </c>
      <c r="C284" s="334" t="s">
        <v>974</v>
      </c>
      <c r="D284" s="336" t="s">
        <v>662</v>
      </c>
      <c r="E284" s="50" t="s">
        <v>806</v>
      </c>
      <c r="F284" s="338" t="s">
        <v>973</v>
      </c>
      <c r="G284" s="50" t="s">
        <v>974</v>
      </c>
      <c r="H284" s="338" t="s">
        <v>988</v>
      </c>
      <c r="I284" s="50" t="s">
        <v>989</v>
      </c>
      <c r="J284" s="401"/>
      <c r="K284" s="377"/>
      <c r="L284" s="377"/>
      <c r="M284" s="377"/>
      <c r="N284" s="377"/>
      <c r="O284" s="401"/>
      <c r="P284" s="377"/>
      <c r="Q284" s="377"/>
      <c r="R284" s="377"/>
      <c r="S284" s="401"/>
      <c r="T284" s="377"/>
      <c r="U284" s="401"/>
      <c r="V284" s="377"/>
      <c r="W284" s="377"/>
      <c r="X284" s="377"/>
      <c r="Y284" s="377"/>
      <c r="Z284" s="377"/>
      <c r="AA284" s="377"/>
    </row>
    <row r="285" spans="1:27" hidden="1" x14ac:dyDescent="0.25">
      <c r="A285" s="334" t="s">
        <v>388</v>
      </c>
      <c r="B285" s="335" t="s">
        <v>973</v>
      </c>
      <c r="C285" s="334" t="s">
        <v>974</v>
      </c>
      <c r="D285" s="336" t="s">
        <v>662</v>
      </c>
      <c r="E285" s="50" t="s">
        <v>806</v>
      </c>
      <c r="F285" s="338" t="s">
        <v>973</v>
      </c>
      <c r="G285" s="50" t="s">
        <v>974</v>
      </c>
      <c r="H285" s="338" t="s">
        <v>990</v>
      </c>
      <c r="I285" s="50" t="s">
        <v>991</v>
      </c>
      <c r="J285" s="401"/>
      <c r="K285" s="377"/>
      <c r="L285" s="377"/>
      <c r="M285" s="377"/>
      <c r="N285" s="377"/>
      <c r="O285" s="401"/>
      <c r="P285" s="377"/>
      <c r="Q285" s="377"/>
      <c r="R285" s="377"/>
      <c r="S285" s="401"/>
      <c r="T285" s="377"/>
      <c r="U285" s="401"/>
      <c r="V285" s="377"/>
      <c r="W285" s="377"/>
      <c r="X285" s="377"/>
      <c r="Y285" s="377"/>
      <c r="Z285" s="377"/>
      <c r="AA285" s="377"/>
    </row>
    <row r="286" spans="1:27" hidden="1" x14ac:dyDescent="0.25">
      <c r="A286" s="334" t="s">
        <v>388</v>
      </c>
      <c r="B286" s="335" t="s">
        <v>973</v>
      </c>
      <c r="C286" s="334" t="s">
        <v>974</v>
      </c>
      <c r="D286" s="336" t="s">
        <v>662</v>
      </c>
      <c r="E286" s="50" t="s">
        <v>806</v>
      </c>
      <c r="F286" s="338" t="s">
        <v>973</v>
      </c>
      <c r="G286" s="50" t="s">
        <v>974</v>
      </c>
      <c r="H286" s="338" t="s">
        <v>992</v>
      </c>
      <c r="I286" s="50" t="s">
        <v>993</v>
      </c>
      <c r="J286" s="401"/>
      <c r="K286" s="377"/>
      <c r="L286" s="377"/>
      <c r="M286" s="377"/>
      <c r="N286" s="377"/>
      <c r="O286" s="401"/>
      <c r="P286" s="377"/>
      <c r="Q286" s="377"/>
      <c r="R286" s="377"/>
      <c r="S286" s="401"/>
      <c r="T286" s="377"/>
      <c r="U286" s="401"/>
      <c r="V286" s="377"/>
      <c r="W286" s="377"/>
      <c r="X286" s="377"/>
      <c r="Y286" s="377"/>
      <c r="Z286" s="377"/>
      <c r="AA286" s="377"/>
    </row>
    <row r="287" spans="1:27" hidden="1" x14ac:dyDescent="0.25">
      <c r="A287" s="334" t="s">
        <v>388</v>
      </c>
      <c r="B287" s="335" t="s">
        <v>973</v>
      </c>
      <c r="C287" s="334" t="s">
        <v>974</v>
      </c>
      <c r="D287" s="336" t="s">
        <v>662</v>
      </c>
      <c r="E287" s="50" t="s">
        <v>806</v>
      </c>
      <c r="F287" s="338" t="s">
        <v>973</v>
      </c>
      <c r="G287" s="50" t="s">
        <v>974</v>
      </c>
      <c r="H287" s="338" t="s">
        <v>994</v>
      </c>
      <c r="I287" s="50" t="s">
        <v>995</v>
      </c>
      <c r="J287" s="401"/>
      <c r="K287" s="377"/>
      <c r="L287" s="377"/>
      <c r="M287" s="377"/>
      <c r="N287" s="377"/>
      <c r="O287" s="401"/>
      <c r="P287" s="377"/>
      <c r="Q287" s="377"/>
      <c r="R287" s="377"/>
      <c r="S287" s="401"/>
      <c r="T287" s="377"/>
      <c r="U287" s="401"/>
      <c r="V287" s="377"/>
      <c r="W287" s="377"/>
      <c r="X287" s="377"/>
      <c r="Y287" s="377"/>
      <c r="Z287" s="377"/>
      <c r="AA287" s="377"/>
    </row>
    <row r="288" spans="1:27" hidden="1" x14ac:dyDescent="0.25">
      <c r="A288" s="334" t="s">
        <v>388</v>
      </c>
      <c r="B288" s="335" t="s">
        <v>996</v>
      </c>
      <c r="C288" s="334" t="s">
        <v>997</v>
      </c>
      <c r="D288" s="336" t="s">
        <v>662</v>
      </c>
      <c r="E288" s="50" t="s">
        <v>806</v>
      </c>
      <c r="F288" s="338" t="s">
        <v>996</v>
      </c>
      <c r="G288" s="50" t="s">
        <v>997</v>
      </c>
      <c r="H288" s="338" t="s">
        <v>998</v>
      </c>
      <c r="I288" s="50" t="s">
        <v>999</v>
      </c>
      <c r="J288" s="401"/>
      <c r="K288" s="377"/>
      <c r="L288" s="377"/>
      <c r="M288" s="377"/>
      <c r="N288" s="377"/>
      <c r="O288" s="401"/>
      <c r="P288" s="377"/>
      <c r="Q288" s="377"/>
      <c r="R288" s="377"/>
      <c r="S288" s="401"/>
      <c r="T288" s="377"/>
      <c r="U288" s="401"/>
      <c r="V288" s="377"/>
      <c r="W288" s="377"/>
      <c r="X288" s="377"/>
      <c r="Y288" s="377"/>
      <c r="Z288" s="377"/>
      <c r="AA288" s="377"/>
    </row>
    <row r="289" spans="1:27" hidden="1" x14ac:dyDescent="0.25">
      <c r="A289" s="334" t="s">
        <v>388</v>
      </c>
      <c r="B289" s="335" t="s">
        <v>996</v>
      </c>
      <c r="C289" s="334" t="s">
        <v>997</v>
      </c>
      <c r="D289" s="336" t="s">
        <v>662</v>
      </c>
      <c r="E289" s="50" t="s">
        <v>806</v>
      </c>
      <c r="F289" s="338" t="s">
        <v>996</v>
      </c>
      <c r="G289" s="50" t="s">
        <v>997</v>
      </c>
      <c r="H289" s="338" t="s">
        <v>1000</v>
      </c>
      <c r="I289" s="50" t="s">
        <v>1001</v>
      </c>
      <c r="J289" s="401"/>
      <c r="K289" s="377"/>
      <c r="L289" s="377"/>
      <c r="M289" s="377"/>
      <c r="N289" s="377"/>
      <c r="O289" s="401"/>
      <c r="P289" s="377"/>
      <c r="Q289" s="377"/>
      <c r="R289" s="377"/>
      <c r="S289" s="401"/>
      <c r="T289" s="377"/>
      <c r="U289" s="401"/>
      <c r="V289" s="377"/>
      <c r="W289" s="377"/>
      <c r="X289" s="377"/>
      <c r="Y289" s="377"/>
      <c r="Z289" s="377"/>
      <c r="AA289" s="377"/>
    </row>
    <row r="290" spans="1:27" hidden="1" x14ac:dyDescent="0.25">
      <c r="A290" s="334" t="s">
        <v>388</v>
      </c>
      <c r="B290" s="335" t="s">
        <v>996</v>
      </c>
      <c r="C290" s="334" t="s">
        <v>997</v>
      </c>
      <c r="D290" s="336" t="s">
        <v>662</v>
      </c>
      <c r="E290" s="50" t="s">
        <v>806</v>
      </c>
      <c r="F290" s="338" t="s">
        <v>996</v>
      </c>
      <c r="G290" s="50" t="s">
        <v>997</v>
      </c>
      <c r="H290" s="338" t="s">
        <v>1002</v>
      </c>
      <c r="I290" s="50" t="s">
        <v>1003</v>
      </c>
      <c r="J290" s="401"/>
      <c r="K290" s="377"/>
      <c r="L290" s="377"/>
      <c r="M290" s="377"/>
      <c r="N290" s="377"/>
      <c r="O290" s="401"/>
      <c r="P290" s="377"/>
      <c r="Q290" s="377"/>
      <c r="R290" s="377"/>
      <c r="S290" s="401"/>
      <c r="T290" s="377"/>
      <c r="U290" s="401"/>
      <c r="V290" s="377"/>
      <c r="W290" s="377"/>
      <c r="X290" s="377"/>
      <c r="Y290" s="377"/>
      <c r="Z290" s="377"/>
      <c r="AA290" s="377"/>
    </row>
    <row r="291" spans="1:27" hidden="1" x14ac:dyDescent="0.25">
      <c r="A291" s="334" t="s">
        <v>388</v>
      </c>
      <c r="B291" s="335" t="s">
        <v>996</v>
      </c>
      <c r="C291" s="334" t="s">
        <v>997</v>
      </c>
      <c r="D291" s="336" t="s">
        <v>662</v>
      </c>
      <c r="E291" s="50" t="s">
        <v>806</v>
      </c>
      <c r="F291" s="338" t="s">
        <v>996</v>
      </c>
      <c r="G291" s="50" t="s">
        <v>997</v>
      </c>
      <c r="H291" s="338" t="s">
        <v>1004</v>
      </c>
      <c r="I291" s="50" t="s">
        <v>1005</v>
      </c>
      <c r="J291" s="401"/>
      <c r="K291" s="377"/>
      <c r="L291" s="377"/>
      <c r="M291" s="377"/>
      <c r="N291" s="377"/>
      <c r="O291" s="401"/>
      <c r="P291" s="377"/>
      <c r="Q291" s="377"/>
      <c r="R291" s="377"/>
      <c r="S291" s="401"/>
      <c r="T291" s="377"/>
      <c r="U291" s="401"/>
      <c r="V291" s="377"/>
      <c r="W291" s="377"/>
      <c r="X291" s="377"/>
      <c r="Y291" s="377"/>
      <c r="Z291" s="377"/>
      <c r="AA291" s="377"/>
    </row>
    <row r="292" spans="1:27" hidden="1" x14ac:dyDescent="0.25">
      <c r="A292" s="334" t="s">
        <v>388</v>
      </c>
      <c r="B292" s="335" t="s">
        <v>996</v>
      </c>
      <c r="C292" s="334" t="s">
        <v>997</v>
      </c>
      <c r="D292" s="336" t="s">
        <v>662</v>
      </c>
      <c r="E292" s="50" t="s">
        <v>806</v>
      </c>
      <c r="F292" s="338" t="s">
        <v>996</v>
      </c>
      <c r="G292" s="50" t="s">
        <v>997</v>
      </c>
      <c r="H292" s="338" t="s">
        <v>1006</v>
      </c>
      <c r="I292" s="50" t="s">
        <v>1007</v>
      </c>
      <c r="J292" s="401"/>
      <c r="K292" s="377"/>
      <c r="L292" s="377"/>
      <c r="M292" s="377"/>
      <c r="N292" s="377"/>
      <c r="O292" s="401"/>
      <c r="P292" s="377"/>
      <c r="Q292" s="377"/>
      <c r="R292" s="377"/>
      <c r="S292" s="401"/>
      <c r="T292" s="377"/>
      <c r="U292" s="401"/>
      <c r="V292" s="377"/>
      <c r="W292" s="377"/>
      <c r="X292" s="377"/>
      <c r="Y292" s="377"/>
      <c r="Z292" s="377"/>
      <c r="AA292" s="377"/>
    </row>
    <row r="293" spans="1:27" hidden="1" x14ac:dyDescent="0.25">
      <c r="A293" s="334" t="s">
        <v>388</v>
      </c>
      <c r="B293" s="335" t="s">
        <v>996</v>
      </c>
      <c r="C293" s="334" t="s">
        <v>997</v>
      </c>
      <c r="D293" s="336" t="s">
        <v>662</v>
      </c>
      <c r="E293" s="50" t="s">
        <v>806</v>
      </c>
      <c r="F293" s="338" t="s">
        <v>996</v>
      </c>
      <c r="G293" s="50" t="s">
        <v>997</v>
      </c>
      <c r="H293" s="338" t="s">
        <v>1008</v>
      </c>
      <c r="I293" s="50" t="s">
        <v>1009</v>
      </c>
      <c r="J293" s="401"/>
      <c r="K293" s="377"/>
      <c r="L293" s="377"/>
      <c r="M293" s="377"/>
      <c r="N293" s="377"/>
      <c r="O293" s="401"/>
      <c r="P293" s="377"/>
      <c r="Q293" s="377"/>
      <c r="R293" s="377"/>
      <c r="S293" s="401"/>
      <c r="T293" s="377"/>
      <c r="U293" s="401"/>
      <c r="V293" s="377"/>
      <c r="W293" s="377"/>
      <c r="X293" s="377"/>
      <c r="Y293" s="377"/>
      <c r="Z293" s="377"/>
      <c r="AA293" s="377"/>
    </row>
    <row r="294" spans="1:27" hidden="1" x14ac:dyDescent="0.25">
      <c r="A294" s="334" t="s">
        <v>388</v>
      </c>
      <c r="B294" s="335" t="s">
        <v>996</v>
      </c>
      <c r="C294" s="334" t="s">
        <v>997</v>
      </c>
      <c r="D294" s="336" t="s">
        <v>662</v>
      </c>
      <c r="E294" s="50" t="s">
        <v>806</v>
      </c>
      <c r="F294" s="338" t="s">
        <v>996</v>
      </c>
      <c r="G294" s="50" t="s">
        <v>997</v>
      </c>
      <c r="H294" s="338" t="s">
        <v>1010</v>
      </c>
      <c r="I294" s="50" t="s">
        <v>1011</v>
      </c>
      <c r="J294" s="401"/>
      <c r="K294" s="377"/>
      <c r="L294" s="377"/>
      <c r="M294" s="377"/>
      <c r="N294" s="377"/>
      <c r="O294" s="401"/>
      <c r="P294" s="377"/>
      <c r="Q294" s="377"/>
      <c r="R294" s="377"/>
      <c r="S294" s="401"/>
      <c r="T294" s="377"/>
      <c r="U294" s="401"/>
      <c r="V294" s="377"/>
      <c r="W294" s="377"/>
      <c r="X294" s="377"/>
      <c r="Y294" s="377"/>
      <c r="Z294" s="377"/>
      <c r="AA294" s="377"/>
    </row>
    <row r="295" spans="1:27" hidden="1" x14ac:dyDescent="0.25">
      <c r="A295" s="334" t="s">
        <v>388</v>
      </c>
      <c r="B295" s="335" t="s">
        <v>996</v>
      </c>
      <c r="C295" s="334" t="s">
        <v>997</v>
      </c>
      <c r="D295" s="336" t="s">
        <v>662</v>
      </c>
      <c r="E295" s="50" t="s">
        <v>806</v>
      </c>
      <c r="F295" s="338" t="s">
        <v>996</v>
      </c>
      <c r="G295" s="50" t="s">
        <v>997</v>
      </c>
      <c r="H295" s="338" t="s">
        <v>1012</v>
      </c>
      <c r="I295" s="50" t="s">
        <v>1013</v>
      </c>
      <c r="J295" s="401"/>
      <c r="K295" s="377"/>
      <c r="L295" s="377"/>
      <c r="M295" s="377"/>
      <c r="N295" s="377"/>
      <c r="O295" s="401"/>
      <c r="P295" s="377"/>
      <c r="Q295" s="377"/>
      <c r="R295" s="377"/>
      <c r="S295" s="401"/>
      <c r="T295" s="377"/>
      <c r="U295" s="401"/>
      <c r="V295" s="377"/>
      <c r="W295" s="377"/>
      <c r="X295" s="377"/>
      <c r="Y295" s="377"/>
      <c r="Z295" s="377"/>
      <c r="AA295" s="377"/>
    </row>
    <row r="296" spans="1:27" hidden="1" x14ac:dyDescent="0.25">
      <c r="A296" s="334" t="s">
        <v>388</v>
      </c>
      <c r="B296" s="335" t="s">
        <v>996</v>
      </c>
      <c r="C296" s="334" t="s">
        <v>997</v>
      </c>
      <c r="D296" s="336" t="s">
        <v>662</v>
      </c>
      <c r="E296" s="50" t="s">
        <v>806</v>
      </c>
      <c r="F296" s="338" t="s">
        <v>996</v>
      </c>
      <c r="G296" s="50" t="s">
        <v>997</v>
      </c>
      <c r="H296" s="338" t="s">
        <v>1014</v>
      </c>
      <c r="I296" s="50" t="s">
        <v>1015</v>
      </c>
      <c r="J296" s="401"/>
      <c r="K296" s="377"/>
      <c r="L296" s="377"/>
      <c r="M296" s="377"/>
      <c r="N296" s="377"/>
      <c r="O296" s="401"/>
      <c r="P296" s="377"/>
      <c r="Q296" s="377"/>
      <c r="R296" s="377"/>
      <c r="S296" s="401"/>
      <c r="T296" s="377"/>
      <c r="U296" s="401"/>
      <c r="V296" s="377"/>
      <c r="W296" s="377"/>
      <c r="X296" s="377"/>
      <c r="Y296" s="377"/>
      <c r="Z296" s="377"/>
      <c r="AA296" s="377"/>
    </row>
    <row r="297" spans="1:27" hidden="1" x14ac:dyDescent="0.25">
      <c r="A297" s="334" t="s">
        <v>388</v>
      </c>
      <c r="B297" s="335" t="s">
        <v>996</v>
      </c>
      <c r="C297" s="334" t="s">
        <v>997</v>
      </c>
      <c r="D297" s="336" t="s">
        <v>662</v>
      </c>
      <c r="E297" s="50" t="s">
        <v>806</v>
      </c>
      <c r="F297" s="338" t="s">
        <v>996</v>
      </c>
      <c r="G297" s="50" t="s">
        <v>997</v>
      </c>
      <c r="H297" s="338" t="s">
        <v>1016</v>
      </c>
      <c r="I297" s="50" t="s">
        <v>1017</v>
      </c>
      <c r="J297" s="401"/>
      <c r="K297" s="377"/>
      <c r="L297" s="377"/>
      <c r="M297" s="377"/>
      <c r="N297" s="377"/>
      <c r="O297" s="401"/>
      <c r="P297" s="377"/>
      <c r="Q297" s="377"/>
      <c r="R297" s="377"/>
      <c r="S297" s="401"/>
      <c r="T297" s="377"/>
      <c r="U297" s="401"/>
      <c r="V297" s="377"/>
      <c r="W297" s="377"/>
      <c r="X297" s="377"/>
      <c r="Y297" s="377"/>
      <c r="Z297" s="377"/>
      <c r="AA297" s="377"/>
    </row>
    <row r="298" spans="1:27" hidden="1" x14ac:dyDescent="0.25">
      <c r="A298" s="334" t="s">
        <v>388</v>
      </c>
      <c r="B298" s="335" t="s">
        <v>1018</v>
      </c>
      <c r="C298" s="334" t="s">
        <v>1019</v>
      </c>
      <c r="D298" s="336" t="s">
        <v>662</v>
      </c>
      <c r="E298" s="50" t="s">
        <v>806</v>
      </c>
      <c r="F298" s="338" t="s">
        <v>1018</v>
      </c>
      <c r="G298" s="50" t="s">
        <v>1019</v>
      </c>
      <c r="H298" s="338" t="s">
        <v>1020</v>
      </c>
      <c r="I298" s="50" t="s">
        <v>1021</v>
      </c>
      <c r="J298" s="401"/>
      <c r="K298" s="377"/>
      <c r="L298" s="377"/>
      <c r="M298" s="377"/>
      <c r="N298" s="377"/>
      <c r="O298" s="401"/>
      <c r="P298" s="377"/>
      <c r="Q298" s="377"/>
      <c r="R298" s="377"/>
      <c r="S298" s="401"/>
      <c r="T298" s="377"/>
      <c r="U298" s="401"/>
      <c r="V298" s="377"/>
      <c r="W298" s="377"/>
      <c r="X298" s="377"/>
      <c r="Y298" s="377"/>
      <c r="Z298" s="377"/>
      <c r="AA298" s="377"/>
    </row>
    <row r="299" spans="1:27" hidden="1" x14ac:dyDescent="0.25">
      <c r="A299" s="334" t="s">
        <v>388</v>
      </c>
      <c r="B299" s="335" t="s">
        <v>1018</v>
      </c>
      <c r="C299" s="334" t="s">
        <v>1019</v>
      </c>
      <c r="D299" s="336" t="s">
        <v>662</v>
      </c>
      <c r="E299" s="50" t="s">
        <v>806</v>
      </c>
      <c r="F299" s="338" t="s">
        <v>1018</v>
      </c>
      <c r="G299" s="50" t="s">
        <v>1019</v>
      </c>
      <c r="H299" s="338" t="s">
        <v>1022</v>
      </c>
      <c r="I299" s="50" t="s">
        <v>1023</v>
      </c>
      <c r="J299" s="401"/>
      <c r="K299" s="377"/>
      <c r="L299" s="377"/>
      <c r="M299" s="377"/>
      <c r="N299" s="377"/>
      <c r="O299" s="401"/>
      <c r="P299" s="377"/>
      <c r="Q299" s="377"/>
      <c r="R299" s="377"/>
      <c r="S299" s="401"/>
      <c r="T299" s="377"/>
      <c r="U299" s="401"/>
      <c r="V299" s="377"/>
      <c r="W299" s="377"/>
      <c r="X299" s="377"/>
      <c r="Y299" s="377"/>
      <c r="Z299" s="377"/>
      <c r="AA299" s="377"/>
    </row>
    <row r="300" spans="1:27" hidden="1" x14ac:dyDescent="0.25">
      <c r="A300" s="334" t="s">
        <v>388</v>
      </c>
      <c r="B300" s="335" t="s">
        <v>1018</v>
      </c>
      <c r="C300" s="334" t="s">
        <v>1019</v>
      </c>
      <c r="D300" s="336" t="s">
        <v>662</v>
      </c>
      <c r="E300" s="50" t="s">
        <v>806</v>
      </c>
      <c r="F300" s="338" t="s">
        <v>1018</v>
      </c>
      <c r="G300" s="50" t="s">
        <v>1019</v>
      </c>
      <c r="H300" s="338" t="s">
        <v>1024</v>
      </c>
      <c r="I300" s="50" t="s">
        <v>1025</v>
      </c>
      <c r="J300" s="401"/>
      <c r="K300" s="377"/>
      <c r="L300" s="377"/>
      <c r="M300" s="377"/>
      <c r="N300" s="377"/>
      <c r="O300" s="401"/>
      <c r="P300" s="377"/>
      <c r="Q300" s="377"/>
      <c r="R300" s="377"/>
      <c r="S300" s="401"/>
      <c r="T300" s="377"/>
      <c r="U300" s="401"/>
      <c r="V300" s="377"/>
      <c r="W300" s="377"/>
      <c r="X300" s="377"/>
      <c r="Y300" s="377"/>
      <c r="Z300" s="377"/>
      <c r="AA300" s="377"/>
    </row>
    <row r="301" spans="1:27" hidden="1" x14ac:dyDescent="0.25">
      <c r="A301" s="334" t="s">
        <v>388</v>
      </c>
      <c r="B301" s="335" t="s">
        <v>1018</v>
      </c>
      <c r="C301" s="334" t="s">
        <v>1019</v>
      </c>
      <c r="D301" s="336" t="s">
        <v>662</v>
      </c>
      <c r="E301" s="50" t="s">
        <v>806</v>
      </c>
      <c r="F301" s="338" t="s">
        <v>1018</v>
      </c>
      <c r="G301" s="50" t="s">
        <v>1019</v>
      </c>
      <c r="H301" s="338" t="s">
        <v>1026</v>
      </c>
      <c r="I301" s="50" t="s">
        <v>1027</v>
      </c>
      <c r="J301" s="401"/>
      <c r="K301" s="377"/>
      <c r="L301" s="377"/>
      <c r="M301" s="377"/>
      <c r="N301" s="377"/>
      <c r="O301" s="401"/>
      <c r="P301" s="377"/>
      <c r="Q301" s="377"/>
      <c r="R301" s="377"/>
      <c r="S301" s="401"/>
      <c r="T301" s="377"/>
      <c r="U301" s="401"/>
      <c r="V301" s="377"/>
      <c r="W301" s="377"/>
      <c r="X301" s="377"/>
      <c r="Y301" s="377"/>
      <c r="Z301" s="377"/>
      <c r="AA301" s="377"/>
    </row>
    <row r="302" spans="1:27" hidden="1" x14ac:dyDescent="0.25">
      <c r="A302" s="334" t="s">
        <v>388</v>
      </c>
      <c r="B302" s="335" t="s">
        <v>1018</v>
      </c>
      <c r="C302" s="334" t="s">
        <v>1019</v>
      </c>
      <c r="D302" s="336" t="s">
        <v>662</v>
      </c>
      <c r="E302" s="50" t="s">
        <v>806</v>
      </c>
      <c r="F302" s="338" t="s">
        <v>1018</v>
      </c>
      <c r="G302" s="50" t="s">
        <v>1019</v>
      </c>
      <c r="H302" s="338" t="s">
        <v>1028</v>
      </c>
      <c r="I302" s="50" t="s">
        <v>1029</v>
      </c>
      <c r="J302" s="401"/>
      <c r="K302" s="377"/>
      <c r="L302" s="377"/>
      <c r="M302" s="377"/>
      <c r="N302" s="377"/>
      <c r="O302" s="401"/>
      <c r="P302" s="377"/>
      <c r="Q302" s="377"/>
      <c r="R302" s="377"/>
      <c r="S302" s="401"/>
      <c r="T302" s="377"/>
      <c r="U302" s="401"/>
      <c r="V302" s="377"/>
      <c r="W302" s="377"/>
      <c r="X302" s="377"/>
      <c r="Y302" s="377"/>
      <c r="Z302" s="377"/>
      <c r="AA302" s="377"/>
    </row>
    <row r="303" spans="1:27" hidden="1" x14ac:dyDescent="0.25">
      <c r="A303" s="334" t="s">
        <v>388</v>
      </c>
      <c r="B303" s="335" t="s">
        <v>1018</v>
      </c>
      <c r="C303" s="334" t="s">
        <v>1019</v>
      </c>
      <c r="D303" s="336" t="s">
        <v>662</v>
      </c>
      <c r="E303" s="50" t="s">
        <v>806</v>
      </c>
      <c r="F303" s="338" t="s">
        <v>1018</v>
      </c>
      <c r="G303" s="50" t="s">
        <v>1019</v>
      </c>
      <c r="H303" s="338" t="s">
        <v>1030</v>
      </c>
      <c r="I303" s="50" t="s">
        <v>1031</v>
      </c>
      <c r="J303" s="401"/>
      <c r="K303" s="377"/>
      <c r="L303" s="377"/>
      <c r="M303" s="377"/>
      <c r="N303" s="377"/>
      <c r="O303" s="401"/>
      <c r="P303" s="377"/>
      <c r="Q303" s="377"/>
      <c r="R303" s="377"/>
      <c r="S303" s="401"/>
      <c r="T303" s="377"/>
      <c r="U303" s="401"/>
      <c r="V303" s="377"/>
      <c r="W303" s="377"/>
      <c r="X303" s="377"/>
      <c r="Y303" s="377"/>
      <c r="Z303" s="377"/>
      <c r="AA303" s="377"/>
    </row>
    <row r="304" spans="1:27" hidden="1" x14ac:dyDescent="0.25">
      <c r="A304" s="334" t="s">
        <v>388</v>
      </c>
      <c r="B304" s="335" t="s">
        <v>1018</v>
      </c>
      <c r="C304" s="334" t="s">
        <v>1019</v>
      </c>
      <c r="D304" s="336" t="s">
        <v>662</v>
      </c>
      <c r="E304" s="50" t="s">
        <v>806</v>
      </c>
      <c r="F304" s="338" t="s">
        <v>1018</v>
      </c>
      <c r="G304" s="50" t="s">
        <v>1019</v>
      </c>
      <c r="H304" s="338" t="s">
        <v>1032</v>
      </c>
      <c r="I304" s="50" t="s">
        <v>665</v>
      </c>
      <c r="J304" s="401"/>
      <c r="K304" s="377"/>
      <c r="L304" s="377"/>
      <c r="M304" s="377"/>
      <c r="N304" s="377"/>
      <c r="O304" s="401"/>
      <c r="P304" s="377"/>
      <c r="Q304" s="377"/>
      <c r="R304" s="377"/>
      <c r="S304" s="401"/>
      <c r="T304" s="377"/>
      <c r="U304" s="401"/>
      <c r="V304" s="377"/>
      <c r="W304" s="377"/>
      <c r="X304" s="377"/>
      <c r="Y304" s="377"/>
      <c r="Z304" s="377"/>
      <c r="AA304" s="377"/>
    </row>
    <row r="305" spans="1:27" hidden="1" x14ac:dyDescent="0.25">
      <c r="A305" s="334" t="s">
        <v>388</v>
      </c>
      <c r="B305" s="335" t="s">
        <v>1018</v>
      </c>
      <c r="C305" s="334" t="s">
        <v>1019</v>
      </c>
      <c r="D305" s="336" t="s">
        <v>662</v>
      </c>
      <c r="E305" s="50" t="s">
        <v>806</v>
      </c>
      <c r="F305" s="338" t="s">
        <v>1018</v>
      </c>
      <c r="G305" s="50" t="s">
        <v>1019</v>
      </c>
      <c r="H305" s="338" t="s">
        <v>1033</v>
      </c>
      <c r="I305" s="50" t="s">
        <v>1034</v>
      </c>
      <c r="J305" s="401"/>
      <c r="K305" s="377"/>
      <c r="L305" s="377"/>
      <c r="M305" s="377"/>
      <c r="N305" s="377"/>
      <c r="O305" s="401"/>
      <c r="P305" s="377"/>
      <c r="Q305" s="377"/>
      <c r="R305" s="377"/>
      <c r="S305" s="401"/>
      <c r="T305" s="377"/>
      <c r="U305" s="401"/>
      <c r="V305" s="377"/>
      <c r="W305" s="377"/>
      <c r="X305" s="377"/>
      <c r="Y305" s="377"/>
      <c r="Z305" s="377"/>
      <c r="AA305" s="377"/>
    </row>
    <row r="306" spans="1:27" hidden="1" x14ac:dyDescent="0.25">
      <c r="A306" s="334" t="s">
        <v>388</v>
      </c>
      <c r="B306" s="335" t="s">
        <v>1018</v>
      </c>
      <c r="C306" s="334" t="s">
        <v>1019</v>
      </c>
      <c r="D306" s="336" t="s">
        <v>662</v>
      </c>
      <c r="E306" s="50" t="s">
        <v>806</v>
      </c>
      <c r="F306" s="338" t="s">
        <v>1018</v>
      </c>
      <c r="G306" s="50" t="s">
        <v>1019</v>
      </c>
      <c r="H306" s="338" t="s">
        <v>1035</v>
      </c>
      <c r="I306" s="50" t="s">
        <v>1036</v>
      </c>
      <c r="J306" s="401"/>
      <c r="K306" s="377"/>
      <c r="L306" s="377"/>
      <c r="M306" s="377"/>
      <c r="N306" s="377"/>
      <c r="O306" s="401"/>
      <c r="P306" s="377"/>
      <c r="Q306" s="377"/>
      <c r="R306" s="377"/>
      <c r="S306" s="401"/>
      <c r="T306" s="377"/>
      <c r="U306" s="401"/>
      <c r="V306" s="377"/>
      <c r="W306" s="377"/>
      <c r="X306" s="377"/>
      <c r="Y306" s="377"/>
      <c r="Z306" s="377"/>
      <c r="AA306" s="377"/>
    </row>
    <row r="307" spans="1:27" hidden="1" x14ac:dyDescent="0.25">
      <c r="A307" s="334" t="s">
        <v>388</v>
      </c>
      <c r="B307" s="335" t="s">
        <v>1018</v>
      </c>
      <c r="C307" s="334" t="s">
        <v>1019</v>
      </c>
      <c r="D307" s="336" t="s">
        <v>662</v>
      </c>
      <c r="E307" s="50" t="s">
        <v>806</v>
      </c>
      <c r="F307" s="338" t="s">
        <v>1018</v>
      </c>
      <c r="G307" s="50" t="s">
        <v>1019</v>
      </c>
      <c r="H307" s="338" t="s">
        <v>1037</v>
      </c>
      <c r="I307" s="50" t="s">
        <v>1038</v>
      </c>
      <c r="J307" s="401"/>
      <c r="K307" s="377"/>
      <c r="L307" s="377"/>
      <c r="M307" s="377"/>
      <c r="N307" s="377"/>
      <c r="O307" s="401"/>
      <c r="P307" s="377"/>
      <c r="Q307" s="377"/>
      <c r="R307" s="377"/>
      <c r="S307" s="401"/>
      <c r="T307" s="377"/>
      <c r="U307" s="401"/>
      <c r="V307" s="377"/>
      <c r="W307" s="377"/>
      <c r="X307" s="377"/>
      <c r="Y307" s="377"/>
      <c r="Z307" s="377"/>
      <c r="AA307" s="377"/>
    </row>
    <row r="308" spans="1:27" hidden="1" x14ac:dyDescent="0.25">
      <c r="A308" s="334" t="s">
        <v>388</v>
      </c>
      <c r="B308" s="335" t="s">
        <v>1018</v>
      </c>
      <c r="C308" s="334" t="s">
        <v>1019</v>
      </c>
      <c r="D308" s="336" t="s">
        <v>662</v>
      </c>
      <c r="E308" s="50" t="s">
        <v>806</v>
      </c>
      <c r="F308" s="338" t="s">
        <v>1018</v>
      </c>
      <c r="G308" s="50" t="s">
        <v>1019</v>
      </c>
      <c r="H308" s="338" t="s">
        <v>1039</v>
      </c>
      <c r="I308" s="50" t="s">
        <v>1040</v>
      </c>
      <c r="J308" s="401"/>
      <c r="K308" s="377"/>
      <c r="L308" s="377"/>
      <c r="M308" s="377"/>
      <c r="N308" s="377"/>
      <c r="O308" s="401"/>
      <c r="P308" s="377"/>
      <c r="Q308" s="377"/>
      <c r="R308" s="377"/>
      <c r="S308" s="401"/>
      <c r="T308" s="377"/>
      <c r="U308" s="401"/>
      <c r="V308" s="377"/>
      <c r="W308" s="377"/>
      <c r="X308" s="377"/>
      <c r="Y308" s="377"/>
      <c r="Z308" s="377"/>
      <c r="AA308" s="377"/>
    </row>
    <row r="309" spans="1:27" hidden="1" x14ac:dyDescent="0.25">
      <c r="A309" s="334" t="s">
        <v>388</v>
      </c>
      <c r="B309" s="335" t="s">
        <v>1018</v>
      </c>
      <c r="C309" s="334" t="s">
        <v>1019</v>
      </c>
      <c r="D309" s="336" t="s">
        <v>662</v>
      </c>
      <c r="E309" s="50" t="s">
        <v>806</v>
      </c>
      <c r="F309" s="338" t="s">
        <v>1018</v>
      </c>
      <c r="G309" s="50" t="s">
        <v>1019</v>
      </c>
      <c r="H309" s="338" t="s">
        <v>1041</v>
      </c>
      <c r="I309" s="50" t="s">
        <v>1042</v>
      </c>
      <c r="J309" s="401"/>
      <c r="K309" s="377"/>
      <c r="L309" s="377"/>
      <c r="M309" s="377"/>
      <c r="N309" s="377"/>
      <c r="O309" s="401"/>
      <c r="P309" s="377"/>
      <c r="Q309" s="377"/>
      <c r="R309" s="377"/>
      <c r="S309" s="401"/>
      <c r="T309" s="377"/>
      <c r="U309" s="401"/>
      <c r="V309" s="377"/>
      <c r="W309" s="377"/>
      <c r="X309" s="377"/>
      <c r="Y309" s="377"/>
      <c r="Z309" s="377"/>
      <c r="AA309" s="377"/>
    </row>
    <row r="310" spans="1:27" hidden="1" x14ac:dyDescent="0.25">
      <c r="A310" s="334" t="s">
        <v>388</v>
      </c>
      <c r="B310" s="335" t="s">
        <v>1018</v>
      </c>
      <c r="C310" s="334" t="s">
        <v>1019</v>
      </c>
      <c r="D310" s="336" t="s">
        <v>662</v>
      </c>
      <c r="E310" s="50" t="s">
        <v>806</v>
      </c>
      <c r="F310" s="338" t="s">
        <v>1018</v>
      </c>
      <c r="G310" s="50" t="s">
        <v>1019</v>
      </c>
      <c r="H310" s="338" t="s">
        <v>1043</v>
      </c>
      <c r="I310" s="50" t="s">
        <v>1044</v>
      </c>
      <c r="J310" s="401"/>
      <c r="K310" s="377"/>
      <c r="L310" s="377"/>
      <c r="M310" s="377"/>
      <c r="N310" s="377"/>
      <c r="O310" s="401"/>
      <c r="P310" s="377"/>
      <c r="Q310" s="377"/>
      <c r="R310" s="377"/>
      <c r="S310" s="401"/>
      <c r="T310" s="377"/>
      <c r="U310" s="401"/>
      <c r="V310" s="377"/>
      <c r="W310" s="377"/>
      <c r="X310" s="377"/>
      <c r="Y310" s="377"/>
      <c r="Z310" s="377"/>
      <c r="AA310" s="377"/>
    </row>
    <row r="311" spans="1:27" hidden="1" x14ac:dyDescent="0.25">
      <c r="A311" s="334" t="s">
        <v>388</v>
      </c>
      <c r="B311" s="335" t="s">
        <v>1045</v>
      </c>
      <c r="C311" s="334" t="s">
        <v>1046</v>
      </c>
      <c r="D311" s="336" t="s">
        <v>662</v>
      </c>
      <c r="E311" s="50" t="s">
        <v>806</v>
      </c>
      <c r="F311" s="338" t="s">
        <v>1045</v>
      </c>
      <c r="G311" s="50" t="s">
        <v>1046</v>
      </c>
      <c r="H311" s="338" t="s">
        <v>1047</v>
      </c>
      <c r="I311" s="50" t="s">
        <v>1048</v>
      </c>
      <c r="J311" s="401"/>
      <c r="K311" s="377"/>
      <c r="L311" s="377"/>
      <c r="M311" s="377"/>
      <c r="N311" s="377"/>
      <c r="O311" s="401"/>
      <c r="P311" s="377"/>
      <c r="Q311" s="377"/>
      <c r="R311" s="377"/>
      <c r="S311" s="401"/>
      <c r="T311" s="377"/>
      <c r="U311" s="401"/>
      <c r="V311" s="377"/>
      <c r="W311" s="377"/>
      <c r="X311" s="377"/>
      <c r="Y311" s="377"/>
      <c r="Z311" s="377"/>
      <c r="AA311" s="377"/>
    </row>
    <row r="312" spans="1:27" hidden="1" x14ac:dyDescent="0.25">
      <c r="A312" s="334" t="s">
        <v>388</v>
      </c>
      <c r="B312" s="335" t="s">
        <v>1045</v>
      </c>
      <c r="C312" s="334" t="s">
        <v>1046</v>
      </c>
      <c r="D312" s="336" t="s">
        <v>662</v>
      </c>
      <c r="E312" s="50" t="s">
        <v>806</v>
      </c>
      <c r="F312" s="338" t="s">
        <v>1045</v>
      </c>
      <c r="G312" s="50" t="s">
        <v>1046</v>
      </c>
      <c r="H312" s="338" t="s">
        <v>1049</v>
      </c>
      <c r="I312" s="50" t="s">
        <v>1050</v>
      </c>
      <c r="J312" s="401"/>
      <c r="K312" s="377"/>
      <c r="L312" s="377"/>
      <c r="M312" s="377"/>
      <c r="N312" s="377"/>
      <c r="O312" s="401"/>
      <c r="P312" s="377"/>
      <c r="Q312" s="377"/>
      <c r="R312" s="377"/>
      <c r="S312" s="401"/>
      <c r="T312" s="377"/>
      <c r="U312" s="401"/>
      <c r="V312" s="377"/>
      <c r="W312" s="377"/>
      <c r="X312" s="377"/>
      <c r="Y312" s="377"/>
      <c r="Z312" s="377"/>
      <c r="AA312" s="377"/>
    </row>
    <row r="313" spans="1:27" hidden="1" x14ac:dyDescent="0.25">
      <c r="A313" s="334" t="s">
        <v>388</v>
      </c>
      <c r="B313" s="335" t="s">
        <v>1045</v>
      </c>
      <c r="C313" s="334" t="s">
        <v>1046</v>
      </c>
      <c r="D313" s="336" t="s">
        <v>662</v>
      </c>
      <c r="E313" s="50" t="s">
        <v>806</v>
      </c>
      <c r="F313" s="338" t="s">
        <v>1045</v>
      </c>
      <c r="G313" s="50" t="s">
        <v>1046</v>
      </c>
      <c r="H313" s="338" t="s">
        <v>1051</v>
      </c>
      <c r="I313" s="50" t="s">
        <v>1052</v>
      </c>
      <c r="J313" s="401"/>
      <c r="K313" s="377"/>
      <c r="L313" s="377"/>
      <c r="M313" s="377"/>
      <c r="N313" s="377"/>
      <c r="O313" s="401"/>
      <c r="P313" s="377"/>
      <c r="Q313" s="377"/>
      <c r="R313" s="377"/>
      <c r="S313" s="401"/>
      <c r="T313" s="377"/>
      <c r="U313" s="401"/>
      <c r="V313" s="377"/>
      <c r="W313" s="377"/>
      <c r="X313" s="377"/>
      <c r="Y313" s="377"/>
      <c r="Z313" s="377"/>
      <c r="AA313" s="377"/>
    </row>
    <row r="314" spans="1:27" hidden="1" x14ac:dyDescent="0.25">
      <c r="A314" s="334" t="s">
        <v>388</v>
      </c>
      <c r="B314" s="335" t="s">
        <v>1045</v>
      </c>
      <c r="C314" s="334" t="s">
        <v>1046</v>
      </c>
      <c r="D314" s="336" t="s">
        <v>662</v>
      </c>
      <c r="E314" s="50" t="s">
        <v>806</v>
      </c>
      <c r="F314" s="338" t="s">
        <v>1045</v>
      </c>
      <c r="G314" s="50" t="s">
        <v>1046</v>
      </c>
      <c r="H314" s="338" t="s">
        <v>1053</v>
      </c>
      <c r="I314" s="50" t="s">
        <v>1054</v>
      </c>
      <c r="J314" s="401"/>
      <c r="K314" s="377"/>
      <c r="L314" s="377"/>
      <c r="M314" s="377"/>
      <c r="N314" s="377"/>
      <c r="O314" s="401"/>
      <c r="P314" s="377"/>
      <c r="Q314" s="377"/>
      <c r="R314" s="377"/>
      <c r="S314" s="401"/>
      <c r="T314" s="377"/>
      <c r="U314" s="401"/>
      <c r="V314" s="377"/>
      <c r="W314" s="377"/>
      <c r="X314" s="377"/>
      <c r="Y314" s="377"/>
      <c r="Z314" s="377"/>
      <c r="AA314" s="377"/>
    </row>
    <row r="315" spans="1:27" hidden="1" x14ac:dyDescent="0.25">
      <c r="A315" s="334" t="s">
        <v>388</v>
      </c>
      <c r="B315" s="335" t="s">
        <v>1045</v>
      </c>
      <c r="C315" s="334" t="s">
        <v>1046</v>
      </c>
      <c r="D315" s="336" t="s">
        <v>662</v>
      </c>
      <c r="E315" s="50" t="s">
        <v>806</v>
      </c>
      <c r="F315" s="338" t="s">
        <v>1045</v>
      </c>
      <c r="G315" s="50" t="s">
        <v>1046</v>
      </c>
      <c r="H315" s="338" t="s">
        <v>1055</v>
      </c>
      <c r="I315" s="50" t="s">
        <v>1056</v>
      </c>
      <c r="J315" s="401"/>
      <c r="K315" s="377"/>
      <c r="L315" s="377"/>
      <c r="M315" s="377"/>
      <c r="N315" s="377"/>
      <c r="O315" s="401"/>
      <c r="P315" s="377"/>
      <c r="Q315" s="377"/>
      <c r="R315" s="377"/>
      <c r="S315" s="401"/>
      <c r="T315" s="377"/>
      <c r="U315" s="401"/>
      <c r="V315" s="377"/>
      <c r="W315" s="377"/>
      <c r="X315" s="377"/>
      <c r="Y315" s="377"/>
      <c r="Z315" s="377"/>
      <c r="AA315" s="377"/>
    </row>
    <row r="316" spans="1:27" hidden="1" x14ac:dyDescent="0.25">
      <c r="A316" s="334" t="s">
        <v>388</v>
      </c>
      <c r="B316" s="335" t="s">
        <v>1045</v>
      </c>
      <c r="C316" s="334" t="s">
        <v>1046</v>
      </c>
      <c r="D316" s="336" t="s">
        <v>662</v>
      </c>
      <c r="E316" s="50" t="s">
        <v>806</v>
      </c>
      <c r="F316" s="338" t="s">
        <v>1045</v>
      </c>
      <c r="G316" s="50" t="s">
        <v>1046</v>
      </c>
      <c r="H316" s="338" t="s">
        <v>1057</v>
      </c>
      <c r="I316" s="50" t="s">
        <v>1058</v>
      </c>
      <c r="J316" s="401"/>
      <c r="K316" s="377"/>
      <c r="L316" s="377"/>
      <c r="M316" s="377"/>
      <c r="N316" s="377"/>
      <c r="O316" s="401"/>
      <c r="P316" s="377"/>
      <c r="Q316" s="377"/>
      <c r="R316" s="377"/>
      <c r="S316" s="401"/>
      <c r="T316" s="377"/>
      <c r="U316" s="401"/>
      <c r="V316" s="377"/>
      <c r="W316" s="377"/>
      <c r="X316" s="377"/>
      <c r="Y316" s="377"/>
      <c r="Z316" s="377"/>
      <c r="AA316" s="377"/>
    </row>
    <row r="317" spans="1:27" hidden="1" x14ac:dyDescent="0.25">
      <c r="A317" s="334" t="s">
        <v>388</v>
      </c>
      <c r="B317" s="335" t="s">
        <v>1045</v>
      </c>
      <c r="C317" s="334" t="s">
        <v>1046</v>
      </c>
      <c r="D317" s="336" t="s">
        <v>662</v>
      </c>
      <c r="E317" s="50" t="s">
        <v>806</v>
      </c>
      <c r="F317" s="338" t="s">
        <v>1045</v>
      </c>
      <c r="G317" s="50" t="s">
        <v>1046</v>
      </c>
      <c r="H317" s="338" t="s">
        <v>1059</v>
      </c>
      <c r="I317" s="50" t="s">
        <v>1060</v>
      </c>
      <c r="J317" s="401"/>
      <c r="K317" s="377"/>
      <c r="L317" s="377"/>
      <c r="M317" s="377"/>
      <c r="N317" s="377"/>
      <c r="O317" s="401"/>
      <c r="P317" s="377"/>
      <c r="Q317" s="377"/>
      <c r="R317" s="377"/>
      <c r="S317" s="401"/>
      <c r="T317" s="377"/>
      <c r="U317" s="401"/>
      <c r="V317" s="377"/>
      <c r="W317" s="377"/>
      <c r="X317" s="377"/>
      <c r="Y317" s="377"/>
      <c r="Z317" s="377"/>
      <c r="AA317" s="377"/>
    </row>
    <row r="318" spans="1:27" hidden="1" x14ac:dyDescent="0.25">
      <c r="A318" s="334" t="s">
        <v>388</v>
      </c>
      <c r="B318" s="335" t="s">
        <v>1045</v>
      </c>
      <c r="C318" s="334" t="s">
        <v>1046</v>
      </c>
      <c r="D318" s="336" t="s">
        <v>662</v>
      </c>
      <c r="E318" s="50" t="s">
        <v>806</v>
      </c>
      <c r="F318" s="338" t="s">
        <v>1045</v>
      </c>
      <c r="G318" s="50" t="s">
        <v>1046</v>
      </c>
      <c r="H318" s="338" t="s">
        <v>1061</v>
      </c>
      <c r="I318" s="50" t="s">
        <v>1062</v>
      </c>
      <c r="J318" s="401"/>
      <c r="K318" s="377"/>
      <c r="L318" s="377"/>
      <c r="M318" s="377"/>
      <c r="N318" s="377"/>
      <c r="O318" s="401"/>
      <c r="P318" s="377"/>
      <c r="Q318" s="377"/>
      <c r="R318" s="377"/>
      <c r="S318" s="401"/>
      <c r="T318" s="377"/>
      <c r="U318" s="401"/>
      <c r="V318" s="377"/>
      <c r="W318" s="377"/>
      <c r="X318" s="377"/>
      <c r="Y318" s="377"/>
      <c r="Z318" s="377"/>
      <c r="AA318" s="377"/>
    </row>
    <row r="319" spans="1:27" hidden="1" x14ac:dyDescent="0.25">
      <c r="A319" s="334" t="s">
        <v>388</v>
      </c>
      <c r="B319" s="335" t="s">
        <v>1045</v>
      </c>
      <c r="C319" s="334" t="s">
        <v>1046</v>
      </c>
      <c r="D319" s="336" t="s">
        <v>662</v>
      </c>
      <c r="E319" s="50" t="s">
        <v>806</v>
      </c>
      <c r="F319" s="338" t="s">
        <v>1045</v>
      </c>
      <c r="G319" s="50" t="s">
        <v>1046</v>
      </c>
      <c r="H319" s="338" t="s">
        <v>1063</v>
      </c>
      <c r="I319" s="50" t="s">
        <v>1064</v>
      </c>
      <c r="J319" s="401"/>
      <c r="K319" s="377"/>
      <c r="L319" s="377"/>
      <c r="M319" s="377"/>
      <c r="N319" s="377"/>
      <c r="O319" s="401"/>
      <c r="P319" s="377"/>
      <c r="Q319" s="377"/>
      <c r="R319" s="377"/>
      <c r="S319" s="401"/>
      <c r="T319" s="377"/>
      <c r="U319" s="401"/>
      <c r="V319" s="377"/>
      <c r="W319" s="377"/>
      <c r="X319" s="377"/>
      <c r="Y319" s="377"/>
      <c r="Z319" s="377"/>
      <c r="AA319" s="377"/>
    </row>
    <row r="320" spans="1:27" hidden="1" x14ac:dyDescent="0.25">
      <c r="A320" s="334" t="s">
        <v>388</v>
      </c>
      <c r="B320" s="335" t="s">
        <v>1045</v>
      </c>
      <c r="C320" s="334" t="s">
        <v>1046</v>
      </c>
      <c r="D320" s="336" t="s">
        <v>662</v>
      </c>
      <c r="E320" s="50" t="s">
        <v>806</v>
      </c>
      <c r="F320" s="338" t="s">
        <v>1045</v>
      </c>
      <c r="G320" s="50" t="s">
        <v>1046</v>
      </c>
      <c r="H320" s="338" t="s">
        <v>1065</v>
      </c>
      <c r="I320" s="50" t="s">
        <v>1066</v>
      </c>
      <c r="J320" s="401"/>
      <c r="K320" s="377"/>
      <c r="L320" s="377"/>
      <c r="M320" s="377"/>
      <c r="N320" s="377"/>
      <c r="O320" s="401"/>
      <c r="P320" s="377"/>
      <c r="Q320" s="377"/>
      <c r="R320" s="377"/>
      <c r="S320" s="401"/>
      <c r="T320" s="377"/>
      <c r="U320" s="401"/>
      <c r="V320" s="377"/>
      <c r="W320" s="377"/>
      <c r="X320" s="377"/>
      <c r="Y320" s="377"/>
      <c r="Z320" s="377"/>
      <c r="AA320" s="377"/>
    </row>
    <row r="321" spans="1:27" hidden="1" x14ac:dyDescent="0.25">
      <c r="A321" s="334" t="s">
        <v>388</v>
      </c>
      <c r="B321" s="335" t="s">
        <v>1045</v>
      </c>
      <c r="C321" s="334" t="s">
        <v>1046</v>
      </c>
      <c r="D321" s="336" t="s">
        <v>662</v>
      </c>
      <c r="E321" s="50" t="s">
        <v>806</v>
      </c>
      <c r="F321" s="338" t="s">
        <v>1045</v>
      </c>
      <c r="G321" s="50" t="s">
        <v>1046</v>
      </c>
      <c r="H321" s="338" t="s">
        <v>1067</v>
      </c>
      <c r="I321" s="50" t="s">
        <v>1068</v>
      </c>
      <c r="J321" s="401"/>
      <c r="K321" s="377"/>
      <c r="L321" s="377"/>
      <c r="M321" s="377"/>
      <c r="N321" s="377"/>
      <c r="O321" s="401"/>
      <c r="P321" s="377"/>
      <c r="Q321" s="377"/>
      <c r="R321" s="377"/>
      <c r="S321" s="401"/>
      <c r="T321" s="377"/>
      <c r="U321" s="401"/>
      <c r="V321" s="377"/>
      <c r="W321" s="377"/>
      <c r="X321" s="377"/>
      <c r="Y321" s="377"/>
      <c r="Z321" s="377"/>
      <c r="AA321" s="377"/>
    </row>
    <row r="322" spans="1:27" hidden="1" x14ac:dyDescent="0.25">
      <c r="A322" s="334" t="s">
        <v>388</v>
      </c>
      <c r="B322" s="335" t="s">
        <v>1045</v>
      </c>
      <c r="C322" s="334" t="s">
        <v>1046</v>
      </c>
      <c r="D322" s="336" t="s">
        <v>662</v>
      </c>
      <c r="E322" s="50" t="s">
        <v>806</v>
      </c>
      <c r="F322" s="338" t="s">
        <v>1045</v>
      </c>
      <c r="G322" s="50" t="s">
        <v>1046</v>
      </c>
      <c r="H322" s="338" t="s">
        <v>1069</v>
      </c>
      <c r="I322" s="50" t="s">
        <v>1070</v>
      </c>
      <c r="J322" s="401"/>
      <c r="K322" s="377"/>
      <c r="L322" s="377"/>
      <c r="M322" s="377"/>
      <c r="N322" s="377"/>
      <c r="O322" s="401"/>
      <c r="P322" s="377"/>
      <c r="Q322" s="377"/>
      <c r="R322" s="377"/>
      <c r="S322" s="401"/>
      <c r="T322" s="377"/>
      <c r="U322" s="401"/>
      <c r="V322" s="377"/>
      <c r="W322" s="377"/>
      <c r="X322" s="377"/>
      <c r="Y322" s="377"/>
      <c r="Z322" s="377"/>
      <c r="AA322" s="377"/>
    </row>
    <row r="323" spans="1:27" hidden="1" x14ac:dyDescent="0.25">
      <c r="A323" s="334" t="s">
        <v>388</v>
      </c>
      <c r="B323" s="335" t="s">
        <v>1045</v>
      </c>
      <c r="C323" s="334" t="s">
        <v>1046</v>
      </c>
      <c r="D323" s="336" t="s">
        <v>662</v>
      </c>
      <c r="E323" s="50" t="s">
        <v>806</v>
      </c>
      <c r="F323" s="338" t="s">
        <v>1045</v>
      </c>
      <c r="G323" s="50" t="s">
        <v>1046</v>
      </c>
      <c r="H323" s="338" t="s">
        <v>1071</v>
      </c>
      <c r="I323" s="50" t="s">
        <v>1072</v>
      </c>
      <c r="J323" s="401"/>
      <c r="K323" s="377"/>
      <c r="L323" s="377"/>
      <c r="M323" s="377"/>
      <c r="N323" s="377"/>
      <c r="O323" s="401"/>
      <c r="P323" s="377"/>
      <c r="Q323" s="377"/>
      <c r="R323" s="377"/>
      <c r="S323" s="401"/>
      <c r="T323" s="377"/>
      <c r="U323" s="401"/>
      <c r="V323" s="377"/>
      <c r="W323" s="377"/>
      <c r="X323" s="377"/>
      <c r="Y323" s="377"/>
      <c r="Z323" s="377"/>
      <c r="AA323" s="377"/>
    </row>
    <row r="324" spans="1:27" hidden="1" x14ac:dyDescent="0.25">
      <c r="A324" s="334" t="s">
        <v>388</v>
      </c>
      <c r="B324" s="335" t="s">
        <v>1045</v>
      </c>
      <c r="C324" s="334" t="s">
        <v>1046</v>
      </c>
      <c r="D324" s="336" t="s">
        <v>662</v>
      </c>
      <c r="E324" s="50" t="s">
        <v>806</v>
      </c>
      <c r="F324" s="338" t="s">
        <v>1045</v>
      </c>
      <c r="G324" s="50" t="s">
        <v>1046</v>
      </c>
      <c r="H324" s="338" t="s">
        <v>1073</v>
      </c>
      <c r="I324" s="50" t="s">
        <v>1074</v>
      </c>
      <c r="J324" s="401"/>
      <c r="K324" s="377"/>
      <c r="L324" s="377"/>
      <c r="M324" s="377"/>
      <c r="N324" s="377"/>
      <c r="O324" s="401"/>
      <c r="P324" s="377"/>
      <c r="Q324" s="377"/>
      <c r="R324" s="377"/>
      <c r="S324" s="401"/>
      <c r="T324" s="377"/>
      <c r="U324" s="401"/>
      <c r="V324" s="377"/>
      <c r="W324" s="377"/>
      <c r="X324" s="377"/>
      <c r="Y324" s="377"/>
      <c r="Z324" s="377"/>
      <c r="AA324" s="377"/>
    </row>
    <row r="325" spans="1:27" hidden="1" x14ac:dyDescent="0.25">
      <c r="A325" s="334" t="s">
        <v>388</v>
      </c>
      <c r="B325" s="335" t="s">
        <v>1045</v>
      </c>
      <c r="C325" s="334" t="s">
        <v>1046</v>
      </c>
      <c r="D325" s="336" t="s">
        <v>662</v>
      </c>
      <c r="E325" s="50" t="s">
        <v>806</v>
      </c>
      <c r="F325" s="338" t="s">
        <v>1045</v>
      </c>
      <c r="G325" s="50" t="s">
        <v>1046</v>
      </c>
      <c r="H325" s="338" t="s">
        <v>1075</v>
      </c>
      <c r="I325" s="50" t="s">
        <v>1076</v>
      </c>
      <c r="J325" s="401"/>
      <c r="K325" s="377"/>
      <c r="L325" s="377"/>
      <c r="M325" s="377"/>
      <c r="N325" s="377"/>
      <c r="O325" s="401"/>
      <c r="P325" s="377"/>
      <c r="Q325" s="377"/>
      <c r="R325" s="377"/>
      <c r="S325" s="401"/>
      <c r="T325" s="377"/>
      <c r="U325" s="401"/>
      <c r="V325" s="377"/>
      <c r="W325" s="377"/>
      <c r="X325" s="377"/>
      <c r="Y325" s="377"/>
      <c r="Z325" s="377"/>
      <c r="AA325" s="377"/>
    </row>
    <row r="326" spans="1:27" hidden="1" x14ac:dyDescent="0.25">
      <c r="A326" s="334" t="s">
        <v>388</v>
      </c>
      <c r="B326" s="335" t="s">
        <v>1045</v>
      </c>
      <c r="C326" s="334" t="s">
        <v>1046</v>
      </c>
      <c r="D326" s="336" t="s">
        <v>662</v>
      </c>
      <c r="E326" s="50" t="s">
        <v>806</v>
      </c>
      <c r="F326" s="338" t="s">
        <v>1045</v>
      </c>
      <c r="G326" s="50" t="s">
        <v>1046</v>
      </c>
      <c r="H326" s="338" t="s">
        <v>1077</v>
      </c>
      <c r="I326" s="50" t="s">
        <v>1078</v>
      </c>
      <c r="J326" s="401"/>
      <c r="K326" s="377"/>
      <c r="L326" s="377"/>
      <c r="M326" s="377"/>
      <c r="N326" s="377"/>
      <c r="O326" s="401"/>
      <c r="P326" s="377"/>
      <c r="Q326" s="377"/>
      <c r="R326" s="377"/>
      <c r="S326" s="401"/>
      <c r="T326" s="377"/>
      <c r="U326" s="401"/>
      <c r="V326" s="377"/>
      <c r="W326" s="377"/>
      <c r="X326" s="377"/>
      <c r="Y326" s="377"/>
      <c r="Z326" s="377"/>
      <c r="AA326" s="377"/>
    </row>
    <row r="327" spans="1:27" hidden="1" x14ac:dyDescent="0.25">
      <c r="A327" s="334" t="s">
        <v>388</v>
      </c>
      <c r="B327" s="335" t="s">
        <v>1079</v>
      </c>
      <c r="C327" s="334" t="s">
        <v>1080</v>
      </c>
      <c r="D327" s="336" t="s">
        <v>441</v>
      </c>
      <c r="E327" s="50" t="s">
        <v>1081</v>
      </c>
      <c r="F327" s="338" t="s">
        <v>1079</v>
      </c>
      <c r="G327" s="50" t="s">
        <v>1080</v>
      </c>
      <c r="H327" s="338" t="s">
        <v>1082</v>
      </c>
      <c r="I327" s="50" t="s">
        <v>1083</v>
      </c>
      <c r="J327" s="401"/>
      <c r="K327" s="377"/>
      <c r="L327" s="377"/>
      <c r="M327" s="377"/>
      <c r="N327" s="377"/>
      <c r="O327" s="401"/>
      <c r="P327" s="377"/>
      <c r="Q327" s="377"/>
      <c r="R327" s="377"/>
      <c r="S327" s="401"/>
      <c r="T327" s="377"/>
      <c r="U327" s="401"/>
      <c r="V327" s="377"/>
      <c r="W327" s="377"/>
      <c r="X327" s="377"/>
      <c r="Y327" s="377"/>
      <c r="Z327" s="377"/>
      <c r="AA327" s="377"/>
    </row>
    <row r="328" spans="1:27" hidden="1" x14ac:dyDescent="0.25">
      <c r="A328" s="334" t="s">
        <v>388</v>
      </c>
      <c r="B328" s="335" t="s">
        <v>1079</v>
      </c>
      <c r="C328" s="334" t="s">
        <v>1080</v>
      </c>
      <c r="D328" s="336" t="s">
        <v>441</v>
      </c>
      <c r="E328" s="50" t="s">
        <v>1081</v>
      </c>
      <c r="F328" s="338" t="s">
        <v>1079</v>
      </c>
      <c r="G328" s="50" t="s">
        <v>1080</v>
      </c>
      <c r="H328" s="338" t="s">
        <v>1084</v>
      </c>
      <c r="I328" s="50" t="s">
        <v>1085</v>
      </c>
      <c r="J328" s="401"/>
      <c r="K328" s="377"/>
      <c r="L328" s="377"/>
      <c r="M328" s="377"/>
      <c r="N328" s="377"/>
      <c r="O328" s="401"/>
      <c r="P328" s="377"/>
      <c r="Q328" s="377"/>
      <c r="R328" s="377"/>
      <c r="S328" s="401"/>
      <c r="T328" s="377"/>
      <c r="U328" s="401"/>
      <c r="V328" s="377"/>
      <c r="W328" s="377"/>
      <c r="X328" s="377"/>
      <c r="Y328" s="377"/>
      <c r="Z328" s="377"/>
      <c r="AA328" s="377"/>
    </row>
    <row r="329" spans="1:27" hidden="1" x14ac:dyDescent="0.25">
      <c r="A329" s="334" t="s">
        <v>388</v>
      </c>
      <c r="B329" s="335" t="s">
        <v>1079</v>
      </c>
      <c r="C329" s="334" t="s">
        <v>1080</v>
      </c>
      <c r="D329" s="336" t="s">
        <v>441</v>
      </c>
      <c r="E329" s="50" t="s">
        <v>1081</v>
      </c>
      <c r="F329" s="338" t="s">
        <v>1079</v>
      </c>
      <c r="G329" s="50" t="s">
        <v>1080</v>
      </c>
      <c r="H329" s="338" t="s">
        <v>1086</v>
      </c>
      <c r="I329" s="50" t="s">
        <v>1087</v>
      </c>
      <c r="J329" s="401"/>
      <c r="K329" s="377"/>
      <c r="L329" s="377"/>
      <c r="M329" s="377"/>
      <c r="N329" s="377"/>
      <c r="O329" s="401"/>
      <c r="P329" s="377"/>
      <c r="Q329" s="377"/>
      <c r="R329" s="377"/>
      <c r="S329" s="401"/>
      <c r="T329" s="377"/>
      <c r="U329" s="401"/>
      <c r="V329" s="377"/>
      <c r="W329" s="377"/>
      <c r="X329" s="377"/>
      <c r="Y329" s="377"/>
      <c r="Z329" s="377"/>
      <c r="AA329" s="377"/>
    </row>
    <row r="330" spans="1:27" hidden="1" x14ac:dyDescent="0.25">
      <c r="A330" s="334" t="s">
        <v>388</v>
      </c>
      <c r="B330" s="335" t="s">
        <v>1079</v>
      </c>
      <c r="C330" s="334" t="s">
        <v>1080</v>
      </c>
      <c r="D330" s="336" t="s">
        <v>441</v>
      </c>
      <c r="E330" s="50" t="s">
        <v>1081</v>
      </c>
      <c r="F330" s="338" t="s">
        <v>1079</v>
      </c>
      <c r="G330" s="50" t="s">
        <v>1080</v>
      </c>
      <c r="H330" s="338" t="s">
        <v>1088</v>
      </c>
      <c r="I330" s="50" t="s">
        <v>1089</v>
      </c>
      <c r="J330" s="401"/>
      <c r="K330" s="377"/>
      <c r="L330" s="377"/>
      <c r="M330" s="377"/>
      <c r="N330" s="377"/>
      <c r="O330" s="401"/>
      <c r="P330" s="377"/>
      <c r="Q330" s="377"/>
      <c r="R330" s="377"/>
      <c r="S330" s="401"/>
      <c r="T330" s="377"/>
      <c r="U330" s="401"/>
      <c r="V330" s="377"/>
      <c r="W330" s="377"/>
      <c r="X330" s="377"/>
      <c r="Y330" s="377"/>
      <c r="Z330" s="377"/>
      <c r="AA330" s="377"/>
    </row>
    <row r="331" spans="1:27" hidden="1" x14ac:dyDescent="0.25">
      <c r="A331" s="334" t="s">
        <v>388</v>
      </c>
      <c r="B331" s="335" t="s">
        <v>1079</v>
      </c>
      <c r="C331" s="334" t="s">
        <v>1080</v>
      </c>
      <c r="D331" s="336" t="s">
        <v>441</v>
      </c>
      <c r="E331" s="50" t="s">
        <v>1081</v>
      </c>
      <c r="F331" s="338" t="s">
        <v>1079</v>
      </c>
      <c r="G331" s="50" t="s">
        <v>1080</v>
      </c>
      <c r="H331" s="338" t="s">
        <v>1090</v>
      </c>
      <c r="I331" s="50" t="s">
        <v>1091</v>
      </c>
      <c r="J331" s="401"/>
      <c r="K331" s="377"/>
      <c r="L331" s="377"/>
      <c r="M331" s="377"/>
      <c r="N331" s="377"/>
      <c r="O331" s="401"/>
      <c r="P331" s="377"/>
      <c r="Q331" s="377"/>
      <c r="R331" s="377"/>
      <c r="S331" s="401"/>
      <c r="T331" s="377"/>
      <c r="U331" s="401"/>
      <c r="V331" s="377"/>
      <c r="W331" s="377"/>
      <c r="X331" s="377"/>
      <c r="Y331" s="377"/>
      <c r="Z331" s="377"/>
      <c r="AA331" s="377"/>
    </row>
    <row r="332" spans="1:27" hidden="1" x14ac:dyDescent="0.25">
      <c r="A332" s="334" t="s">
        <v>388</v>
      </c>
      <c r="B332" s="335" t="s">
        <v>1079</v>
      </c>
      <c r="C332" s="334" t="s">
        <v>1080</v>
      </c>
      <c r="D332" s="336" t="s">
        <v>441</v>
      </c>
      <c r="E332" s="50" t="s">
        <v>1081</v>
      </c>
      <c r="F332" s="338" t="s">
        <v>1079</v>
      </c>
      <c r="G332" s="50" t="s">
        <v>1080</v>
      </c>
      <c r="H332" s="338" t="s">
        <v>1092</v>
      </c>
      <c r="I332" s="50" t="s">
        <v>1093</v>
      </c>
      <c r="J332" s="401"/>
      <c r="K332" s="377"/>
      <c r="L332" s="377"/>
      <c r="M332" s="377"/>
      <c r="N332" s="377"/>
      <c r="O332" s="401"/>
      <c r="P332" s="377"/>
      <c r="Q332" s="377"/>
      <c r="R332" s="377"/>
      <c r="S332" s="401"/>
      <c r="T332" s="377"/>
      <c r="U332" s="401"/>
      <c r="V332" s="377"/>
      <c r="W332" s="377"/>
      <c r="X332" s="377"/>
      <c r="Y332" s="377"/>
      <c r="Z332" s="377"/>
      <c r="AA332" s="377"/>
    </row>
    <row r="333" spans="1:27" hidden="1" x14ac:dyDescent="0.25">
      <c r="A333" s="334" t="s">
        <v>388</v>
      </c>
      <c r="B333" s="335" t="s">
        <v>1079</v>
      </c>
      <c r="C333" s="334" t="s">
        <v>1080</v>
      </c>
      <c r="D333" s="336" t="s">
        <v>441</v>
      </c>
      <c r="E333" s="50" t="s">
        <v>1081</v>
      </c>
      <c r="F333" s="338" t="s">
        <v>1079</v>
      </c>
      <c r="G333" s="50" t="s">
        <v>1080</v>
      </c>
      <c r="H333" s="338" t="s">
        <v>1094</v>
      </c>
      <c r="I333" s="50" t="s">
        <v>1095</v>
      </c>
      <c r="J333" s="401"/>
      <c r="K333" s="377"/>
      <c r="L333" s="377"/>
      <c r="M333" s="377"/>
      <c r="N333" s="377"/>
      <c r="O333" s="401"/>
      <c r="P333" s="377"/>
      <c r="Q333" s="377"/>
      <c r="R333" s="377"/>
      <c r="S333" s="401"/>
      <c r="T333" s="377"/>
      <c r="U333" s="401"/>
      <c r="V333" s="377"/>
      <c r="W333" s="377"/>
      <c r="X333" s="377"/>
      <c r="Y333" s="377"/>
      <c r="Z333" s="377"/>
      <c r="AA333" s="377"/>
    </row>
    <row r="334" spans="1:27" hidden="1" x14ac:dyDescent="0.25">
      <c r="A334" s="334" t="s">
        <v>388</v>
      </c>
      <c r="B334" s="335" t="s">
        <v>1079</v>
      </c>
      <c r="C334" s="334" t="s">
        <v>1080</v>
      </c>
      <c r="D334" s="336" t="s">
        <v>441</v>
      </c>
      <c r="E334" s="50" t="s">
        <v>1081</v>
      </c>
      <c r="F334" s="338" t="s">
        <v>1079</v>
      </c>
      <c r="G334" s="50" t="s">
        <v>1080</v>
      </c>
      <c r="H334" s="338" t="s">
        <v>1096</v>
      </c>
      <c r="I334" s="50" t="s">
        <v>1097</v>
      </c>
      <c r="J334" s="401"/>
      <c r="K334" s="377"/>
      <c r="L334" s="377"/>
      <c r="M334" s="377"/>
      <c r="N334" s="377"/>
      <c r="O334" s="401"/>
      <c r="P334" s="377"/>
      <c r="Q334" s="377"/>
      <c r="R334" s="377"/>
      <c r="S334" s="401"/>
      <c r="T334" s="377"/>
      <c r="U334" s="401"/>
      <c r="V334" s="377"/>
      <c r="W334" s="377"/>
      <c r="X334" s="377"/>
      <c r="Y334" s="377"/>
      <c r="Z334" s="377"/>
      <c r="AA334" s="377"/>
    </row>
    <row r="335" spans="1:27" hidden="1" x14ac:dyDescent="0.25">
      <c r="A335" s="334" t="s">
        <v>388</v>
      </c>
      <c r="B335" s="335" t="s">
        <v>1079</v>
      </c>
      <c r="C335" s="334" t="s">
        <v>1080</v>
      </c>
      <c r="D335" s="336" t="s">
        <v>441</v>
      </c>
      <c r="E335" s="50" t="s">
        <v>1081</v>
      </c>
      <c r="F335" s="338" t="s">
        <v>1079</v>
      </c>
      <c r="G335" s="50" t="s">
        <v>1080</v>
      </c>
      <c r="H335" s="338" t="s">
        <v>1098</v>
      </c>
      <c r="I335" s="50" t="s">
        <v>1099</v>
      </c>
      <c r="J335" s="401"/>
      <c r="K335" s="377"/>
      <c r="L335" s="377"/>
      <c r="M335" s="377"/>
      <c r="N335" s="377"/>
      <c r="O335" s="401"/>
      <c r="P335" s="377"/>
      <c r="Q335" s="377"/>
      <c r="R335" s="377"/>
      <c r="S335" s="401"/>
      <c r="T335" s="377"/>
      <c r="U335" s="401"/>
      <c r="V335" s="377"/>
      <c r="W335" s="377"/>
      <c r="X335" s="377"/>
      <c r="Y335" s="377"/>
      <c r="Z335" s="377"/>
      <c r="AA335" s="377"/>
    </row>
    <row r="336" spans="1:27" hidden="1" x14ac:dyDescent="0.25">
      <c r="A336" s="334" t="s">
        <v>388</v>
      </c>
      <c r="B336" s="335" t="s">
        <v>1079</v>
      </c>
      <c r="C336" s="334" t="s">
        <v>1080</v>
      </c>
      <c r="D336" s="336" t="s">
        <v>441</v>
      </c>
      <c r="E336" s="50" t="s">
        <v>1081</v>
      </c>
      <c r="F336" s="338" t="s">
        <v>1079</v>
      </c>
      <c r="G336" s="50" t="s">
        <v>1080</v>
      </c>
      <c r="H336" s="338" t="s">
        <v>1100</v>
      </c>
      <c r="I336" s="50" t="s">
        <v>1101</v>
      </c>
      <c r="J336" s="401"/>
      <c r="K336" s="377"/>
      <c r="L336" s="377"/>
      <c r="M336" s="377"/>
      <c r="N336" s="377"/>
      <c r="O336" s="401"/>
      <c r="P336" s="377"/>
      <c r="Q336" s="377"/>
      <c r="R336" s="377"/>
      <c r="S336" s="401"/>
      <c r="T336" s="377"/>
      <c r="U336" s="401"/>
      <c r="V336" s="377"/>
      <c r="W336" s="377"/>
      <c r="X336" s="377"/>
      <c r="Y336" s="377"/>
      <c r="Z336" s="377"/>
      <c r="AA336" s="377"/>
    </row>
    <row r="337" spans="1:27" hidden="1" x14ac:dyDescent="0.25">
      <c r="A337" s="334" t="s">
        <v>388</v>
      </c>
      <c r="B337" s="335" t="s">
        <v>1079</v>
      </c>
      <c r="C337" s="334" t="s">
        <v>1080</v>
      </c>
      <c r="D337" s="336" t="s">
        <v>441</v>
      </c>
      <c r="E337" s="50" t="s">
        <v>1081</v>
      </c>
      <c r="F337" s="338" t="s">
        <v>1079</v>
      </c>
      <c r="G337" s="50" t="s">
        <v>1080</v>
      </c>
      <c r="H337" s="338" t="s">
        <v>1102</v>
      </c>
      <c r="I337" s="50" t="s">
        <v>1103</v>
      </c>
      <c r="J337" s="401"/>
      <c r="K337" s="377"/>
      <c r="L337" s="377"/>
      <c r="M337" s="377"/>
      <c r="N337" s="377"/>
      <c r="O337" s="401"/>
      <c r="P337" s="377"/>
      <c r="Q337" s="377"/>
      <c r="R337" s="377"/>
      <c r="S337" s="401"/>
      <c r="T337" s="377"/>
      <c r="U337" s="401"/>
      <c r="V337" s="377"/>
      <c r="W337" s="377"/>
      <c r="X337" s="377"/>
      <c r="Y337" s="377"/>
      <c r="Z337" s="377"/>
      <c r="AA337" s="377"/>
    </row>
    <row r="338" spans="1:27" hidden="1" x14ac:dyDescent="0.25">
      <c r="A338" s="334" t="s">
        <v>388</v>
      </c>
      <c r="B338" s="335" t="s">
        <v>1079</v>
      </c>
      <c r="C338" s="334" t="s">
        <v>1080</v>
      </c>
      <c r="D338" s="336" t="s">
        <v>441</v>
      </c>
      <c r="E338" s="50" t="s">
        <v>1081</v>
      </c>
      <c r="F338" s="338" t="s">
        <v>1079</v>
      </c>
      <c r="G338" s="50" t="s">
        <v>1080</v>
      </c>
      <c r="H338" s="338" t="s">
        <v>1104</v>
      </c>
      <c r="I338" s="50" t="s">
        <v>1105</v>
      </c>
      <c r="J338" s="401"/>
      <c r="K338" s="377"/>
      <c r="L338" s="377"/>
      <c r="M338" s="377"/>
      <c r="N338" s="377"/>
      <c r="O338" s="401"/>
      <c r="P338" s="377"/>
      <c r="Q338" s="377"/>
      <c r="R338" s="377"/>
      <c r="S338" s="401"/>
      <c r="T338" s="377"/>
      <c r="U338" s="401"/>
      <c r="V338" s="377"/>
      <c r="W338" s="377"/>
      <c r="X338" s="377"/>
      <c r="Y338" s="377"/>
      <c r="Z338" s="377"/>
      <c r="AA338" s="377"/>
    </row>
    <row r="339" spans="1:27" hidden="1" x14ac:dyDescent="0.25">
      <c r="A339" s="334" t="s">
        <v>388</v>
      </c>
      <c r="B339" s="335" t="s">
        <v>1079</v>
      </c>
      <c r="C339" s="334" t="s">
        <v>1080</v>
      </c>
      <c r="D339" s="336" t="s">
        <v>441</v>
      </c>
      <c r="E339" s="50" t="s">
        <v>1081</v>
      </c>
      <c r="F339" s="338" t="s">
        <v>1079</v>
      </c>
      <c r="G339" s="50" t="s">
        <v>1080</v>
      </c>
      <c r="H339" s="338" t="s">
        <v>1106</v>
      </c>
      <c r="I339" s="50" t="s">
        <v>1107</v>
      </c>
      <c r="J339" s="401"/>
      <c r="K339" s="377"/>
      <c r="L339" s="377"/>
      <c r="M339" s="377"/>
      <c r="N339" s="377"/>
      <c r="O339" s="401"/>
      <c r="P339" s="377"/>
      <c r="Q339" s="377"/>
      <c r="R339" s="377"/>
      <c r="S339" s="401"/>
      <c r="T339" s="377"/>
      <c r="U339" s="401"/>
      <c r="V339" s="377"/>
      <c r="W339" s="377"/>
      <c r="X339" s="377"/>
      <c r="Y339" s="377"/>
      <c r="Z339" s="377"/>
      <c r="AA339" s="377"/>
    </row>
    <row r="340" spans="1:27" hidden="1" x14ac:dyDescent="0.25">
      <c r="A340" s="334" t="s">
        <v>388</v>
      </c>
      <c r="B340" s="335" t="s">
        <v>1079</v>
      </c>
      <c r="C340" s="334" t="s">
        <v>1080</v>
      </c>
      <c r="D340" s="336" t="s">
        <v>441</v>
      </c>
      <c r="E340" s="50" t="s">
        <v>1081</v>
      </c>
      <c r="F340" s="338" t="s">
        <v>1079</v>
      </c>
      <c r="G340" s="50" t="s">
        <v>1080</v>
      </c>
      <c r="H340" s="338" t="s">
        <v>1108</v>
      </c>
      <c r="I340" s="50" t="s">
        <v>1109</v>
      </c>
      <c r="J340" s="401"/>
      <c r="K340" s="377"/>
      <c r="L340" s="377"/>
      <c r="M340" s="377"/>
      <c r="N340" s="377"/>
      <c r="O340" s="401"/>
      <c r="P340" s="377"/>
      <c r="Q340" s="377"/>
      <c r="R340" s="377"/>
      <c r="S340" s="401"/>
      <c r="T340" s="377"/>
      <c r="U340" s="401"/>
      <c r="V340" s="377"/>
      <c r="W340" s="377"/>
      <c r="X340" s="377"/>
      <c r="Y340" s="377"/>
      <c r="Z340" s="377"/>
      <c r="AA340" s="377"/>
    </row>
    <row r="341" spans="1:27" hidden="1" x14ac:dyDescent="0.25">
      <c r="A341" s="334" t="s">
        <v>388</v>
      </c>
      <c r="B341" s="335" t="s">
        <v>1079</v>
      </c>
      <c r="C341" s="334" t="s">
        <v>1080</v>
      </c>
      <c r="D341" s="336" t="s">
        <v>441</v>
      </c>
      <c r="E341" s="50" t="s">
        <v>1081</v>
      </c>
      <c r="F341" s="338" t="s">
        <v>1079</v>
      </c>
      <c r="G341" s="50" t="s">
        <v>1080</v>
      </c>
      <c r="H341" s="338" t="s">
        <v>1110</v>
      </c>
      <c r="I341" s="50" t="s">
        <v>1111</v>
      </c>
      <c r="J341" s="401"/>
      <c r="K341" s="377"/>
      <c r="L341" s="377"/>
      <c r="M341" s="377"/>
      <c r="N341" s="377"/>
      <c r="O341" s="401"/>
      <c r="P341" s="377"/>
      <c r="Q341" s="377"/>
      <c r="R341" s="377"/>
      <c r="S341" s="401"/>
      <c r="T341" s="377"/>
      <c r="U341" s="401"/>
      <c r="V341" s="377"/>
      <c r="W341" s="377"/>
      <c r="X341" s="377"/>
      <c r="Y341" s="377"/>
      <c r="Z341" s="377"/>
      <c r="AA341" s="377"/>
    </row>
    <row r="342" spans="1:27" hidden="1" x14ac:dyDescent="0.25">
      <c r="A342" s="334" t="s">
        <v>388</v>
      </c>
      <c r="B342" s="335" t="s">
        <v>1079</v>
      </c>
      <c r="C342" s="334" t="s">
        <v>1080</v>
      </c>
      <c r="D342" s="336" t="s">
        <v>441</v>
      </c>
      <c r="E342" s="50" t="s">
        <v>1081</v>
      </c>
      <c r="F342" s="338" t="s">
        <v>1079</v>
      </c>
      <c r="G342" s="50" t="s">
        <v>1080</v>
      </c>
      <c r="H342" s="338" t="s">
        <v>1112</v>
      </c>
      <c r="I342" s="50" t="s">
        <v>1113</v>
      </c>
      <c r="J342" s="401"/>
      <c r="K342" s="377"/>
      <c r="L342" s="377"/>
      <c r="M342" s="377"/>
      <c r="N342" s="377"/>
      <c r="O342" s="401"/>
      <c r="P342" s="377"/>
      <c r="Q342" s="377"/>
      <c r="R342" s="377"/>
      <c r="S342" s="401"/>
      <c r="T342" s="377"/>
      <c r="U342" s="401"/>
      <c r="V342" s="377"/>
      <c r="W342" s="377"/>
      <c r="X342" s="377"/>
      <c r="Y342" s="377"/>
      <c r="Z342" s="377"/>
      <c r="AA342" s="377"/>
    </row>
    <row r="343" spans="1:27" hidden="1" x14ac:dyDescent="0.25">
      <c r="A343" s="334" t="s">
        <v>388</v>
      </c>
      <c r="B343" s="335" t="s">
        <v>1079</v>
      </c>
      <c r="C343" s="334" t="s">
        <v>1080</v>
      </c>
      <c r="D343" s="336" t="s">
        <v>441</v>
      </c>
      <c r="E343" s="50" t="s">
        <v>1081</v>
      </c>
      <c r="F343" s="338" t="s">
        <v>1079</v>
      </c>
      <c r="G343" s="50" t="s">
        <v>1080</v>
      </c>
      <c r="H343" s="338" t="s">
        <v>1114</v>
      </c>
      <c r="I343" s="50" t="s">
        <v>1115</v>
      </c>
      <c r="J343" s="401"/>
      <c r="K343" s="377"/>
      <c r="L343" s="377"/>
      <c r="M343" s="377"/>
      <c r="N343" s="377"/>
      <c r="O343" s="401"/>
      <c r="P343" s="377"/>
      <c r="Q343" s="377"/>
      <c r="R343" s="377"/>
      <c r="S343" s="401"/>
      <c r="T343" s="377"/>
      <c r="U343" s="401"/>
      <c r="V343" s="377"/>
      <c r="W343" s="377"/>
      <c r="X343" s="377"/>
      <c r="Y343" s="377"/>
      <c r="Z343" s="377"/>
      <c r="AA343" s="377"/>
    </row>
    <row r="344" spans="1:27" hidden="1" x14ac:dyDescent="0.25">
      <c r="A344" s="334" t="s">
        <v>388</v>
      </c>
      <c r="B344" s="335" t="s">
        <v>1079</v>
      </c>
      <c r="C344" s="334" t="s">
        <v>1080</v>
      </c>
      <c r="D344" s="336" t="s">
        <v>441</v>
      </c>
      <c r="E344" s="50" t="s">
        <v>1081</v>
      </c>
      <c r="F344" s="338" t="s">
        <v>1079</v>
      </c>
      <c r="G344" s="50" t="s">
        <v>1080</v>
      </c>
      <c r="H344" s="338" t="s">
        <v>1116</v>
      </c>
      <c r="I344" s="50" t="s">
        <v>1117</v>
      </c>
      <c r="J344" s="401"/>
      <c r="K344" s="377"/>
      <c r="L344" s="377"/>
      <c r="M344" s="377"/>
      <c r="N344" s="377"/>
      <c r="O344" s="401"/>
      <c r="P344" s="377"/>
      <c r="Q344" s="377"/>
      <c r="R344" s="377"/>
      <c r="S344" s="401"/>
      <c r="T344" s="377"/>
      <c r="U344" s="401"/>
      <c r="V344" s="377"/>
      <c r="W344" s="377"/>
      <c r="X344" s="377"/>
      <c r="Y344" s="377"/>
      <c r="Z344" s="377"/>
      <c r="AA344" s="377"/>
    </row>
    <row r="345" spans="1:27" hidden="1" x14ac:dyDescent="0.25">
      <c r="A345" s="334" t="s">
        <v>388</v>
      </c>
      <c r="B345" s="335" t="s">
        <v>1079</v>
      </c>
      <c r="C345" s="334" t="s">
        <v>1080</v>
      </c>
      <c r="D345" s="336" t="s">
        <v>441</v>
      </c>
      <c r="E345" s="50" t="s">
        <v>1081</v>
      </c>
      <c r="F345" s="338" t="s">
        <v>1079</v>
      </c>
      <c r="G345" s="50" t="s">
        <v>1080</v>
      </c>
      <c r="H345" s="338" t="s">
        <v>1118</v>
      </c>
      <c r="I345" s="50" t="s">
        <v>1119</v>
      </c>
      <c r="J345" s="401"/>
      <c r="K345" s="377"/>
      <c r="L345" s="377"/>
      <c r="M345" s="377"/>
      <c r="N345" s="377"/>
      <c r="O345" s="401"/>
      <c r="P345" s="377"/>
      <c r="Q345" s="377"/>
      <c r="R345" s="377"/>
      <c r="S345" s="401"/>
      <c r="T345" s="377"/>
      <c r="U345" s="401"/>
      <c r="V345" s="377"/>
      <c r="W345" s="377"/>
      <c r="X345" s="377"/>
      <c r="Y345" s="377"/>
      <c r="Z345" s="377"/>
      <c r="AA345" s="377"/>
    </row>
    <row r="346" spans="1:27" hidden="1" x14ac:dyDescent="0.25">
      <c r="A346" s="334" t="s">
        <v>388</v>
      </c>
      <c r="B346" s="335" t="s">
        <v>1079</v>
      </c>
      <c r="C346" s="334" t="s">
        <v>1080</v>
      </c>
      <c r="D346" s="336" t="s">
        <v>441</v>
      </c>
      <c r="E346" s="50" t="s">
        <v>1081</v>
      </c>
      <c r="F346" s="338" t="s">
        <v>1079</v>
      </c>
      <c r="G346" s="50" t="s">
        <v>1080</v>
      </c>
      <c r="H346" s="338" t="s">
        <v>1120</v>
      </c>
      <c r="I346" s="50" t="s">
        <v>1121</v>
      </c>
      <c r="J346" s="401"/>
      <c r="K346" s="377"/>
      <c r="L346" s="377"/>
      <c r="M346" s="377"/>
      <c r="N346" s="377"/>
      <c r="O346" s="401"/>
      <c r="P346" s="377"/>
      <c r="Q346" s="377"/>
      <c r="R346" s="377"/>
      <c r="S346" s="401"/>
      <c r="T346" s="377"/>
      <c r="U346" s="401"/>
      <c r="V346" s="377"/>
      <c r="W346" s="377"/>
      <c r="X346" s="377"/>
      <c r="Y346" s="377"/>
      <c r="Z346" s="377"/>
      <c r="AA346" s="377"/>
    </row>
    <row r="347" spans="1:27" hidden="1" x14ac:dyDescent="0.25">
      <c r="A347" s="334" t="s">
        <v>388</v>
      </c>
      <c r="B347" s="335" t="s">
        <v>1122</v>
      </c>
      <c r="C347" s="334" t="s">
        <v>1123</v>
      </c>
      <c r="D347" s="336" t="s">
        <v>662</v>
      </c>
      <c r="E347" s="50" t="s">
        <v>806</v>
      </c>
      <c r="F347" s="338" t="s">
        <v>1122</v>
      </c>
      <c r="G347" s="50" t="s">
        <v>1123</v>
      </c>
      <c r="H347" s="338" t="s">
        <v>1124</v>
      </c>
      <c r="I347" s="50" t="s">
        <v>1125</v>
      </c>
      <c r="J347" s="401"/>
      <c r="K347" s="377"/>
      <c r="L347" s="377"/>
      <c r="M347" s="377"/>
      <c r="N347" s="377"/>
      <c r="O347" s="401"/>
      <c r="P347" s="377"/>
      <c r="Q347" s="377"/>
      <c r="R347" s="377"/>
      <c r="S347" s="401"/>
      <c r="T347" s="377"/>
      <c r="U347" s="401"/>
      <c r="V347" s="377"/>
      <c r="W347" s="377"/>
      <c r="X347" s="377"/>
      <c r="Y347" s="377"/>
      <c r="Z347" s="377"/>
      <c r="AA347" s="377"/>
    </row>
    <row r="348" spans="1:27" hidden="1" x14ac:dyDescent="0.25">
      <c r="A348" s="334" t="s">
        <v>388</v>
      </c>
      <c r="B348" s="335" t="s">
        <v>1122</v>
      </c>
      <c r="C348" s="334" t="s">
        <v>1123</v>
      </c>
      <c r="D348" s="336" t="s">
        <v>662</v>
      </c>
      <c r="E348" s="50" t="s">
        <v>806</v>
      </c>
      <c r="F348" s="338" t="s">
        <v>1122</v>
      </c>
      <c r="G348" s="50" t="s">
        <v>1123</v>
      </c>
      <c r="H348" s="338" t="s">
        <v>1126</v>
      </c>
      <c r="I348" s="50" t="s">
        <v>1127</v>
      </c>
      <c r="J348" s="401"/>
      <c r="K348" s="377"/>
      <c r="L348" s="377"/>
      <c r="M348" s="377"/>
      <c r="N348" s="377"/>
      <c r="O348" s="401"/>
      <c r="P348" s="377"/>
      <c r="Q348" s="377"/>
      <c r="R348" s="377"/>
      <c r="S348" s="401"/>
      <c r="T348" s="377"/>
      <c r="U348" s="401"/>
      <c r="V348" s="377"/>
      <c r="W348" s="377"/>
      <c r="X348" s="377"/>
      <c r="Y348" s="377"/>
      <c r="Z348" s="377"/>
      <c r="AA348" s="377"/>
    </row>
    <row r="349" spans="1:27" hidden="1" x14ac:dyDescent="0.25">
      <c r="A349" s="334" t="s">
        <v>388</v>
      </c>
      <c r="B349" s="335" t="s">
        <v>1122</v>
      </c>
      <c r="C349" s="334" t="s">
        <v>1123</v>
      </c>
      <c r="D349" s="336" t="s">
        <v>662</v>
      </c>
      <c r="E349" s="50" t="s">
        <v>806</v>
      </c>
      <c r="F349" s="338" t="s">
        <v>1122</v>
      </c>
      <c r="G349" s="50" t="s">
        <v>1123</v>
      </c>
      <c r="H349" s="338" t="s">
        <v>1128</v>
      </c>
      <c r="I349" s="50" t="s">
        <v>1127</v>
      </c>
      <c r="J349" s="401"/>
      <c r="K349" s="377"/>
      <c r="L349" s="377"/>
      <c r="M349" s="377"/>
      <c r="N349" s="377"/>
      <c r="O349" s="401"/>
      <c r="P349" s="377"/>
      <c r="Q349" s="377"/>
      <c r="R349" s="377"/>
      <c r="S349" s="401"/>
      <c r="T349" s="377"/>
      <c r="U349" s="401"/>
      <c r="V349" s="377"/>
      <c r="W349" s="377"/>
      <c r="X349" s="377"/>
      <c r="Y349" s="377"/>
      <c r="Z349" s="377"/>
      <c r="AA349" s="377"/>
    </row>
    <row r="350" spans="1:27" hidden="1" x14ac:dyDescent="0.25">
      <c r="A350" s="334" t="s">
        <v>388</v>
      </c>
      <c r="B350" s="335" t="s">
        <v>1122</v>
      </c>
      <c r="C350" s="334" t="s">
        <v>1123</v>
      </c>
      <c r="D350" s="336" t="s">
        <v>662</v>
      </c>
      <c r="E350" s="50" t="s">
        <v>806</v>
      </c>
      <c r="F350" s="338" t="s">
        <v>1122</v>
      </c>
      <c r="G350" s="50" t="s">
        <v>1123</v>
      </c>
      <c r="H350" s="338" t="s">
        <v>1129</v>
      </c>
      <c r="I350" s="50" t="s">
        <v>1130</v>
      </c>
      <c r="J350" s="401"/>
      <c r="K350" s="377"/>
      <c r="L350" s="377"/>
      <c r="M350" s="377"/>
      <c r="N350" s="377"/>
      <c r="O350" s="401"/>
      <c r="P350" s="377"/>
      <c r="Q350" s="377"/>
      <c r="R350" s="377"/>
      <c r="S350" s="401"/>
      <c r="T350" s="377"/>
      <c r="U350" s="401"/>
      <c r="V350" s="377"/>
      <c r="W350" s="377"/>
      <c r="X350" s="377"/>
      <c r="Y350" s="377"/>
      <c r="Z350" s="377"/>
      <c r="AA350" s="377"/>
    </row>
    <row r="351" spans="1:27" hidden="1" x14ac:dyDescent="0.25">
      <c r="A351" s="334" t="s">
        <v>388</v>
      </c>
      <c r="B351" s="335" t="s">
        <v>1122</v>
      </c>
      <c r="C351" s="334" t="s">
        <v>1123</v>
      </c>
      <c r="D351" s="336" t="s">
        <v>662</v>
      </c>
      <c r="E351" s="50" t="s">
        <v>806</v>
      </c>
      <c r="F351" s="338" t="s">
        <v>1122</v>
      </c>
      <c r="G351" s="50" t="s">
        <v>1123</v>
      </c>
      <c r="H351" s="338" t="s">
        <v>1131</v>
      </c>
      <c r="I351" s="50" t="s">
        <v>1132</v>
      </c>
      <c r="J351" s="401"/>
      <c r="K351" s="377"/>
      <c r="L351" s="377"/>
      <c r="M351" s="377"/>
      <c r="N351" s="377"/>
      <c r="O351" s="401"/>
      <c r="P351" s="377"/>
      <c r="Q351" s="377"/>
      <c r="R351" s="377"/>
      <c r="S351" s="401"/>
      <c r="T351" s="377"/>
      <c r="U351" s="401"/>
      <c r="V351" s="377"/>
      <c r="W351" s="377"/>
      <c r="X351" s="377"/>
      <c r="Y351" s="377"/>
      <c r="Z351" s="377"/>
      <c r="AA351" s="377"/>
    </row>
    <row r="352" spans="1:27" hidden="1" x14ac:dyDescent="0.25">
      <c r="A352" s="334" t="s">
        <v>388</v>
      </c>
      <c r="B352" s="335" t="s">
        <v>1122</v>
      </c>
      <c r="C352" s="334" t="s">
        <v>1123</v>
      </c>
      <c r="D352" s="336" t="s">
        <v>662</v>
      </c>
      <c r="E352" s="50" t="s">
        <v>806</v>
      </c>
      <c r="F352" s="338" t="s">
        <v>1122</v>
      </c>
      <c r="G352" s="50" t="s">
        <v>1123</v>
      </c>
      <c r="H352" s="338" t="s">
        <v>1133</v>
      </c>
      <c r="I352" s="50" t="s">
        <v>1134</v>
      </c>
      <c r="J352" s="401"/>
      <c r="K352" s="377"/>
      <c r="L352" s="377"/>
      <c r="M352" s="377"/>
      <c r="N352" s="377"/>
      <c r="O352" s="401"/>
      <c r="P352" s="377"/>
      <c r="Q352" s="377"/>
      <c r="R352" s="377"/>
      <c r="S352" s="401"/>
      <c r="T352" s="377"/>
      <c r="U352" s="401"/>
      <c r="V352" s="377"/>
      <c r="W352" s="377"/>
      <c r="X352" s="377"/>
      <c r="Y352" s="377"/>
      <c r="Z352" s="377"/>
      <c r="AA352" s="377"/>
    </row>
    <row r="353" spans="1:27" hidden="1" x14ac:dyDescent="0.25">
      <c r="A353" s="334" t="s">
        <v>388</v>
      </c>
      <c r="B353" s="335" t="s">
        <v>1122</v>
      </c>
      <c r="C353" s="334" t="s">
        <v>1123</v>
      </c>
      <c r="D353" s="336" t="s">
        <v>662</v>
      </c>
      <c r="E353" s="50" t="s">
        <v>806</v>
      </c>
      <c r="F353" s="338" t="s">
        <v>1122</v>
      </c>
      <c r="G353" s="50" t="s">
        <v>1123</v>
      </c>
      <c r="H353" s="338" t="s">
        <v>1135</v>
      </c>
      <c r="I353" s="50" t="s">
        <v>1136</v>
      </c>
      <c r="J353" s="401"/>
      <c r="K353" s="377"/>
      <c r="L353" s="377"/>
      <c r="M353" s="377"/>
      <c r="N353" s="377"/>
      <c r="O353" s="401"/>
      <c r="P353" s="377"/>
      <c r="Q353" s="377"/>
      <c r="R353" s="377"/>
      <c r="S353" s="401"/>
      <c r="T353" s="377"/>
      <c r="U353" s="401"/>
      <c r="V353" s="377"/>
      <c r="W353" s="377"/>
      <c r="X353" s="377"/>
      <c r="Y353" s="377"/>
      <c r="Z353" s="377"/>
      <c r="AA353" s="377"/>
    </row>
    <row r="354" spans="1:27" hidden="1" x14ac:dyDescent="0.25">
      <c r="A354" s="334" t="s">
        <v>388</v>
      </c>
      <c r="B354" s="335" t="s">
        <v>1122</v>
      </c>
      <c r="C354" s="334" t="s">
        <v>1123</v>
      </c>
      <c r="D354" s="336" t="s">
        <v>662</v>
      </c>
      <c r="E354" s="50" t="s">
        <v>806</v>
      </c>
      <c r="F354" s="338" t="s">
        <v>1122</v>
      </c>
      <c r="G354" s="50" t="s">
        <v>1123</v>
      </c>
      <c r="H354" s="338" t="s">
        <v>1137</v>
      </c>
      <c r="I354" s="50" t="s">
        <v>1138</v>
      </c>
      <c r="J354" s="401"/>
      <c r="K354" s="377"/>
      <c r="L354" s="377"/>
      <c r="M354" s="377"/>
      <c r="N354" s="377"/>
      <c r="O354" s="401"/>
      <c r="P354" s="377"/>
      <c r="Q354" s="377"/>
      <c r="R354" s="377"/>
      <c r="S354" s="401"/>
      <c r="T354" s="377"/>
      <c r="U354" s="401"/>
      <c r="V354" s="377"/>
      <c r="W354" s="377"/>
      <c r="X354" s="377"/>
      <c r="Y354" s="377"/>
      <c r="Z354" s="377"/>
      <c r="AA354" s="377"/>
    </row>
    <row r="355" spans="1:27" hidden="1" x14ac:dyDescent="0.25">
      <c r="A355" s="334" t="s">
        <v>388</v>
      </c>
      <c r="B355" s="335" t="s">
        <v>1122</v>
      </c>
      <c r="C355" s="334" t="s">
        <v>1123</v>
      </c>
      <c r="D355" s="336" t="s">
        <v>662</v>
      </c>
      <c r="E355" s="50" t="s">
        <v>806</v>
      </c>
      <c r="F355" s="338" t="s">
        <v>1122</v>
      </c>
      <c r="G355" s="50" t="s">
        <v>1123</v>
      </c>
      <c r="H355" s="338" t="s">
        <v>1139</v>
      </c>
      <c r="I355" s="50" t="s">
        <v>1140</v>
      </c>
      <c r="J355" s="401"/>
      <c r="K355" s="377"/>
      <c r="L355" s="377"/>
      <c r="M355" s="377"/>
      <c r="N355" s="377"/>
      <c r="O355" s="401"/>
      <c r="P355" s="377"/>
      <c r="Q355" s="377"/>
      <c r="R355" s="377"/>
      <c r="S355" s="401"/>
      <c r="T355" s="377"/>
      <c r="U355" s="401"/>
      <c r="V355" s="377"/>
      <c r="W355" s="377"/>
      <c r="X355" s="377"/>
      <c r="Y355" s="377"/>
      <c r="Z355" s="377"/>
      <c r="AA355" s="377"/>
    </row>
    <row r="356" spans="1:27" hidden="1" x14ac:dyDescent="0.25">
      <c r="A356" s="334" t="s">
        <v>388</v>
      </c>
      <c r="B356" s="335" t="s">
        <v>1122</v>
      </c>
      <c r="C356" s="334" t="s">
        <v>1123</v>
      </c>
      <c r="D356" s="336" t="s">
        <v>662</v>
      </c>
      <c r="E356" s="50" t="s">
        <v>806</v>
      </c>
      <c r="F356" s="338" t="s">
        <v>1122</v>
      </c>
      <c r="G356" s="50" t="s">
        <v>1123</v>
      </c>
      <c r="H356" s="338" t="s">
        <v>1141</v>
      </c>
      <c r="I356" s="50" t="s">
        <v>1142</v>
      </c>
      <c r="J356" s="401"/>
      <c r="K356" s="377"/>
      <c r="L356" s="377"/>
      <c r="M356" s="377"/>
      <c r="N356" s="377"/>
      <c r="O356" s="401"/>
      <c r="P356" s="377"/>
      <c r="Q356" s="377"/>
      <c r="R356" s="377"/>
      <c r="S356" s="401"/>
      <c r="T356" s="377"/>
      <c r="U356" s="401"/>
      <c r="V356" s="377"/>
      <c r="W356" s="377"/>
      <c r="X356" s="377"/>
      <c r="Y356" s="377"/>
      <c r="Z356" s="377"/>
      <c r="AA356" s="377"/>
    </row>
    <row r="357" spans="1:27" hidden="1" x14ac:dyDescent="0.25">
      <c r="A357" s="334" t="s">
        <v>388</v>
      </c>
      <c r="B357" s="335" t="s">
        <v>1122</v>
      </c>
      <c r="C357" s="334" t="s">
        <v>1123</v>
      </c>
      <c r="D357" s="336" t="s">
        <v>662</v>
      </c>
      <c r="E357" s="50" t="s">
        <v>806</v>
      </c>
      <c r="F357" s="338" t="s">
        <v>1122</v>
      </c>
      <c r="G357" s="50" t="s">
        <v>1123</v>
      </c>
      <c r="H357" s="338" t="s">
        <v>1143</v>
      </c>
      <c r="I357" s="50" t="s">
        <v>1144</v>
      </c>
      <c r="J357" s="401"/>
      <c r="K357" s="377"/>
      <c r="L357" s="377"/>
      <c r="M357" s="377"/>
      <c r="N357" s="377"/>
      <c r="O357" s="401"/>
      <c r="P357" s="377"/>
      <c r="Q357" s="377"/>
      <c r="R357" s="377"/>
      <c r="S357" s="401"/>
      <c r="T357" s="377"/>
      <c r="U357" s="401"/>
      <c r="V357" s="377"/>
      <c r="W357" s="377"/>
      <c r="X357" s="377"/>
      <c r="Y357" s="377"/>
      <c r="Z357" s="377"/>
      <c r="AA357" s="377"/>
    </row>
    <row r="358" spans="1:27" hidden="1" x14ac:dyDescent="0.25">
      <c r="A358" s="334" t="s">
        <v>388</v>
      </c>
      <c r="B358" s="335" t="s">
        <v>1122</v>
      </c>
      <c r="C358" s="334" t="s">
        <v>1123</v>
      </c>
      <c r="D358" s="336" t="s">
        <v>662</v>
      </c>
      <c r="E358" s="50" t="s">
        <v>806</v>
      </c>
      <c r="F358" s="338" t="s">
        <v>1122</v>
      </c>
      <c r="G358" s="50" t="s">
        <v>1123</v>
      </c>
      <c r="H358" s="338" t="s">
        <v>1145</v>
      </c>
      <c r="I358" s="50" t="s">
        <v>1146</v>
      </c>
      <c r="J358" s="401"/>
      <c r="K358" s="377"/>
      <c r="L358" s="377"/>
      <c r="M358" s="377"/>
      <c r="N358" s="377"/>
      <c r="O358" s="401"/>
      <c r="P358" s="377"/>
      <c r="Q358" s="377"/>
      <c r="R358" s="377"/>
      <c r="S358" s="401"/>
      <c r="T358" s="377"/>
      <c r="U358" s="401"/>
      <c r="V358" s="377"/>
      <c r="W358" s="377"/>
      <c r="X358" s="377"/>
      <c r="Y358" s="377"/>
      <c r="Z358" s="377"/>
      <c r="AA358" s="377"/>
    </row>
    <row r="359" spans="1:27" hidden="1" x14ac:dyDescent="0.25">
      <c r="A359" s="334" t="s">
        <v>388</v>
      </c>
      <c r="B359" s="335" t="s">
        <v>1122</v>
      </c>
      <c r="C359" s="334" t="s">
        <v>1123</v>
      </c>
      <c r="D359" s="336" t="s">
        <v>662</v>
      </c>
      <c r="E359" s="50" t="s">
        <v>806</v>
      </c>
      <c r="F359" s="338" t="s">
        <v>1122</v>
      </c>
      <c r="G359" s="50" t="s">
        <v>1123</v>
      </c>
      <c r="H359" s="338" t="s">
        <v>1147</v>
      </c>
      <c r="I359" s="50" t="s">
        <v>1148</v>
      </c>
      <c r="J359" s="401"/>
      <c r="K359" s="377"/>
      <c r="L359" s="377"/>
      <c r="M359" s="377"/>
      <c r="N359" s="377"/>
      <c r="O359" s="401"/>
      <c r="P359" s="377"/>
      <c r="Q359" s="377"/>
      <c r="R359" s="377"/>
      <c r="S359" s="401"/>
      <c r="T359" s="377"/>
      <c r="U359" s="401"/>
      <c r="V359" s="377"/>
      <c r="W359" s="377"/>
      <c r="X359" s="377"/>
      <c r="Y359" s="377"/>
      <c r="Z359" s="377"/>
      <c r="AA359" s="377"/>
    </row>
    <row r="360" spans="1:27" hidden="1" x14ac:dyDescent="0.25">
      <c r="A360" s="334" t="s">
        <v>388</v>
      </c>
      <c r="B360" s="335" t="s">
        <v>1122</v>
      </c>
      <c r="C360" s="334" t="s">
        <v>1123</v>
      </c>
      <c r="D360" s="336" t="s">
        <v>662</v>
      </c>
      <c r="E360" s="50" t="s">
        <v>806</v>
      </c>
      <c r="F360" s="338" t="s">
        <v>1122</v>
      </c>
      <c r="G360" s="50" t="s">
        <v>1123</v>
      </c>
      <c r="H360" s="338" t="s">
        <v>1149</v>
      </c>
      <c r="I360" s="50" t="s">
        <v>1150</v>
      </c>
      <c r="J360" s="401"/>
      <c r="K360" s="377"/>
      <c r="L360" s="377"/>
      <c r="M360" s="377"/>
      <c r="N360" s="377"/>
      <c r="O360" s="401"/>
      <c r="P360" s="377"/>
      <c r="Q360" s="377"/>
      <c r="R360" s="377"/>
      <c r="S360" s="401"/>
      <c r="T360" s="377"/>
      <c r="U360" s="401"/>
      <c r="V360" s="377"/>
      <c r="W360" s="377"/>
      <c r="X360" s="377"/>
      <c r="Y360" s="377"/>
      <c r="Z360" s="377"/>
      <c r="AA360" s="377"/>
    </row>
    <row r="361" spans="1:27" hidden="1" x14ac:dyDescent="0.25">
      <c r="A361" s="334" t="s">
        <v>388</v>
      </c>
      <c r="B361" s="335" t="s">
        <v>1122</v>
      </c>
      <c r="C361" s="334" t="s">
        <v>1123</v>
      </c>
      <c r="D361" s="336" t="s">
        <v>662</v>
      </c>
      <c r="E361" s="50" t="s">
        <v>806</v>
      </c>
      <c r="F361" s="338" t="s">
        <v>1122</v>
      </c>
      <c r="G361" s="50" t="s">
        <v>1123</v>
      </c>
      <c r="H361" s="338" t="s">
        <v>1151</v>
      </c>
      <c r="I361" s="50" t="s">
        <v>1152</v>
      </c>
      <c r="J361" s="401"/>
      <c r="K361" s="377"/>
      <c r="L361" s="377"/>
      <c r="M361" s="377"/>
      <c r="N361" s="377"/>
      <c r="O361" s="401"/>
      <c r="P361" s="377"/>
      <c r="Q361" s="377"/>
      <c r="R361" s="377"/>
      <c r="S361" s="401"/>
      <c r="T361" s="377"/>
      <c r="U361" s="401"/>
      <c r="V361" s="377"/>
      <c r="W361" s="377"/>
      <c r="X361" s="377"/>
      <c r="Y361" s="377"/>
      <c r="Z361" s="377"/>
      <c r="AA361" s="377"/>
    </row>
    <row r="362" spans="1:27" hidden="1" x14ac:dyDescent="0.25">
      <c r="A362" s="334" t="s">
        <v>388</v>
      </c>
      <c r="B362" s="335" t="s">
        <v>1122</v>
      </c>
      <c r="C362" s="334" t="s">
        <v>1123</v>
      </c>
      <c r="D362" s="336" t="s">
        <v>662</v>
      </c>
      <c r="E362" s="50" t="s">
        <v>806</v>
      </c>
      <c r="F362" s="338" t="s">
        <v>1122</v>
      </c>
      <c r="G362" s="50" t="s">
        <v>1123</v>
      </c>
      <c r="H362" s="338" t="s">
        <v>1153</v>
      </c>
      <c r="I362" s="50" t="s">
        <v>1154</v>
      </c>
      <c r="J362" s="401"/>
      <c r="K362" s="377"/>
      <c r="L362" s="377"/>
      <c r="M362" s="377"/>
      <c r="N362" s="377"/>
      <c r="O362" s="401"/>
      <c r="P362" s="377"/>
      <c r="Q362" s="377"/>
      <c r="R362" s="377"/>
      <c r="S362" s="401"/>
      <c r="T362" s="377"/>
      <c r="U362" s="401"/>
      <c r="V362" s="377"/>
      <c r="W362" s="377"/>
      <c r="X362" s="377"/>
      <c r="Y362" s="377"/>
      <c r="Z362" s="377"/>
      <c r="AA362" s="377"/>
    </row>
    <row r="363" spans="1:27" hidden="1" x14ac:dyDescent="0.25">
      <c r="A363" s="334" t="s">
        <v>388</v>
      </c>
      <c r="B363" s="335" t="s">
        <v>1122</v>
      </c>
      <c r="C363" s="334" t="s">
        <v>1123</v>
      </c>
      <c r="D363" s="336" t="s">
        <v>662</v>
      </c>
      <c r="E363" s="50" t="s">
        <v>806</v>
      </c>
      <c r="F363" s="338" t="s">
        <v>1122</v>
      </c>
      <c r="G363" s="50" t="s">
        <v>1123</v>
      </c>
      <c r="H363" s="338" t="s">
        <v>1155</v>
      </c>
      <c r="I363" s="50" t="s">
        <v>1156</v>
      </c>
      <c r="J363" s="401"/>
      <c r="K363" s="377"/>
      <c r="L363" s="377"/>
      <c r="M363" s="377"/>
      <c r="N363" s="377"/>
      <c r="O363" s="401"/>
      <c r="P363" s="377"/>
      <c r="Q363" s="377"/>
      <c r="R363" s="377"/>
      <c r="S363" s="401"/>
      <c r="T363" s="377"/>
      <c r="U363" s="401"/>
      <c r="V363" s="377"/>
      <c r="W363" s="377"/>
      <c r="X363" s="377"/>
      <c r="Y363" s="377"/>
      <c r="Z363" s="377"/>
      <c r="AA363" s="377"/>
    </row>
    <row r="364" spans="1:27" hidden="1" x14ac:dyDescent="0.25">
      <c r="A364" s="334" t="s">
        <v>388</v>
      </c>
      <c r="B364" s="335" t="s">
        <v>1122</v>
      </c>
      <c r="C364" s="334" t="s">
        <v>1123</v>
      </c>
      <c r="D364" s="336" t="s">
        <v>662</v>
      </c>
      <c r="E364" s="50" t="s">
        <v>806</v>
      </c>
      <c r="F364" s="338" t="s">
        <v>1122</v>
      </c>
      <c r="G364" s="50" t="s">
        <v>1123</v>
      </c>
      <c r="H364" s="338" t="s">
        <v>1157</v>
      </c>
      <c r="I364" s="50" t="s">
        <v>1158</v>
      </c>
      <c r="J364" s="401"/>
      <c r="K364" s="377"/>
      <c r="L364" s="377"/>
      <c r="M364" s="377"/>
      <c r="N364" s="377"/>
      <c r="O364" s="401"/>
      <c r="P364" s="377"/>
      <c r="Q364" s="377"/>
      <c r="R364" s="377"/>
      <c r="S364" s="401"/>
      <c r="T364" s="377"/>
      <c r="U364" s="401"/>
      <c r="V364" s="377"/>
      <c r="W364" s="377"/>
      <c r="X364" s="377"/>
      <c r="Y364" s="377"/>
      <c r="Z364" s="377"/>
      <c r="AA364" s="377"/>
    </row>
    <row r="365" spans="1:27" hidden="1" x14ac:dyDescent="0.25">
      <c r="A365" s="334" t="s">
        <v>388</v>
      </c>
      <c r="B365" s="335" t="s">
        <v>1122</v>
      </c>
      <c r="C365" s="334" t="s">
        <v>1123</v>
      </c>
      <c r="D365" s="336" t="s">
        <v>662</v>
      </c>
      <c r="E365" s="50" t="s">
        <v>806</v>
      </c>
      <c r="F365" s="338" t="s">
        <v>1122</v>
      </c>
      <c r="G365" s="50" t="s">
        <v>1123</v>
      </c>
      <c r="H365" s="338" t="s">
        <v>1159</v>
      </c>
      <c r="I365" s="50" t="s">
        <v>1160</v>
      </c>
      <c r="J365" s="401"/>
      <c r="K365" s="377"/>
      <c r="L365" s="377"/>
      <c r="M365" s="377"/>
      <c r="N365" s="377"/>
      <c r="O365" s="401"/>
      <c r="P365" s="377"/>
      <c r="Q365" s="377"/>
      <c r="R365" s="377"/>
      <c r="S365" s="401"/>
      <c r="T365" s="377"/>
      <c r="U365" s="401"/>
      <c r="V365" s="377"/>
      <c r="W365" s="377"/>
      <c r="X365" s="377"/>
      <c r="Y365" s="377"/>
      <c r="Z365" s="377"/>
      <c r="AA365" s="377"/>
    </row>
    <row r="366" spans="1:27" hidden="1" x14ac:dyDescent="0.25">
      <c r="A366" s="334" t="s">
        <v>388</v>
      </c>
      <c r="B366" s="335" t="s">
        <v>1161</v>
      </c>
      <c r="C366" s="334" t="s">
        <v>1162</v>
      </c>
      <c r="D366" s="336" t="s">
        <v>804</v>
      </c>
      <c r="E366" s="50" t="s">
        <v>1163</v>
      </c>
      <c r="F366" s="338" t="s">
        <v>1161</v>
      </c>
      <c r="G366" s="50" t="s">
        <v>1162</v>
      </c>
      <c r="H366" s="338" t="s">
        <v>1164</v>
      </c>
      <c r="I366" s="50" t="s">
        <v>1165</v>
      </c>
      <c r="J366" s="401"/>
      <c r="K366" s="377"/>
      <c r="L366" s="377"/>
      <c r="M366" s="377"/>
      <c r="N366" s="377"/>
      <c r="O366" s="401"/>
      <c r="P366" s="377"/>
      <c r="Q366" s="377"/>
      <c r="R366" s="377"/>
      <c r="S366" s="401"/>
      <c r="T366" s="377"/>
      <c r="U366" s="401"/>
      <c r="V366" s="377"/>
      <c r="W366" s="377"/>
      <c r="X366" s="377"/>
      <c r="Y366" s="377"/>
      <c r="Z366" s="377"/>
      <c r="AA366" s="377"/>
    </row>
    <row r="367" spans="1:27" hidden="1" x14ac:dyDescent="0.25">
      <c r="A367" s="334" t="s">
        <v>388</v>
      </c>
      <c r="B367" s="335" t="s">
        <v>1161</v>
      </c>
      <c r="C367" s="334" t="s">
        <v>1162</v>
      </c>
      <c r="D367" s="336" t="s">
        <v>804</v>
      </c>
      <c r="E367" s="50" t="s">
        <v>1163</v>
      </c>
      <c r="F367" s="338" t="s">
        <v>1161</v>
      </c>
      <c r="G367" s="50" t="s">
        <v>1162</v>
      </c>
      <c r="H367" s="338" t="s">
        <v>1166</v>
      </c>
      <c r="I367" s="50" t="s">
        <v>1167</v>
      </c>
      <c r="J367" s="401"/>
      <c r="K367" s="377"/>
      <c r="L367" s="377"/>
      <c r="M367" s="377"/>
      <c r="N367" s="377"/>
      <c r="O367" s="401"/>
      <c r="P367" s="377"/>
      <c r="Q367" s="377"/>
      <c r="R367" s="377"/>
      <c r="S367" s="401"/>
      <c r="T367" s="377"/>
      <c r="U367" s="401"/>
      <c r="V367" s="377"/>
      <c r="W367" s="377"/>
      <c r="X367" s="377"/>
      <c r="Y367" s="377"/>
      <c r="Z367" s="377"/>
      <c r="AA367" s="377"/>
    </row>
    <row r="368" spans="1:27" hidden="1" x14ac:dyDescent="0.25">
      <c r="A368" s="334" t="s">
        <v>388</v>
      </c>
      <c r="B368" s="335" t="s">
        <v>1161</v>
      </c>
      <c r="C368" s="334" t="s">
        <v>1162</v>
      </c>
      <c r="D368" s="336" t="s">
        <v>804</v>
      </c>
      <c r="E368" s="50" t="s">
        <v>1163</v>
      </c>
      <c r="F368" s="338" t="s">
        <v>1161</v>
      </c>
      <c r="G368" s="50" t="s">
        <v>1162</v>
      </c>
      <c r="H368" s="338" t="s">
        <v>1168</v>
      </c>
      <c r="I368" s="50" t="s">
        <v>1169</v>
      </c>
      <c r="J368" s="401"/>
      <c r="K368" s="377"/>
      <c r="L368" s="377"/>
      <c r="M368" s="377"/>
      <c r="N368" s="377"/>
      <c r="O368" s="401"/>
      <c r="P368" s="377"/>
      <c r="Q368" s="377"/>
      <c r="R368" s="377"/>
      <c r="S368" s="401"/>
      <c r="T368" s="377"/>
      <c r="U368" s="401"/>
      <c r="V368" s="377"/>
      <c r="W368" s="377"/>
      <c r="X368" s="377"/>
      <c r="Y368" s="377"/>
      <c r="Z368" s="377"/>
      <c r="AA368" s="377"/>
    </row>
    <row r="369" spans="1:27" hidden="1" x14ac:dyDescent="0.25">
      <c r="A369" s="334" t="s">
        <v>388</v>
      </c>
      <c r="B369" s="335" t="s">
        <v>1161</v>
      </c>
      <c r="C369" s="334" t="s">
        <v>1162</v>
      </c>
      <c r="D369" s="336" t="s">
        <v>804</v>
      </c>
      <c r="E369" s="50" t="s">
        <v>1163</v>
      </c>
      <c r="F369" s="338" t="s">
        <v>1161</v>
      </c>
      <c r="G369" s="50" t="s">
        <v>1162</v>
      </c>
      <c r="H369" s="338" t="s">
        <v>1170</v>
      </c>
      <c r="I369" s="50" t="s">
        <v>1171</v>
      </c>
      <c r="J369" s="401"/>
      <c r="K369" s="377"/>
      <c r="L369" s="377"/>
      <c r="M369" s="377"/>
      <c r="N369" s="377"/>
      <c r="O369" s="401"/>
      <c r="P369" s="377"/>
      <c r="Q369" s="377"/>
      <c r="R369" s="377"/>
      <c r="S369" s="401"/>
      <c r="T369" s="377"/>
      <c r="U369" s="401"/>
      <c r="V369" s="377"/>
      <c r="W369" s="377"/>
      <c r="X369" s="377"/>
      <c r="Y369" s="377"/>
      <c r="Z369" s="377"/>
      <c r="AA369" s="377"/>
    </row>
    <row r="370" spans="1:27" hidden="1" x14ac:dyDescent="0.25">
      <c r="A370" s="334" t="s">
        <v>388</v>
      </c>
      <c r="B370" s="335" t="s">
        <v>1161</v>
      </c>
      <c r="C370" s="334" t="s">
        <v>1162</v>
      </c>
      <c r="D370" s="336" t="s">
        <v>804</v>
      </c>
      <c r="E370" s="50" t="s">
        <v>1163</v>
      </c>
      <c r="F370" s="338" t="s">
        <v>1161</v>
      </c>
      <c r="G370" s="50" t="s">
        <v>1162</v>
      </c>
      <c r="H370" s="338" t="s">
        <v>1172</v>
      </c>
      <c r="I370" s="50" t="s">
        <v>1171</v>
      </c>
      <c r="J370" s="401"/>
      <c r="K370" s="377"/>
      <c r="L370" s="377"/>
      <c r="M370" s="377"/>
      <c r="N370" s="377"/>
      <c r="O370" s="401"/>
      <c r="P370" s="377"/>
      <c r="Q370" s="377"/>
      <c r="R370" s="377"/>
      <c r="S370" s="401"/>
      <c r="T370" s="377"/>
      <c r="U370" s="401"/>
      <c r="V370" s="377"/>
      <c r="W370" s="377"/>
      <c r="X370" s="377"/>
      <c r="Y370" s="377"/>
      <c r="Z370" s="377"/>
      <c r="AA370" s="377"/>
    </row>
    <row r="371" spans="1:27" hidden="1" x14ac:dyDescent="0.25">
      <c r="A371" s="334" t="s">
        <v>388</v>
      </c>
      <c r="B371" s="335" t="s">
        <v>1161</v>
      </c>
      <c r="C371" s="334" t="s">
        <v>1162</v>
      </c>
      <c r="D371" s="336" t="s">
        <v>804</v>
      </c>
      <c r="E371" s="50" t="s">
        <v>1163</v>
      </c>
      <c r="F371" s="338" t="s">
        <v>1161</v>
      </c>
      <c r="G371" s="50" t="s">
        <v>1162</v>
      </c>
      <c r="H371" s="338" t="s">
        <v>1173</v>
      </c>
      <c r="I371" s="50" t="s">
        <v>1174</v>
      </c>
      <c r="J371" s="401"/>
      <c r="K371" s="377"/>
      <c r="L371" s="377"/>
      <c r="M371" s="377"/>
      <c r="N371" s="377"/>
      <c r="O371" s="401"/>
      <c r="P371" s="377"/>
      <c r="Q371" s="377"/>
      <c r="R371" s="377"/>
      <c r="S371" s="401"/>
      <c r="T371" s="377"/>
      <c r="U371" s="401"/>
      <c r="V371" s="377"/>
      <c r="W371" s="377"/>
      <c r="X371" s="377"/>
      <c r="Y371" s="377"/>
      <c r="Z371" s="377"/>
      <c r="AA371" s="377"/>
    </row>
    <row r="372" spans="1:27" hidden="1" x14ac:dyDescent="0.25">
      <c r="A372" s="334" t="s">
        <v>388</v>
      </c>
      <c r="B372" s="335" t="s">
        <v>1161</v>
      </c>
      <c r="C372" s="334" t="s">
        <v>1162</v>
      </c>
      <c r="D372" s="336" t="s">
        <v>804</v>
      </c>
      <c r="E372" s="50" t="s">
        <v>1163</v>
      </c>
      <c r="F372" s="338" t="s">
        <v>1161</v>
      </c>
      <c r="G372" s="50" t="s">
        <v>1162</v>
      </c>
      <c r="H372" s="338" t="s">
        <v>1175</v>
      </c>
      <c r="I372" s="50" t="s">
        <v>1176</v>
      </c>
      <c r="J372" s="401"/>
      <c r="K372" s="377"/>
      <c r="L372" s="377"/>
      <c r="M372" s="377"/>
      <c r="N372" s="377"/>
      <c r="O372" s="401"/>
      <c r="P372" s="377"/>
      <c r="Q372" s="377"/>
      <c r="R372" s="377"/>
      <c r="S372" s="401"/>
      <c r="T372" s="377"/>
      <c r="U372" s="401"/>
      <c r="V372" s="377"/>
      <c r="W372" s="377"/>
      <c r="X372" s="377"/>
      <c r="Y372" s="377"/>
      <c r="Z372" s="377"/>
      <c r="AA372" s="377"/>
    </row>
    <row r="373" spans="1:27" hidden="1" x14ac:dyDescent="0.25">
      <c r="A373" s="334" t="s">
        <v>388</v>
      </c>
      <c r="B373" s="335" t="s">
        <v>1161</v>
      </c>
      <c r="C373" s="334" t="s">
        <v>1162</v>
      </c>
      <c r="D373" s="336" t="s">
        <v>804</v>
      </c>
      <c r="E373" s="50" t="s">
        <v>1163</v>
      </c>
      <c r="F373" s="338" t="s">
        <v>1161</v>
      </c>
      <c r="G373" s="50" t="s">
        <v>1162</v>
      </c>
      <c r="H373" s="338" t="s">
        <v>1177</v>
      </c>
      <c r="I373" s="50" t="s">
        <v>1178</v>
      </c>
      <c r="J373" s="401"/>
      <c r="K373" s="377"/>
      <c r="L373" s="377"/>
      <c r="M373" s="377"/>
      <c r="N373" s="377"/>
      <c r="O373" s="401"/>
      <c r="P373" s="377"/>
      <c r="Q373" s="377"/>
      <c r="R373" s="377"/>
      <c r="S373" s="401"/>
      <c r="T373" s="377"/>
      <c r="U373" s="401"/>
      <c r="V373" s="377"/>
      <c r="W373" s="377"/>
      <c r="X373" s="377"/>
      <c r="Y373" s="377"/>
      <c r="Z373" s="377"/>
      <c r="AA373" s="377"/>
    </row>
    <row r="374" spans="1:27" hidden="1" x14ac:dyDescent="0.25">
      <c r="A374" s="334" t="s">
        <v>388</v>
      </c>
      <c r="B374" s="335" t="s">
        <v>1161</v>
      </c>
      <c r="C374" s="334" t="s">
        <v>1162</v>
      </c>
      <c r="D374" s="336" t="s">
        <v>804</v>
      </c>
      <c r="E374" s="50" t="s">
        <v>1163</v>
      </c>
      <c r="F374" s="338" t="s">
        <v>1161</v>
      </c>
      <c r="G374" s="50" t="s">
        <v>1162</v>
      </c>
      <c r="H374" s="338" t="s">
        <v>1179</v>
      </c>
      <c r="I374" s="50" t="s">
        <v>1180</v>
      </c>
      <c r="J374" s="401"/>
      <c r="K374" s="377"/>
      <c r="L374" s="377"/>
      <c r="M374" s="377"/>
      <c r="N374" s="377"/>
      <c r="O374" s="401"/>
      <c r="P374" s="377"/>
      <c r="Q374" s="377"/>
      <c r="R374" s="377"/>
      <c r="S374" s="401"/>
      <c r="T374" s="377"/>
      <c r="U374" s="401"/>
      <c r="V374" s="377"/>
      <c r="W374" s="377"/>
      <c r="X374" s="377"/>
      <c r="Y374" s="377"/>
      <c r="Z374" s="377"/>
      <c r="AA374" s="377"/>
    </row>
    <row r="375" spans="1:27" hidden="1" x14ac:dyDescent="0.25">
      <c r="A375" s="334" t="s">
        <v>388</v>
      </c>
      <c r="B375" s="335" t="s">
        <v>1161</v>
      </c>
      <c r="C375" s="334" t="s">
        <v>1162</v>
      </c>
      <c r="D375" s="336" t="s">
        <v>804</v>
      </c>
      <c r="E375" s="50" t="s">
        <v>1163</v>
      </c>
      <c r="F375" s="338" t="s">
        <v>1161</v>
      </c>
      <c r="G375" s="50" t="s">
        <v>1162</v>
      </c>
      <c r="H375" s="338" t="s">
        <v>1181</v>
      </c>
      <c r="I375" s="50" t="s">
        <v>1182</v>
      </c>
      <c r="J375" s="401"/>
      <c r="K375" s="377"/>
      <c r="L375" s="377"/>
      <c r="M375" s="377"/>
      <c r="N375" s="377"/>
      <c r="O375" s="401"/>
      <c r="P375" s="377"/>
      <c r="Q375" s="377"/>
      <c r="R375" s="377"/>
      <c r="S375" s="401"/>
      <c r="T375" s="377"/>
      <c r="U375" s="401"/>
      <c r="V375" s="377"/>
      <c r="W375" s="377"/>
      <c r="X375" s="377"/>
      <c r="Y375" s="377"/>
      <c r="Z375" s="377"/>
      <c r="AA375" s="377"/>
    </row>
    <row r="376" spans="1:27" hidden="1" x14ac:dyDescent="0.25">
      <c r="A376" s="334" t="s">
        <v>388</v>
      </c>
      <c r="B376" s="335" t="s">
        <v>1161</v>
      </c>
      <c r="C376" s="334" t="s">
        <v>1162</v>
      </c>
      <c r="D376" s="336" t="s">
        <v>804</v>
      </c>
      <c r="E376" s="50" t="s">
        <v>1163</v>
      </c>
      <c r="F376" s="338" t="s">
        <v>1161</v>
      </c>
      <c r="G376" s="50" t="s">
        <v>1162</v>
      </c>
      <c r="H376" s="338" t="s">
        <v>1183</v>
      </c>
      <c r="I376" s="50" t="s">
        <v>1184</v>
      </c>
      <c r="J376" s="401"/>
      <c r="K376" s="377"/>
      <c r="L376" s="377"/>
      <c r="M376" s="377"/>
      <c r="N376" s="377"/>
      <c r="O376" s="401"/>
      <c r="P376" s="377"/>
      <c r="Q376" s="377"/>
      <c r="R376" s="377"/>
      <c r="S376" s="401"/>
      <c r="T376" s="377"/>
      <c r="U376" s="401"/>
      <c r="V376" s="377"/>
      <c r="W376" s="377"/>
      <c r="X376" s="377"/>
      <c r="Y376" s="377"/>
      <c r="Z376" s="377"/>
      <c r="AA376" s="377"/>
    </row>
    <row r="377" spans="1:27" hidden="1" x14ac:dyDescent="0.25">
      <c r="A377" s="334" t="s">
        <v>388</v>
      </c>
      <c r="B377" s="335" t="s">
        <v>1185</v>
      </c>
      <c r="C377" s="334" t="s">
        <v>1186</v>
      </c>
      <c r="D377" s="336" t="s">
        <v>662</v>
      </c>
      <c r="E377" s="50" t="s">
        <v>806</v>
      </c>
      <c r="F377" s="338" t="s">
        <v>1185</v>
      </c>
      <c r="G377" s="50" t="s">
        <v>1186</v>
      </c>
      <c r="H377" s="338" t="s">
        <v>1187</v>
      </c>
      <c r="I377" s="50" t="s">
        <v>1188</v>
      </c>
      <c r="J377" s="401"/>
      <c r="K377" s="377"/>
      <c r="L377" s="377"/>
      <c r="M377" s="377"/>
      <c r="N377" s="377"/>
      <c r="O377" s="401"/>
      <c r="P377" s="377"/>
      <c r="Q377" s="377"/>
      <c r="R377" s="377"/>
      <c r="S377" s="401"/>
      <c r="T377" s="377"/>
      <c r="U377" s="401"/>
      <c r="V377" s="377"/>
      <c r="W377" s="377"/>
      <c r="X377" s="377"/>
      <c r="Y377" s="377"/>
      <c r="Z377" s="377"/>
      <c r="AA377" s="377"/>
    </row>
    <row r="378" spans="1:27" hidden="1" x14ac:dyDescent="0.25">
      <c r="A378" s="334" t="s">
        <v>388</v>
      </c>
      <c r="B378" s="335" t="s">
        <v>1185</v>
      </c>
      <c r="C378" s="334" t="s">
        <v>1186</v>
      </c>
      <c r="D378" s="336" t="s">
        <v>662</v>
      </c>
      <c r="E378" s="50" t="s">
        <v>806</v>
      </c>
      <c r="F378" s="338" t="s">
        <v>1185</v>
      </c>
      <c r="G378" s="50" t="s">
        <v>1186</v>
      </c>
      <c r="H378" s="338" t="s">
        <v>1189</v>
      </c>
      <c r="I378" s="50" t="s">
        <v>1190</v>
      </c>
      <c r="J378" s="401"/>
      <c r="K378" s="377"/>
      <c r="L378" s="377"/>
      <c r="M378" s="377"/>
      <c r="N378" s="377"/>
      <c r="O378" s="401"/>
      <c r="P378" s="377"/>
      <c r="Q378" s="377"/>
      <c r="R378" s="377"/>
      <c r="S378" s="401"/>
      <c r="T378" s="377"/>
      <c r="U378" s="401"/>
      <c r="V378" s="377"/>
      <c r="W378" s="377"/>
      <c r="X378" s="377"/>
      <c r="Y378" s="377"/>
      <c r="Z378" s="377"/>
      <c r="AA378" s="377"/>
    </row>
    <row r="379" spans="1:27" hidden="1" x14ac:dyDescent="0.25">
      <c r="A379" s="334" t="s">
        <v>388</v>
      </c>
      <c r="B379" s="335" t="s">
        <v>1185</v>
      </c>
      <c r="C379" s="334" t="s">
        <v>1186</v>
      </c>
      <c r="D379" s="336" t="s">
        <v>662</v>
      </c>
      <c r="E379" s="50" t="s">
        <v>806</v>
      </c>
      <c r="F379" s="338" t="s">
        <v>1185</v>
      </c>
      <c r="G379" s="50" t="s">
        <v>1186</v>
      </c>
      <c r="H379" s="338" t="s">
        <v>1191</v>
      </c>
      <c r="I379" s="50" t="s">
        <v>1192</v>
      </c>
      <c r="J379" s="401"/>
      <c r="K379" s="377"/>
      <c r="L379" s="377"/>
      <c r="M379" s="377"/>
      <c r="N379" s="377"/>
      <c r="O379" s="401"/>
      <c r="P379" s="377"/>
      <c r="Q379" s="377"/>
      <c r="R379" s="377"/>
      <c r="S379" s="401"/>
      <c r="T379" s="377"/>
      <c r="U379" s="401"/>
      <c r="V379" s="377"/>
      <c r="W379" s="377"/>
      <c r="X379" s="377"/>
      <c r="Y379" s="377"/>
      <c r="Z379" s="377"/>
      <c r="AA379" s="377"/>
    </row>
    <row r="380" spans="1:27" hidden="1" x14ac:dyDescent="0.25">
      <c r="A380" s="334" t="s">
        <v>388</v>
      </c>
      <c r="B380" s="335" t="s">
        <v>1185</v>
      </c>
      <c r="C380" s="334" t="s">
        <v>1186</v>
      </c>
      <c r="D380" s="336" t="s">
        <v>662</v>
      </c>
      <c r="E380" s="50" t="s">
        <v>806</v>
      </c>
      <c r="F380" s="338" t="s">
        <v>1185</v>
      </c>
      <c r="G380" s="50" t="s">
        <v>1186</v>
      </c>
      <c r="H380" s="338" t="s">
        <v>1193</v>
      </c>
      <c r="I380" s="50" t="s">
        <v>1194</v>
      </c>
      <c r="J380" s="401"/>
      <c r="K380" s="377"/>
      <c r="L380" s="377"/>
      <c r="M380" s="377"/>
      <c r="N380" s="377"/>
      <c r="O380" s="401"/>
      <c r="P380" s="377"/>
      <c r="Q380" s="377"/>
      <c r="R380" s="377"/>
      <c r="S380" s="401"/>
      <c r="T380" s="377"/>
      <c r="U380" s="401"/>
      <c r="V380" s="377"/>
      <c r="W380" s="377"/>
      <c r="X380" s="377"/>
      <c r="Y380" s="377"/>
      <c r="Z380" s="377"/>
      <c r="AA380" s="377"/>
    </row>
    <row r="381" spans="1:27" hidden="1" x14ac:dyDescent="0.25">
      <c r="A381" s="334" t="s">
        <v>388</v>
      </c>
      <c r="B381" s="335" t="s">
        <v>1185</v>
      </c>
      <c r="C381" s="334" t="s">
        <v>1186</v>
      </c>
      <c r="D381" s="336" t="s">
        <v>662</v>
      </c>
      <c r="E381" s="50" t="s">
        <v>806</v>
      </c>
      <c r="F381" s="338" t="s">
        <v>1185</v>
      </c>
      <c r="G381" s="50" t="s">
        <v>1186</v>
      </c>
      <c r="H381" s="338" t="s">
        <v>1195</v>
      </c>
      <c r="I381" s="50" t="s">
        <v>1196</v>
      </c>
      <c r="J381" s="401"/>
      <c r="K381" s="377"/>
      <c r="L381" s="377"/>
      <c r="M381" s="377"/>
      <c r="N381" s="377"/>
      <c r="O381" s="401"/>
      <c r="P381" s="377"/>
      <c r="Q381" s="377"/>
      <c r="R381" s="377"/>
      <c r="S381" s="401"/>
      <c r="T381" s="377"/>
      <c r="U381" s="401"/>
      <c r="V381" s="377"/>
      <c r="W381" s="377"/>
      <c r="X381" s="377"/>
      <c r="Y381" s="377"/>
      <c r="Z381" s="377"/>
      <c r="AA381" s="377"/>
    </row>
    <row r="382" spans="1:27" hidden="1" x14ac:dyDescent="0.25">
      <c r="A382" s="334" t="s">
        <v>388</v>
      </c>
      <c r="B382" s="335" t="s">
        <v>1185</v>
      </c>
      <c r="C382" s="334" t="s">
        <v>1186</v>
      </c>
      <c r="D382" s="336" t="s">
        <v>662</v>
      </c>
      <c r="E382" s="50" t="s">
        <v>806</v>
      </c>
      <c r="F382" s="338" t="s">
        <v>1185</v>
      </c>
      <c r="G382" s="50" t="s">
        <v>1186</v>
      </c>
      <c r="H382" s="338" t="s">
        <v>1197</v>
      </c>
      <c r="I382" s="50" t="s">
        <v>1198</v>
      </c>
      <c r="J382" s="401"/>
      <c r="K382" s="377"/>
      <c r="L382" s="377"/>
      <c r="M382" s="377"/>
      <c r="N382" s="377"/>
      <c r="O382" s="401"/>
      <c r="P382" s="377"/>
      <c r="Q382" s="377"/>
      <c r="R382" s="377"/>
      <c r="S382" s="401"/>
      <c r="T382" s="377"/>
      <c r="U382" s="401"/>
      <c r="V382" s="377"/>
      <c r="W382" s="377"/>
      <c r="X382" s="377"/>
      <c r="Y382" s="377"/>
      <c r="Z382" s="377"/>
      <c r="AA382" s="377"/>
    </row>
    <row r="383" spans="1:27" hidden="1" x14ac:dyDescent="0.25">
      <c r="A383" s="334" t="s">
        <v>388</v>
      </c>
      <c r="B383" s="335" t="s">
        <v>1185</v>
      </c>
      <c r="C383" s="334" t="s">
        <v>1186</v>
      </c>
      <c r="D383" s="336" t="s">
        <v>662</v>
      </c>
      <c r="E383" s="50" t="s">
        <v>806</v>
      </c>
      <c r="F383" s="338" t="s">
        <v>1185</v>
      </c>
      <c r="G383" s="50" t="s">
        <v>1186</v>
      </c>
      <c r="H383" s="338" t="s">
        <v>1199</v>
      </c>
      <c r="I383" s="50" t="s">
        <v>1200</v>
      </c>
      <c r="J383" s="401"/>
      <c r="K383" s="377"/>
      <c r="L383" s="377"/>
      <c r="M383" s="377"/>
      <c r="N383" s="377"/>
      <c r="O383" s="401"/>
      <c r="P383" s="377"/>
      <c r="Q383" s="377"/>
      <c r="R383" s="377"/>
      <c r="S383" s="401"/>
      <c r="T383" s="377"/>
      <c r="U383" s="401"/>
      <c r="V383" s="377"/>
      <c r="W383" s="377"/>
      <c r="X383" s="377"/>
      <c r="Y383" s="377"/>
      <c r="Z383" s="377"/>
      <c r="AA383" s="377"/>
    </row>
    <row r="384" spans="1:27" hidden="1" x14ac:dyDescent="0.25">
      <c r="A384" s="334" t="s">
        <v>388</v>
      </c>
      <c r="B384" s="335" t="s">
        <v>1185</v>
      </c>
      <c r="C384" s="334" t="s">
        <v>1186</v>
      </c>
      <c r="D384" s="336" t="s">
        <v>662</v>
      </c>
      <c r="E384" s="50" t="s">
        <v>806</v>
      </c>
      <c r="F384" s="338" t="s">
        <v>1185</v>
      </c>
      <c r="G384" s="50" t="s">
        <v>1186</v>
      </c>
      <c r="H384" s="338" t="s">
        <v>1201</v>
      </c>
      <c r="I384" s="50" t="s">
        <v>1202</v>
      </c>
      <c r="J384" s="401"/>
      <c r="K384" s="377"/>
      <c r="L384" s="377"/>
      <c r="M384" s="377"/>
      <c r="N384" s="377"/>
      <c r="O384" s="401"/>
      <c r="P384" s="377"/>
      <c r="Q384" s="377"/>
      <c r="R384" s="377"/>
      <c r="S384" s="401"/>
      <c r="T384" s="377"/>
      <c r="U384" s="401"/>
      <c r="V384" s="377"/>
      <c r="W384" s="377"/>
      <c r="X384" s="377"/>
      <c r="Y384" s="377"/>
      <c r="Z384" s="377"/>
      <c r="AA384" s="377"/>
    </row>
    <row r="385" spans="1:27" hidden="1" x14ac:dyDescent="0.25">
      <c r="A385" s="334" t="s">
        <v>388</v>
      </c>
      <c r="B385" s="335" t="s">
        <v>1185</v>
      </c>
      <c r="C385" s="334" t="s">
        <v>1186</v>
      </c>
      <c r="D385" s="336" t="s">
        <v>662</v>
      </c>
      <c r="E385" s="50" t="s">
        <v>806</v>
      </c>
      <c r="F385" s="338" t="s">
        <v>1185</v>
      </c>
      <c r="G385" s="50" t="s">
        <v>1186</v>
      </c>
      <c r="H385" s="338" t="s">
        <v>1203</v>
      </c>
      <c r="I385" s="50" t="s">
        <v>1204</v>
      </c>
      <c r="J385" s="401"/>
      <c r="K385" s="377"/>
      <c r="L385" s="377"/>
      <c r="M385" s="377"/>
      <c r="N385" s="377"/>
      <c r="O385" s="401"/>
      <c r="P385" s="377"/>
      <c r="Q385" s="377"/>
      <c r="R385" s="377"/>
      <c r="S385" s="401"/>
      <c r="T385" s="377"/>
      <c r="U385" s="401"/>
      <c r="V385" s="377"/>
      <c r="W385" s="377"/>
      <c r="X385" s="377"/>
      <c r="Y385" s="377"/>
      <c r="Z385" s="377"/>
      <c r="AA385" s="377"/>
    </row>
    <row r="386" spans="1:27" hidden="1" x14ac:dyDescent="0.25">
      <c r="A386" s="334" t="s">
        <v>388</v>
      </c>
      <c r="B386" s="335" t="s">
        <v>1185</v>
      </c>
      <c r="C386" s="334" t="s">
        <v>1186</v>
      </c>
      <c r="D386" s="336" t="s">
        <v>662</v>
      </c>
      <c r="E386" s="50" t="s">
        <v>806</v>
      </c>
      <c r="F386" s="338" t="s">
        <v>1185</v>
      </c>
      <c r="G386" s="50" t="s">
        <v>1186</v>
      </c>
      <c r="H386" s="338" t="s">
        <v>1205</v>
      </c>
      <c r="I386" s="50" t="s">
        <v>1206</v>
      </c>
      <c r="J386" s="401"/>
      <c r="K386" s="377"/>
      <c r="L386" s="377"/>
      <c r="M386" s="377"/>
      <c r="N386" s="377"/>
      <c r="O386" s="401"/>
      <c r="P386" s="377"/>
      <c r="Q386" s="377"/>
      <c r="R386" s="377"/>
      <c r="S386" s="401"/>
      <c r="T386" s="377"/>
      <c r="U386" s="401"/>
      <c r="V386" s="377"/>
      <c r="W386" s="377"/>
      <c r="X386" s="377"/>
      <c r="Y386" s="377"/>
      <c r="Z386" s="377"/>
      <c r="AA386" s="377"/>
    </row>
    <row r="387" spans="1:27" hidden="1" x14ac:dyDescent="0.25">
      <c r="A387" s="334" t="s">
        <v>388</v>
      </c>
      <c r="B387" s="335" t="s">
        <v>1185</v>
      </c>
      <c r="C387" s="334" t="s">
        <v>1186</v>
      </c>
      <c r="D387" s="336" t="s">
        <v>662</v>
      </c>
      <c r="E387" s="50" t="s">
        <v>806</v>
      </c>
      <c r="F387" s="338" t="s">
        <v>1185</v>
      </c>
      <c r="G387" s="50" t="s">
        <v>1186</v>
      </c>
      <c r="H387" s="338" t="s">
        <v>1207</v>
      </c>
      <c r="I387" s="50" t="s">
        <v>1208</v>
      </c>
      <c r="J387" s="401"/>
      <c r="K387" s="377"/>
      <c r="L387" s="377"/>
      <c r="M387" s="377"/>
      <c r="N387" s="377"/>
      <c r="O387" s="401"/>
      <c r="P387" s="377"/>
      <c r="Q387" s="377"/>
      <c r="R387" s="377"/>
      <c r="S387" s="401"/>
      <c r="T387" s="377"/>
      <c r="U387" s="401"/>
      <c r="V387" s="377"/>
      <c r="W387" s="377"/>
      <c r="X387" s="377"/>
      <c r="Y387" s="377"/>
      <c r="Z387" s="377"/>
      <c r="AA387" s="377"/>
    </row>
    <row r="388" spans="1:27" hidden="1" x14ac:dyDescent="0.25">
      <c r="A388" s="334" t="s">
        <v>388</v>
      </c>
      <c r="B388" s="335" t="s">
        <v>1185</v>
      </c>
      <c r="C388" s="334" t="s">
        <v>1186</v>
      </c>
      <c r="D388" s="336" t="s">
        <v>662</v>
      </c>
      <c r="E388" s="50" t="s">
        <v>806</v>
      </c>
      <c r="F388" s="338" t="s">
        <v>1185</v>
      </c>
      <c r="G388" s="50" t="s">
        <v>1186</v>
      </c>
      <c r="H388" s="338" t="s">
        <v>1209</v>
      </c>
      <c r="I388" s="50" t="s">
        <v>1210</v>
      </c>
      <c r="J388" s="401"/>
      <c r="K388" s="377"/>
      <c r="L388" s="377"/>
      <c r="M388" s="377"/>
      <c r="N388" s="377"/>
      <c r="O388" s="401"/>
      <c r="P388" s="377"/>
      <c r="Q388" s="377"/>
      <c r="R388" s="377"/>
      <c r="S388" s="401"/>
      <c r="T388" s="377"/>
      <c r="U388" s="401"/>
      <c r="V388" s="377"/>
      <c r="W388" s="377"/>
      <c r="X388" s="377"/>
      <c r="Y388" s="377"/>
      <c r="Z388" s="377"/>
      <c r="AA388" s="377"/>
    </row>
    <row r="389" spans="1:27" hidden="1" x14ac:dyDescent="0.25">
      <c r="A389" s="334" t="s">
        <v>388</v>
      </c>
      <c r="B389" s="335" t="s">
        <v>1185</v>
      </c>
      <c r="C389" s="334" t="s">
        <v>1186</v>
      </c>
      <c r="D389" s="336" t="s">
        <v>662</v>
      </c>
      <c r="E389" s="50" t="s">
        <v>806</v>
      </c>
      <c r="F389" s="338" t="s">
        <v>1185</v>
      </c>
      <c r="G389" s="50" t="s">
        <v>1186</v>
      </c>
      <c r="H389" s="338" t="s">
        <v>1211</v>
      </c>
      <c r="I389" s="50" t="s">
        <v>1212</v>
      </c>
      <c r="J389" s="401"/>
      <c r="K389" s="377"/>
      <c r="L389" s="377"/>
      <c r="M389" s="377"/>
      <c r="N389" s="377"/>
      <c r="O389" s="401"/>
      <c r="P389" s="377"/>
      <c r="Q389" s="377"/>
      <c r="R389" s="377"/>
      <c r="S389" s="401"/>
      <c r="T389" s="377"/>
      <c r="U389" s="401"/>
      <c r="V389" s="377"/>
      <c r="W389" s="377"/>
      <c r="X389" s="377"/>
      <c r="Y389" s="377"/>
      <c r="Z389" s="377"/>
      <c r="AA389" s="377"/>
    </row>
    <row r="390" spans="1:27" hidden="1" x14ac:dyDescent="0.25">
      <c r="A390" s="334" t="s">
        <v>388</v>
      </c>
      <c r="B390" s="335" t="s">
        <v>1185</v>
      </c>
      <c r="C390" s="334" t="s">
        <v>1186</v>
      </c>
      <c r="D390" s="336" t="s">
        <v>662</v>
      </c>
      <c r="E390" s="50" t="s">
        <v>806</v>
      </c>
      <c r="F390" s="338" t="s">
        <v>1185</v>
      </c>
      <c r="G390" s="50" t="s">
        <v>1186</v>
      </c>
      <c r="H390" s="338" t="s">
        <v>1213</v>
      </c>
      <c r="I390" s="50" t="s">
        <v>1214</v>
      </c>
      <c r="J390" s="401"/>
      <c r="K390" s="377"/>
      <c r="L390" s="377"/>
      <c r="M390" s="377"/>
      <c r="N390" s="377"/>
      <c r="O390" s="401"/>
      <c r="P390" s="377"/>
      <c r="Q390" s="377"/>
      <c r="R390" s="377"/>
      <c r="S390" s="401"/>
      <c r="T390" s="377"/>
      <c r="U390" s="401"/>
      <c r="V390" s="377"/>
      <c r="W390" s="377"/>
      <c r="X390" s="377"/>
      <c r="Y390" s="377"/>
      <c r="Z390" s="377"/>
      <c r="AA390" s="377"/>
    </row>
    <row r="391" spans="1:27" hidden="1" x14ac:dyDescent="0.25">
      <c r="A391" s="334" t="s">
        <v>388</v>
      </c>
      <c r="B391" s="335" t="s">
        <v>1185</v>
      </c>
      <c r="C391" s="334" t="s">
        <v>1186</v>
      </c>
      <c r="D391" s="336" t="s">
        <v>662</v>
      </c>
      <c r="E391" s="50" t="s">
        <v>806</v>
      </c>
      <c r="F391" s="338" t="s">
        <v>1185</v>
      </c>
      <c r="G391" s="50" t="s">
        <v>1186</v>
      </c>
      <c r="H391" s="338" t="s">
        <v>1215</v>
      </c>
      <c r="I391" s="50" t="s">
        <v>1216</v>
      </c>
      <c r="J391" s="401"/>
      <c r="K391" s="377"/>
      <c r="L391" s="377"/>
      <c r="M391" s="377"/>
      <c r="N391" s="377"/>
      <c r="O391" s="401"/>
      <c r="P391" s="377"/>
      <c r="Q391" s="377"/>
      <c r="R391" s="377"/>
      <c r="S391" s="401"/>
      <c r="T391" s="377"/>
      <c r="U391" s="401"/>
      <c r="V391" s="377"/>
      <c r="W391" s="377"/>
      <c r="X391" s="377"/>
      <c r="Y391" s="377"/>
      <c r="Z391" s="377"/>
      <c r="AA391" s="377"/>
    </row>
    <row r="392" spans="1:27" hidden="1" x14ac:dyDescent="0.25">
      <c r="A392" s="334" t="s">
        <v>388</v>
      </c>
      <c r="B392" s="335" t="s">
        <v>1185</v>
      </c>
      <c r="C392" s="334" t="s">
        <v>1186</v>
      </c>
      <c r="D392" s="336" t="s">
        <v>662</v>
      </c>
      <c r="E392" s="50" t="s">
        <v>806</v>
      </c>
      <c r="F392" s="338" t="s">
        <v>1185</v>
      </c>
      <c r="G392" s="50" t="s">
        <v>1186</v>
      </c>
      <c r="H392" s="338" t="s">
        <v>1217</v>
      </c>
      <c r="I392" s="50" t="s">
        <v>1218</v>
      </c>
      <c r="J392" s="401"/>
      <c r="K392" s="377"/>
      <c r="L392" s="377"/>
      <c r="M392" s="377"/>
      <c r="N392" s="377"/>
      <c r="O392" s="401"/>
      <c r="P392" s="377"/>
      <c r="Q392" s="377"/>
      <c r="R392" s="377"/>
      <c r="S392" s="401"/>
      <c r="T392" s="377"/>
      <c r="U392" s="401"/>
      <c r="V392" s="377"/>
      <c r="W392" s="377"/>
      <c r="X392" s="377"/>
      <c r="Y392" s="377"/>
      <c r="Z392" s="377"/>
      <c r="AA392" s="377"/>
    </row>
    <row r="393" spans="1:27" hidden="1" x14ac:dyDescent="0.25">
      <c r="A393" s="334" t="s">
        <v>388</v>
      </c>
      <c r="B393" s="335" t="s">
        <v>1185</v>
      </c>
      <c r="C393" s="334" t="s">
        <v>1186</v>
      </c>
      <c r="D393" s="336" t="s">
        <v>662</v>
      </c>
      <c r="E393" s="50" t="s">
        <v>806</v>
      </c>
      <c r="F393" s="338" t="s">
        <v>1185</v>
      </c>
      <c r="G393" s="50" t="s">
        <v>1186</v>
      </c>
      <c r="H393" s="338" t="s">
        <v>1219</v>
      </c>
      <c r="I393" s="50" t="s">
        <v>1186</v>
      </c>
      <c r="J393" s="401"/>
      <c r="K393" s="377"/>
      <c r="L393" s="377"/>
      <c r="M393" s="377"/>
      <c r="N393" s="377"/>
      <c r="O393" s="401"/>
      <c r="P393" s="377"/>
      <c r="Q393" s="377"/>
      <c r="R393" s="377"/>
      <c r="S393" s="401"/>
      <c r="T393" s="377"/>
      <c r="U393" s="401"/>
      <c r="V393" s="377"/>
      <c r="W393" s="377"/>
      <c r="X393" s="377"/>
      <c r="Y393" s="377"/>
      <c r="Z393" s="377"/>
      <c r="AA393" s="377"/>
    </row>
    <row r="394" spans="1:27" hidden="1" x14ac:dyDescent="0.25">
      <c r="A394" s="334" t="s">
        <v>388</v>
      </c>
      <c r="B394" s="335" t="s">
        <v>1185</v>
      </c>
      <c r="C394" s="334" t="s">
        <v>1186</v>
      </c>
      <c r="D394" s="336" t="s">
        <v>662</v>
      </c>
      <c r="E394" s="50" t="s">
        <v>806</v>
      </c>
      <c r="F394" s="338" t="s">
        <v>1185</v>
      </c>
      <c r="G394" s="50" t="s">
        <v>1186</v>
      </c>
      <c r="H394" s="338" t="s">
        <v>1220</v>
      </c>
      <c r="I394" s="50" t="s">
        <v>1221</v>
      </c>
      <c r="J394" s="401"/>
      <c r="K394" s="377"/>
      <c r="L394" s="377"/>
      <c r="M394" s="377"/>
      <c r="N394" s="377"/>
      <c r="O394" s="401"/>
      <c r="P394" s="377"/>
      <c r="Q394" s="377"/>
      <c r="R394" s="377"/>
      <c r="S394" s="401"/>
      <c r="T394" s="377"/>
      <c r="U394" s="401"/>
      <c r="V394" s="377"/>
      <c r="W394" s="377"/>
      <c r="X394" s="377"/>
      <c r="Y394" s="377"/>
      <c r="Z394" s="377"/>
      <c r="AA394" s="377"/>
    </row>
    <row r="395" spans="1:27" hidden="1" x14ac:dyDescent="0.25">
      <c r="A395" s="334" t="s">
        <v>388</v>
      </c>
      <c r="B395" s="335" t="s">
        <v>1222</v>
      </c>
      <c r="C395" s="334" t="s">
        <v>1223</v>
      </c>
      <c r="D395" s="336" t="s">
        <v>403</v>
      </c>
      <c r="E395" s="50" t="s">
        <v>770</v>
      </c>
      <c r="F395" s="338" t="s">
        <v>1222</v>
      </c>
      <c r="G395" s="50" t="s">
        <v>1223</v>
      </c>
      <c r="H395" s="338" t="s">
        <v>1224</v>
      </c>
      <c r="I395" s="50" t="s">
        <v>1225</v>
      </c>
      <c r="J395" s="401"/>
      <c r="K395" s="377"/>
      <c r="L395" s="377"/>
      <c r="M395" s="377"/>
      <c r="N395" s="377"/>
      <c r="O395" s="401"/>
      <c r="P395" s="377"/>
      <c r="Q395" s="377"/>
      <c r="R395" s="377"/>
      <c r="S395" s="401"/>
      <c r="T395" s="377"/>
      <c r="U395" s="401"/>
      <c r="V395" s="377"/>
      <c r="W395" s="377"/>
      <c r="X395" s="377"/>
      <c r="Y395" s="377"/>
      <c r="Z395" s="377"/>
      <c r="AA395" s="377"/>
    </row>
    <row r="396" spans="1:27" hidden="1" x14ac:dyDescent="0.25">
      <c r="A396" s="334" t="s">
        <v>388</v>
      </c>
      <c r="B396" s="335" t="s">
        <v>1222</v>
      </c>
      <c r="C396" s="334" t="s">
        <v>1223</v>
      </c>
      <c r="D396" s="336" t="s">
        <v>403</v>
      </c>
      <c r="E396" s="50" t="s">
        <v>770</v>
      </c>
      <c r="F396" s="338" t="s">
        <v>1222</v>
      </c>
      <c r="G396" s="50" t="s">
        <v>1223</v>
      </c>
      <c r="H396" s="338" t="s">
        <v>1226</v>
      </c>
      <c r="I396" s="50" t="s">
        <v>1227</v>
      </c>
      <c r="J396" s="401"/>
      <c r="K396" s="377"/>
      <c r="L396" s="377"/>
      <c r="M396" s="377"/>
      <c r="N396" s="377"/>
      <c r="O396" s="401"/>
      <c r="P396" s="377"/>
      <c r="Q396" s="377"/>
      <c r="R396" s="377"/>
      <c r="S396" s="401"/>
      <c r="T396" s="377"/>
      <c r="U396" s="401"/>
      <c r="V396" s="377"/>
      <c r="W396" s="377"/>
      <c r="X396" s="377"/>
      <c r="Y396" s="377"/>
      <c r="Z396" s="377"/>
      <c r="AA396" s="377"/>
    </row>
    <row r="397" spans="1:27" hidden="1" x14ac:dyDescent="0.25">
      <c r="A397" s="334" t="s">
        <v>388</v>
      </c>
      <c r="B397" s="335" t="s">
        <v>1222</v>
      </c>
      <c r="C397" s="334" t="s">
        <v>1223</v>
      </c>
      <c r="D397" s="336" t="s">
        <v>403</v>
      </c>
      <c r="E397" s="50" t="s">
        <v>770</v>
      </c>
      <c r="F397" s="338" t="s">
        <v>1222</v>
      </c>
      <c r="G397" s="50" t="s">
        <v>1223</v>
      </c>
      <c r="H397" s="338" t="s">
        <v>1228</v>
      </c>
      <c r="I397" s="50" t="s">
        <v>1229</v>
      </c>
      <c r="J397" s="401"/>
      <c r="K397" s="377"/>
      <c r="L397" s="377"/>
      <c r="M397" s="377"/>
      <c r="N397" s="377"/>
      <c r="O397" s="401"/>
      <c r="P397" s="377"/>
      <c r="Q397" s="377"/>
      <c r="R397" s="377"/>
      <c r="S397" s="401"/>
      <c r="T397" s="377"/>
      <c r="U397" s="401"/>
      <c r="V397" s="377"/>
      <c r="W397" s="377"/>
      <c r="X397" s="377"/>
      <c r="Y397" s="377"/>
      <c r="Z397" s="377"/>
      <c r="AA397" s="377"/>
    </row>
    <row r="398" spans="1:27" hidden="1" x14ac:dyDescent="0.25">
      <c r="A398" s="334" t="s">
        <v>388</v>
      </c>
      <c r="B398" s="335" t="s">
        <v>1222</v>
      </c>
      <c r="C398" s="334" t="s">
        <v>1223</v>
      </c>
      <c r="D398" s="336" t="s">
        <v>403</v>
      </c>
      <c r="E398" s="50" t="s">
        <v>770</v>
      </c>
      <c r="F398" s="338" t="s">
        <v>1222</v>
      </c>
      <c r="G398" s="50" t="s">
        <v>1223</v>
      </c>
      <c r="H398" s="338" t="s">
        <v>1230</v>
      </c>
      <c r="I398" s="50" t="s">
        <v>1231</v>
      </c>
      <c r="J398" s="401"/>
      <c r="K398" s="377"/>
      <c r="L398" s="377"/>
      <c r="M398" s="377"/>
      <c r="N398" s="377"/>
      <c r="O398" s="401"/>
      <c r="P398" s="377"/>
      <c r="Q398" s="377"/>
      <c r="R398" s="377"/>
      <c r="S398" s="401"/>
      <c r="T398" s="377"/>
      <c r="U398" s="401"/>
      <c r="V398" s="377"/>
      <c r="W398" s="377"/>
      <c r="X398" s="377"/>
      <c r="Y398" s="377"/>
      <c r="Z398" s="377"/>
      <c r="AA398" s="377"/>
    </row>
    <row r="399" spans="1:27" hidden="1" x14ac:dyDescent="0.25">
      <c r="A399" s="334" t="s">
        <v>388</v>
      </c>
      <c r="B399" s="335" t="s">
        <v>1222</v>
      </c>
      <c r="C399" s="334" t="s">
        <v>1223</v>
      </c>
      <c r="D399" s="336" t="s">
        <v>403</v>
      </c>
      <c r="E399" s="50" t="s">
        <v>770</v>
      </c>
      <c r="F399" s="338" t="s">
        <v>1222</v>
      </c>
      <c r="G399" s="50" t="s">
        <v>1223</v>
      </c>
      <c r="H399" s="338" t="s">
        <v>1232</v>
      </c>
      <c r="I399" s="50" t="s">
        <v>1233</v>
      </c>
      <c r="J399" s="401"/>
      <c r="K399" s="377"/>
      <c r="L399" s="377"/>
      <c r="M399" s="377"/>
      <c r="N399" s="377"/>
      <c r="O399" s="401"/>
      <c r="P399" s="377"/>
      <c r="Q399" s="377"/>
      <c r="R399" s="377"/>
      <c r="S399" s="401"/>
      <c r="T399" s="377"/>
      <c r="U399" s="401"/>
      <c r="V399" s="377"/>
      <c r="W399" s="377"/>
      <c r="X399" s="377"/>
      <c r="Y399" s="377"/>
      <c r="Z399" s="377"/>
      <c r="AA399" s="377"/>
    </row>
    <row r="400" spans="1:27" hidden="1" x14ac:dyDescent="0.25">
      <c r="A400" s="334" t="s">
        <v>388</v>
      </c>
      <c r="B400" s="335" t="s">
        <v>1222</v>
      </c>
      <c r="C400" s="334" t="s">
        <v>1223</v>
      </c>
      <c r="D400" s="336" t="s">
        <v>403</v>
      </c>
      <c r="E400" s="50" t="s">
        <v>770</v>
      </c>
      <c r="F400" s="338" t="s">
        <v>1222</v>
      </c>
      <c r="G400" s="50" t="s">
        <v>1223</v>
      </c>
      <c r="H400" s="338" t="s">
        <v>1234</v>
      </c>
      <c r="I400" s="50" t="s">
        <v>1223</v>
      </c>
      <c r="J400" s="401"/>
      <c r="K400" s="377"/>
      <c r="L400" s="377"/>
      <c r="M400" s="377"/>
      <c r="N400" s="377"/>
      <c r="O400" s="401"/>
      <c r="P400" s="377"/>
      <c r="Q400" s="377"/>
      <c r="R400" s="377"/>
      <c r="S400" s="401"/>
      <c r="T400" s="377"/>
      <c r="U400" s="401"/>
      <c r="V400" s="377"/>
      <c r="W400" s="377"/>
      <c r="X400" s="377"/>
      <c r="Y400" s="377"/>
      <c r="Z400" s="377"/>
      <c r="AA400" s="377"/>
    </row>
    <row r="401" spans="1:27" hidden="1" x14ac:dyDescent="0.25">
      <c r="A401" s="334" t="s">
        <v>388</v>
      </c>
      <c r="B401" s="335" t="s">
        <v>1222</v>
      </c>
      <c r="C401" s="334" t="s">
        <v>1223</v>
      </c>
      <c r="D401" s="336" t="s">
        <v>403</v>
      </c>
      <c r="E401" s="50" t="s">
        <v>770</v>
      </c>
      <c r="F401" s="338" t="s">
        <v>1222</v>
      </c>
      <c r="G401" s="50" t="s">
        <v>1223</v>
      </c>
      <c r="H401" s="338" t="s">
        <v>1235</v>
      </c>
      <c r="I401" s="50" t="s">
        <v>1236</v>
      </c>
      <c r="J401" s="401"/>
      <c r="K401" s="377"/>
      <c r="L401" s="377"/>
      <c r="M401" s="377"/>
      <c r="N401" s="377"/>
      <c r="O401" s="401"/>
      <c r="P401" s="377"/>
      <c r="Q401" s="377"/>
      <c r="R401" s="377"/>
      <c r="S401" s="401"/>
      <c r="T401" s="377"/>
      <c r="U401" s="401"/>
      <c r="V401" s="377"/>
      <c r="W401" s="377"/>
      <c r="X401" s="377"/>
      <c r="Y401" s="377"/>
      <c r="Z401" s="377"/>
      <c r="AA401" s="377"/>
    </row>
    <row r="402" spans="1:27" hidden="1" x14ac:dyDescent="0.25">
      <c r="A402" s="334" t="s">
        <v>388</v>
      </c>
      <c r="B402" s="335" t="s">
        <v>1222</v>
      </c>
      <c r="C402" s="334" t="s">
        <v>1223</v>
      </c>
      <c r="D402" s="336" t="s">
        <v>403</v>
      </c>
      <c r="E402" s="50" t="s">
        <v>770</v>
      </c>
      <c r="F402" s="338" t="s">
        <v>1222</v>
      </c>
      <c r="G402" s="50" t="s">
        <v>1223</v>
      </c>
      <c r="H402" s="338" t="s">
        <v>1237</v>
      </c>
      <c r="I402" s="50" t="s">
        <v>1238</v>
      </c>
      <c r="J402" s="401"/>
      <c r="K402" s="377"/>
      <c r="L402" s="377"/>
      <c r="M402" s="377"/>
      <c r="N402" s="377"/>
      <c r="O402" s="401"/>
      <c r="P402" s="377"/>
      <c r="Q402" s="377"/>
      <c r="R402" s="377"/>
      <c r="S402" s="401"/>
      <c r="T402" s="377"/>
      <c r="U402" s="401"/>
      <c r="V402" s="377"/>
      <c r="W402" s="377"/>
      <c r="X402" s="377"/>
      <c r="Y402" s="377"/>
      <c r="Z402" s="377"/>
      <c r="AA402" s="377"/>
    </row>
    <row r="403" spans="1:27" hidden="1" x14ac:dyDescent="0.25">
      <c r="A403" s="334" t="s">
        <v>388</v>
      </c>
      <c r="B403" s="335" t="s">
        <v>1222</v>
      </c>
      <c r="C403" s="334" t="s">
        <v>1223</v>
      </c>
      <c r="D403" s="336" t="s">
        <v>403</v>
      </c>
      <c r="E403" s="50" t="s">
        <v>770</v>
      </c>
      <c r="F403" s="338" t="s">
        <v>1222</v>
      </c>
      <c r="G403" s="50" t="s">
        <v>1223</v>
      </c>
      <c r="H403" s="338" t="s">
        <v>1239</v>
      </c>
      <c r="I403" s="50" t="s">
        <v>1240</v>
      </c>
      <c r="J403" s="401"/>
      <c r="K403" s="377"/>
      <c r="L403" s="377"/>
      <c r="M403" s="377"/>
      <c r="N403" s="377"/>
      <c r="O403" s="401"/>
      <c r="P403" s="377"/>
      <c r="Q403" s="377"/>
      <c r="R403" s="377"/>
      <c r="S403" s="401"/>
      <c r="T403" s="377"/>
      <c r="U403" s="401"/>
      <c r="V403" s="377"/>
      <c r="W403" s="377"/>
      <c r="X403" s="377"/>
      <c r="Y403" s="377"/>
      <c r="Z403" s="377"/>
      <c r="AA403" s="377"/>
    </row>
    <row r="404" spans="1:27" hidden="1" x14ac:dyDescent="0.25">
      <c r="A404" s="334" t="s">
        <v>388</v>
      </c>
      <c r="B404" s="335" t="s">
        <v>1222</v>
      </c>
      <c r="C404" s="334" t="s">
        <v>1223</v>
      </c>
      <c r="D404" s="336" t="s">
        <v>403</v>
      </c>
      <c r="E404" s="50" t="s">
        <v>770</v>
      </c>
      <c r="F404" s="338" t="s">
        <v>1222</v>
      </c>
      <c r="G404" s="50" t="s">
        <v>1223</v>
      </c>
      <c r="H404" s="338" t="s">
        <v>1241</v>
      </c>
      <c r="I404" s="50" t="s">
        <v>1242</v>
      </c>
      <c r="J404" s="401"/>
      <c r="K404" s="377"/>
      <c r="L404" s="377"/>
      <c r="M404" s="377"/>
      <c r="N404" s="377"/>
      <c r="O404" s="401"/>
      <c r="P404" s="377"/>
      <c r="Q404" s="377"/>
      <c r="R404" s="377"/>
      <c r="S404" s="401"/>
      <c r="T404" s="377"/>
      <c r="U404" s="401"/>
      <c r="V404" s="377"/>
      <c r="W404" s="377"/>
      <c r="X404" s="377"/>
      <c r="Y404" s="377"/>
      <c r="Z404" s="377"/>
      <c r="AA404" s="377"/>
    </row>
    <row r="405" spans="1:27" hidden="1" x14ac:dyDescent="0.25">
      <c r="A405" s="334" t="s">
        <v>388</v>
      </c>
      <c r="B405" s="335" t="s">
        <v>1222</v>
      </c>
      <c r="C405" s="334" t="s">
        <v>1223</v>
      </c>
      <c r="D405" s="336" t="s">
        <v>403</v>
      </c>
      <c r="E405" s="50" t="s">
        <v>770</v>
      </c>
      <c r="F405" s="338" t="s">
        <v>1222</v>
      </c>
      <c r="G405" s="50" t="s">
        <v>1223</v>
      </c>
      <c r="H405" s="338" t="s">
        <v>1243</v>
      </c>
      <c r="I405" s="50" t="s">
        <v>1244</v>
      </c>
      <c r="J405" s="401"/>
      <c r="K405" s="377"/>
      <c r="L405" s="377"/>
      <c r="M405" s="377"/>
      <c r="N405" s="377"/>
      <c r="O405" s="401"/>
      <c r="P405" s="377"/>
      <c r="Q405" s="377"/>
      <c r="R405" s="377"/>
      <c r="S405" s="401"/>
      <c r="T405" s="377"/>
      <c r="U405" s="401"/>
      <c r="V405" s="377"/>
      <c r="W405" s="377"/>
      <c r="X405" s="377"/>
      <c r="Y405" s="377"/>
      <c r="Z405" s="377"/>
      <c r="AA405" s="377"/>
    </row>
    <row r="406" spans="1:27" hidden="1" x14ac:dyDescent="0.25">
      <c r="A406" s="334" t="s">
        <v>388</v>
      </c>
      <c r="B406" s="335" t="s">
        <v>1222</v>
      </c>
      <c r="C406" s="334" t="s">
        <v>1223</v>
      </c>
      <c r="D406" s="336" t="s">
        <v>403</v>
      </c>
      <c r="E406" s="50" t="s">
        <v>770</v>
      </c>
      <c r="F406" s="338" t="s">
        <v>1222</v>
      </c>
      <c r="G406" s="50" t="s">
        <v>1223</v>
      </c>
      <c r="H406" s="338" t="s">
        <v>1245</v>
      </c>
      <c r="I406" s="50" t="s">
        <v>1246</v>
      </c>
      <c r="J406" s="401"/>
      <c r="K406" s="377"/>
      <c r="L406" s="377"/>
      <c r="M406" s="377"/>
      <c r="N406" s="377"/>
      <c r="O406" s="401"/>
      <c r="P406" s="377"/>
      <c r="Q406" s="377"/>
      <c r="R406" s="377"/>
      <c r="S406" s="401"/>
      <c r="T406" s="377"/>
      <c r="U406" s="401"/>
      <c r="V406" s="377"/>
      <c r="W406" s="377"/>
      <c r="X406" s="377"/>
      <c r="Y406" s="377"/>
      <c r="Z406" s="377"/>
      <c r="AA406" s="377"/>
    </row>
    <row r="407" spans="1:27" hidden="1" x14ac:dyDescent="0.25">
      <c r="A407" s="334" t="s">
        <v>388</v>
      </c>
      <c r="B407" s="335" t="s">
        <v>1222</v>
      </c>
      <c r="C407" s="334" t="s">
        <v>1223</v>
      </c>
      <c r="D407" s="336" t="s">
        <v>403</v>
      </c>
      <c r="E407" s="50" t="s">
        <v>770</v>
      </c>
      <c r="F407" s="338" t="s">
        <v>1222</v>
      </c>
      <c r="G407" s="50" t="s">
        <v>1223</v>
      </c>
      <c r="H407" s="338" t="s">
        <v>1247</v>
      </c>
      <c r="I407" s="50" t="s">
        <v>1248</v>
      </c>
      <c r="J407" s="401"/>
      <c r="K407" s="377"/>
      <c r="L407" s="377"/>
      <c r="M407" s="377"/>
      <c r="N407" s="377"/>
      <c r="O407" s="401"/>
      <c r="P407" s="377"/>
      <c r="Q407" s="377"/>
      <c r="R407" s="377"/>
      <c r="S407" s="401"/>
      <c r="T407" s="377"/>
      <c r="U407" s="401"/>
      <c r="V407" s="377"/>
      <c r="W407" s="377"/>
      <c r="X407" s="377"/>
      <c r="Y407" s="377"/>
      <c r="Z407" s="377"/>
      <c r="AA407" s="377"/>
    </row>
    <row r="408" spans="1:27" hidden="1" x14ac:dyDescent="0.25">
      <c r="A408" s="334" t="s">
        <v>388</v>
      </c>
      <c r="B408" s="335" t="s">
        <v>1222</v>
      </c>
      <c r="C408" s="334" t="s">
        <v>1223</v>
      </c>
      <c r="D408" s="336" t="s">
        <v>403</v>
      </c>
      <c r="E408" s="50" t="s">
        <v>770</v>
      </c>
      <c r="F408" s="338" t="s">
        <v>1222</v>
      </c>
      <c r="G408" s="50" t="s">
        <v>1223</v>
      </c>
      <c r="H408" s="338" t="s">
        <v>1249</v>
      </c>
      <c r="I408" s="50" t="s">
        <v>1250</v>
      </c>
      <c r="J408" s="401"/>
      <c r="K408" s="377"/>
      <c r="L408" s="377"/>
      <c r="M408" s="377"/>
      <c r="N408" s="377"/>
      <c r="O408" s="401"/>
      <c r="P408" s="377"/>
      <c r="Q408" s="377"/>
      <c r="R408" s="377"/>
      <c r="S408" s="401"/>
      <c r="T408" s="377"/>
      <c r="U408" s="401"/>
      <c r="V408" s="377"/>
      <c r="W408" s="377"/>
      <c r="X408" s="377"/>
      <c r="Y408" s="377"/>
      <c r="Z408" s="377"/>
      <c r="AA408" s="377"/>
    </row>
    <row r="409" spans="1:27" hidden="1" x14ac:dyDescent="0.25">
      <c r="A409" s="334" t="s">
        <v>388</v>
      </c>
      <c r="B409" s="335" t="s">
        <v>1222</v>
      </c>
      <c r="C409" s="334" t="s">
        <v>1223</v>
      </c>
      <c r="D409" s="336" t="s">
        <v>403</v>
      </c>
      <c r="E409" s="50" t="s">
        <v>770</v>
      </c>
      <c r="F409" s="338" t="s">
        <v>1222</v>
      </c>
      <c r="G409" s="50" t="s">
        <v>1223</v>
      </c>
      <c r="H409" s="338" t="s">
        <v>1251</v>
      </c>
      <c r="I409" s="50" t="s">
        <v>1252</v>
      </c>
      <c r="J409" s="401"/>
      <c r="K409" s="377"/>
      <c r="L409" s="377"/>
      <c r="M409" s="377"/>
      <c r="N409" s="377"/>
      <c r="O409" s="401"/>
      <c r="P409" s="377"/>
      <c r="Q409" s="377"/>
      <c r="R409" s="377"/>
      <c r="S409" s="401"/>
      <c r="T409" s="377"/>
      <c r="U409" s="401"/>
      <c r="V409" s="377"/>
      <c r="W409" s="377"/>
      <c r="X409" s="377"/>
      <c r="Y409" s="377"/>
      <c r="Z409" s="377"/>
      <c r="AA409" s="377"/>
    </row>
    <row r="410" spans="1:27" hidden="1" x14ac:dyDescent="0.25">
      <c r="A410" s="334" t="s">
        <v>388</v>
      </c>
      <c r="B410" s="335" t="s">
        <v>1222</v>
      </c>
      <c r="C410" s="334" t="s">
        <v>1223</v>
      </c>
      <c r="D410" s="336" t="s">
        <v>403</v>
      </c>
      <c r="E410" s="50" t="s">
        <v>770</v>
      </c>
      <c r="F410" s="338" t="s">
        <v>1222</v>
      </c>
      <c r="G410" s="50" t="s">
        <v>1223</v>
      </c>
      <c r="H410" s="338" t="s">
        <v>1253</v>
      </c>
      <c r="I410" s="50" t="s">
        <v>1254</v>
      </c>
      <c r="J410" s="401"/>
      <c r="K410" s="377"/>
      <c r="L410" s="377"/>
      <c r="M410" s="377"/>
      <c r="N410" s="377"/>
      <c r="O410" s="401"/>
      <c r="P410" s="377"/>
      <c r="Q410" s="377"/>
      <c r="R410" s="377"/>
      <c r="S410" s="401"/>
      <c r="T410" s="377"/>
      <c r="U410" s="401"/>
      <c r="V410" s="377"/>
      <c r="W410" s="377"/>
      <c r="X410" s="377"/>
      <c r="Y410" s="377"/>
      <c r="Z410" s="377"/>
      <c r="AA410" s="377"/>
    </row>
    <row r="411" spans="1:27" hidden="1" x14ac:dyDescent="0.25">
      <c r="A411" s="334" t="s">
        <v>388</v>
      </c>
      <c r="B411" s="335" t="s">
        <v>1222</v>
      </c>
      <c r="C411" s="334" t="s">
        <v>1223</v>
      </c>
      <c r="D411" s="336" t="s">
        <v>403</v>
      </c>
      <c r="E411" s="50" t="s">
        <v>770</v>
      </c>
      <c r="F411" s="338" t="s">
        <v>1222</v>
      </c>
      <c r="G411" s="50" t="s">
        <v>1223</v>
      </c>
      <c r="H411" s="338" t="s">
        <v>1255</v>
      </c>
      <c r="I411" s="50" t="s">
        <v>1256</v>
      </c>
      <c r="J411" s="401"/>
      <c r="K411" s="377"/>
      <c r="L411" s="377"/>
      <c r="M411" s="377"/>
      <c r="N411" s="377"/>
      <c r="O411" s="401"/>
      <c r="P411" s="377"/>
      <c r="Q411" s="377"/>
      <c r="R411" s="377"/>
      <c r="S411" s="401"/>
      <c r="T411" s="377"/>
      <c r="U411" s="401"/>
      <c r="V411" s="377"/>
      <c r="W411" s="377"/>
      <c r="X411" s="377"/>
      <c r="Y411" s="377"/>
      <c r="Z411" s="377"/>
      <c r="AA411" s="377"/>
    </row>
    <row r="412" spans="1:27" hidden="1" x14ac:dyDescent="0.25">
      <c r="A412" s="334" t="s">
        <v>388</v>
      </c>
      <c r="B412" s="335" t="s">
        <v>1222</v>
      </c>
      <c r="C412" s="334" t="s">
        <v>1223</v>
      </c>
      <c r="D412" s="336" t="s">
        <v>403</v>
      </c>
      <c r="E412" s="50" t="s">
        <v>770</v>
      </c>
      <c r="F412" s="338" t="s">
        <v>1222</v>
      </c>
      <c r="G412" s="50" t="s">
        <v>1223</v>
      </c>
      <c r="H412" s="338" t="s">
        <v>1257</v>
      </c>
      <c r="I412" s="50" t="s">
        <v>1258</v>
      </c>
      <c r="J412" s="401"/>
      <c r="K412" s="377"/>
      <c r="L412" s="377"/>
      <c r="M412" s="377"/>
      <c r="N412" s="377"/>
      <c r="O412" s="401"/>
      <c r="P412" s="377"/>
      <c r="Q412" s="377"/>
      <c r="R412" s="377"/>
      <c r="S412" s="401"/>
      <c r="T412" s="377"/>
      <c r="U412" s="401"/>
      <c r="V412" s="377"/>
      <c r="W412" s="377"/>
      <c r="X412" s="377"/>
      <c r="Y412" s="377"/>
      <c r="Z412" s="377"/>
      <c r="AA412" s="377"/>
    </row>
    <row r="413" spans="1:27" hidden="1" x14ac:dyDescent="0.25">
      <c r="A413" s="334" t="s">
        <v>388</v>
      </c>
      <c r="B413" s="335" t="s">
        <v>1222</v>
      </c>
      <c r="C413" s="334" t="s">
        <v>1223</v>
      </c>
      <c r="D413" s="336" t="s">
        <v>403</v>
      </c>
      <c r="E413" s="50" t="s">
        <v>770</v>
      </c>
      <c r="F413" s="338" t="s">
        <v>1222</v>
      </c>
      <c r="G413" s="50" t="s">
        <v>1223</v>
      </c>
      <c r="H413" s="338" t="s">
        <v>1259</v>
      </c>
      <c r="I413" s="50" t="s">
        <v>1260</v>
      </c>
      <c r="J413" s="401"/>
      <c r="K413" s="377"/>
      <c r="L413" s="377"/>
      <c r="M413" s="377"/>
      <c r="N413" s="377"/>
      <c r="O413" s="401"/>
      <c r="P413" s="377"/>
      <c r="Q413" s="377"/>
      <c r="R413" s="377"/>
      <c r="S413" s="401"/>
      <c r="T413" s="377"/>
      <c r="U413" s="401"/>
      <c r="V413" s="377"/>
      <c r="W413" s="377"/>
      <c r="X413" s="377"/>
      <c r="Y413" s="377"/>
      <c r="Z413" s="377"/>
      <c r="AA413" s="377"/>
    </row>
    <row r="414" spans="1:27" hidden="1" x14ac:dyDescent="0.25">
      <c r="A414" s="334" t="s">
        <v>388</v>
      </c>
      <c r="B414" s="335" t="s">
        <v>1222</v>
      </c>
      <c r="C414" s="334" t="s">
        <v>1223</v>
      </c>
      <c r="D414" s="336" t="s">
        <v>403</v>
      </c>
      <c r="E414" s="50" t="s">
        <v>770</v>
      </c>
      <c r="F414" s="338" t="s">
        <v>1222</v>
      </c>
      <c r="G414" s="50" t="s">
        <v>1223</v>
      </c>
      <c r="H414" s="338" t="s">
        <v>1261</v>
      </c>
      <c r="I414" s="50" t="s">
        <v>1262</v>
      </c>
      <c r="J414" s="401"/>
      <c r="K414" s="377"/>
      <c r="L414" s="377"/>
      <c r="M414" s="377"/>
      <c r="N414" s="377"/>
      <c r="O414" s="401"/>
      <c r="P414" s="377"/>
      <c r="Q414" s="377"/>
      <c r="R414" s="377"/>
      <c r="S414" s="401"/>
      <c r="T414" s="377"/>
      <c r="U414" s="401"/>
      <c r="V414" s="377"/>
      <c r="W414" s="377"/>
      <c r="X414" s="377"/>
      <c r="Y414" s="377"/>
      <c r="Z414" s="377"/>
      <c r="AA414" s="377"/>
    </row>
    <row r="415" spans="1:27" hidden="1" x14ac:dyDescent="0.25">
      <c r="A415" s="334" t="s">
        <v>388</v>
      </c>
      <c r="B415" s="335" t="s">
        <v>1222</v>
      </c>
      <c r="C415" s="334" t="s">
        <v>1223</v>
      </c>
      <c r="D415" s="336" t="s">
        <v>403</v>
      </c>
      <c r="E415" s="50" t="s">
        <v>770</v>
      </c>
      <c r="F415" s="338" t="s">
        <v>1222</v>
      </c>
      <c r="G415" s="50" t="s">
        <v>1223</v>
      </c>
      <c r="H415" s="338" t="s">
        <v>1263</v>
      </c>
      <c r="I415" s="50" t="s">
        <v>1264</v>
      </c>
      <c r="J415" s="401"/>
      <c r="K415" s="377"/>
      <c r="L415" s="377"/>
      <c r="M415" s="377"/>
      <c r="N415" s="377"/>
      <c r="O415" s="401"/>
      <c r="P415" s="377"/>
      <c r="Q415" s="377"/>
      <c r="R415" s="377"/>
      <c r="S415" s="401"/>
      <c r="T415" s="377"/>
      <c r="U415" s="401"/>
      <c r="V415" s="377"/>
      <c r="W415" s="377"/>
      <c r="X415" s="377"/>
      <c r="Y415" s="377"/>
      <c r="Z415" s="377"/>
      <c r="AA415" s="377"/>
    </row>
    <row r="416" spans="1:27" hidden="1" x14ac:dyDescent="0.25">
      <c r="A416" s="334" t="s">
        <v>388</v>
      </c>
      <c r="B416" s="335" t="s">
        <v>1265</v>
      </c>
      <c r="C416" s="334" t="s">
        <v>1266</v>
      </c>
      <c r="D416" s="336" t="s">
        <v>419</v>
      </c>
      <c r="E416" s="50" t="s">
        <v>1267</v>
      </c>
      <c r="F416" s="338" t="s">
        <v>1265</v>
      </c>
      <c r="G416" s="50" t="s">
        <v>1266</v>
      </c>
      <c r="H416" s="338" t="s">
        <v>1268</v>
      </c>
      <c r="I416" s="50" t="s">
        <v>1269</v>
      </c>
      <c r="J416" s="401"/>
      <c r="K416" s="377"/>
      <c r="L416" s="377"/>
      <c r="M416" s="377"/>
      <c r="N416" s="377"/>
      <c r="O416" s="401"/>
      <c r="P416" s="377"/>
      <c r="Q416" s="377"/>
      <c r="R416" s="377"/>
      <c r="S416" s="401"/>
      <c r="T416" s="377"/>
      <c r="U416" s="401"/>
      <c r="V416" s="377"/>
      <c r="W416" s="377"/>
      <c r="X416" s="377"/>
      <c r="Y416" s="377"/>
      <c r="Z416" s="377"/>
      <c r="AA416" s="377"/>
    </row>
    <row r="417" spans="1:27" hidden="1" x14ac:dyDescent="0.25">
      <c r="A417" s="334" t="s">
        <v>388</v>
      </c>
      <c r="B417" s="335" t="s">
        <v>1265</v>
      </c>
      <c r="C417" s="334" t="s">
        <v>1266</v>
      </c>
      <c r="D417" s="336" t="s">
        <v>419</v>
      </c>
      <c r="E417" s="50" t="s">
        <v>1267</v>
      </c>
      <c r="F417" s="338" t="s">
        <v>1265</v>
      </c>
      <c r="G417" s="50" t="s">
        <v>1266</v>
      </c>
      <c r="H417" s="338" t="s">
        <v>1270</v>
      </c>
      <c r="I417" s="50" t="s">
        <v>1271</v>
      </c>
      <c r="J417" s="401"/>
      <c r="K417" s="377"/>
      <c r="L417" s="377"/>
      <c r="M417" s="377"/>
      <c r="N417" s="377"/>
      <c r="O417" s="401"/>
      <c r="P417" s="377"/>
      <c r="Q417" s="377"/>
      <c r="R417" s="377"/>
      <c r="S417" s="401"/>
      <c r="T417" s="377"/>
      <c r="U417" s="401"/>
      <c r="V417" s="377"/>
      <c r="W417" s="377"/>
      <c r="X417" s="377"/>
      <c r="Y417" s="377"/>
      <c r="Z417" s="377"/>
      <c r="AA417" s="377"/>
    </row>
    <row r="418" spans="1:27" hidden="1" x14ac:dyDescent="0.25">
      <c r="A418" s="334" t="s">
        <v>388</v>
      </c>
      <c r="B418" s="335" t="s">
        <v>1265</v>
      </c>
      <c r="C418" s="334" t="s">
        <v>1266</v>
      </c>
      <c r="D418" s="336" t="s">
        <v>419</v>
      </c>
      <c r="E418" s="50" t="s">
        <v>1267</v>
      </c>
      <c r="F418" s="338" t="s">
        <v>1265</v>
      </c>
      <c r="G418" s="50" t="s">
        <v>1266</v>
      </c>
      <c r="H418" s="338" t="s">
        <v>1272</v>
      </c>
      <c r="I418" s="50" t="s">
        <v>1273</v>
      </c>
      <c r="J418" s="401"/>
      <c r="K418" s="377"/>
      <c r="L418" s="377"/>
      <c r="M418" s="377"/>
      <c r="N418" s="377"/>
      <c r="O418" s="401"/>
      <c r="P418" s="377"/>
      <c r="Q418" s="377"/>
      <c r="R418" s="377"/>
      <c r="S418" s="401"/>
      <c r="T418" s="377"/>
      <c r="U418" s="401"/>
      <c r="V418" s="377"/>
      <c r="W418" s="377"/>
      <c r="X418" s="377"/>
      <c r="Y418" s="377"/>
      <c r="Z418" s="377"/>
      <c r="AA418" s="377"/>
    </row>
    <row r="419" spans="1:27" hidden="1" x14ac:dyDescent="0.25">
      <c r="A419" s="334" t="s">
        <v>388</v>
      </c>
      <c r="B419" s="335" t="s">
        <v>1265</v>
      </c>
      <c r="C419" s="334" t="s">
        <v>1266</v>
      </c>
      <c r="D419" s="336" t="s">
        <v>419</v>
      </c>
      <c r="E419" s="50" t="s">
        <v>1267</v>
      </c>
      <c r="F419" s="338" t="s">
        <v>1265</v>
      </c>
      <c r="G419" s="50" t="s">
        <v>1266</v>
      </c>
      <c r="H419" s="338" t="s">
        <v>1274</v>
      </c>
      <c r="I419" s="50" t="s">
        <v>1017</v>
      </c>
      <c r="J419" s="401"/>
      <c r="K419" s="377"/>
      <c r="L419" s="377"/>
      <c r="M419" s="377"/>
      <c r="N419" s="377"/>
      <c r="O419" s="401"/>
      <c r="P419" s="377"/>
      <c r="Q419" s="377"/>
      <c r="R419" s="377"/>
      <c r="S419" s="401"/>
      <c r="T419" s="377"/>
      <c r="U419" s="401"/>
      <c r="V419" s="377"/>
      <c r="W419" s="377"/>
      <c r="X419" s="377"/>
      <c r="Y419" s="377"/>
      <c r="Z419" s="377"/>
      <c r="AA419" s="377"/>
    </row>
    <row r="420" spans="1:27" hidden="1" x14ac:dyDescent="0.25">
      <c r="A420" s="334" t="s">
        <v>388</v>
      </c>
      <c r="B420" s="335" t="s">
        <v>1265</v>
      </c>
      <c r="C420" s="334" t="s">
        <v>1266</v>
      </c>
      <c r="D420" s="336" t="s">
        <v>419</v>
      </c>
      <c r="E420" s="50" t="s">
        <v>1267</v>
      </c>
      <c r="F420" s="338" t="s">
        <v>1265</v>
      </c>
      <c r="G420" s="50" t="s">
        <v>1266</v>
      </c>
      <c r="H420" s="338" t="s">
        <v>1275</v>
      </c>
      <c r="I420" s="50" t="s">
        <v>1276</v>
      </c>
      <c r="J420" s="401"/>
      <c r="K420" s="377"/>
      <c r="L420" s="377"/>
      <c r="M420" s="377"/>
      <c r="N420" s="377"/>
      <c r="O420" s="401"/>
      <c r="P420" s="377"/>
      <c r="Q420" s="377"/>
      <c r="R420" s="377"/>
      <c r="S420" s="401"/>
      <c r="T420" s="377"/>
      <c r="U420" s="401"/>
      <c r="V420" s="377"/>
      <c r="W420" s="377"/>
      <c r="X420" s="377"/>
      <c r="Y420" s="377"/>
      <c r="Z420" s="377"/>
      <c r="AA420" s="377"/>
    </row>
    <row r="421" spans="1:27" hidden="1" x14ac:dyDescent="0.25">
      <c r="A421" s="334" t="s">
        <v>388</v>
      </c>
      <c r="B421" s="335" t="s">
        <v>1265</v>
      </c>
      <c r="C421" s="334" t="s">
        <v>1266</v>
      </c>
      <c r="D421" s="336" t="s">
        <v>419</v>
      </c>
      <c r="E421" s="50" t="s">
        <v>1267</v>
      </c>
      <c r="F421" s="338" t="s">
        <v>1265</v>
      </c>
      <c r="G421" s="50" t="s">
        <v>1266</v>
      </c>
      <c r="H421" s="338" t="s">
        <v>1277</v>
      </c>
      <c r="I421" s="50" t="s">
        <v>1278</v>
      </c>
      <c r="J421" s="401"/>
      <c r="K421" s="377"/>
      <c r="L421" s="377"/>
      <c r="M421" s="377"/>
      <c r="N421" s="377"/>
      <c r="O421" s="401"/>
      <c r="P421" s="377"/>
      <c r="Q421" s="377"/>
      <c r="R421" s="377"/>
      <c r="S421" s="401"/>
      <c r="T421" s="377"/>
      <c r="U421" s="401"/>
      <c r="V421" s="377"/>
      <c r="W421" s="377"/>
      <c r="X421" s="377"/>
      <c r="Y421" s="377"/>
      <c r="Z421" s="377"/>
      <c r="AA421" s="377"/>
    </row>
    <row r="422" spans="1:27" hidden="1" x14ac:dyDescent="0.25">
      <c r="A422" s="334" t="s">
        <v>388</v>
      </c>
      <c r="B422" s="335" t="s">
        <v>1265</v>
      </c>
      <c r="C422" s="334" t="s">
        <v>1266</v>
      </c>
      <c r="D422" s="336" t="s">
        <v>419</v>
      </c>
      <c r="E422" s="50" t="s">
        <v>1267</v>
      </c>
      <c r="F422" s="338" t="s">
        <v>1265</v>
      </c>
      <c r="G422" s="50" t="s">
        <v>1266</v>
      </c>
      <c r="H422" s="338" t="s">
        <v>1279</v>
      </c>
      <c r="I422" s="50" t="s">
        <v>1280</v>
      </c>
      <c r="J422" s="401"/>
      <c r="K422" s="377"/>
      <c r="L422" s="377"/>
      <c r="M422" s="377"/>
      <c r="N422" s="377"/>
      <c r="O422" s="401"/>
      <c r="P422" s="377"/>
      <c r="Q422" s="377"/>
      <c r="R422" s="377"/>
      <c r="S422" s="401"/>
      <c r="T422" s="377"/>
      <c r="U422" s="401"/>
      <c r="V422" s="377"/>
      <c r="W422" s="377"/>
      <c r="X422" s="377"/>
      <c r="Y422" s="377"/>
      <c r="Z422" s="377"/>
      <c r="AA422" s="377"/>
    </row>
    <row r="423" spans="1:27" hidden="1" x14ac:dyDescent="0.25">
      <c r="A423" s="334" t="s">
        <v>388</v>
      </c>
      <c r="B423" s="335" t="s">
        <v>1265</v>
      </c>
      <c r="C423" s="334" t="s">
        <v>1266</v>
      </c>
      <c r="D423" s="336" t="s">
        <v>419</v>
      </c>
      <c r="E423" s="50" t="s">
        <v>1267</v>
      </c>
      <c r="F423" s="338" t="s">
        <v>1265</v>
      </c>
      <c r="G423" s="50" t="s">
        <v>1266</v>
      </c>
      <c r="H423" s="338" t="s">
        <v>1281</v>
      </c>
      <c r="I423" s="50" t="s">
        <v>1282</v>
      </c>
      <c r="J423" s="401"/>
      <c r="K423" s="377"/>
      <c r="L423" s="377"/>
      <c r="M423" s="377"/>
      <c r="N423" s="377"/>
      <c r="O423" s="401"/>
      <c r="P423" s="377"/>
      <c r="Q423" s="377"/>
      <c r="R423" s="377"/>
      <c r="S423" s="401"/>
      <c r="T423" s="377"/>
      <c r="U423" s="401"/>
      <c r="V423" s="377"/>
      <c r="W423" s="377"/>
      <c r="X423" s="377"/>
      <c r="Y423" s="377"/>
      <c r="Z423" s="377"/>
      <c r="AA423" s="377"/>
    </row>
    <row r="424" spans="1:27" hidden="1" x14ac:dyDescent="0.25">
      <c r="A424" s="334" t="s">
        <v>388</v>
      </c>
      <c r="B424" s="335" t="s">
        <v>1265</v>
      </c>
      <c r="C424" s="334" t="s">
        <v>1266</v>
      </c>
      <c r="D424" s="336" t="s">
        <v>419</v>
      </c>
      <c r="E424" s="50" t="s">
        <v>1267</v>
      </c>
      <c r="F424" s="338" t="s">
        <v>1265</v>
      </c>
      <c r="G424" s="50" t="s">
        <v>1266</v>
      </c>
      <c r="H424" s="338" t="s">
        <v>1283</v>
      </c>
      <c r="I424" s="50" t="s">
        <v>1284</v>
      </c>
      <c r="J424" s="401"/>
      <c r="K424" s="377"/>
      <c r="L424" s="377"/>
      <c r="M424" s="377"/>
      <c r="N424" s="377"/>
      <c r="O424" s="401"/>
      <c r="P424" s="377"/>
      <c r="Q424" s="377"/>
      <c r="R424" s="377"/>
      <c r="S424" s="401"/>
      <c r="T424" s="377"/>
      <c r="U424" s="401"/>
      <c r="V424" s="377"/>
      <c r="W424" s="377"/>
      <c r="X424" s="377"/>
      <c r="Y424" s="377"/>
      <c r="Z424" s="377"/>
      <c r="AA424" s="377"/>
    </row>
    <row r="425" spans="1:27" hidden="1" x14ac:dyDescent="0.25">
      <c r="A425" s="334" t="s">
        <v>388</v>
      </c>
      <c r="B425" s="335" t="s">
        <v>1265</v>
      </c>
      <c r="C425" s="334" t="s">
        <v>1266</v>
      </c>
      <c r="D425" s="336" t="s">
        <v>419</v>
      </c>
      <c r="E425" s="50" t="s">
        <v>1267</v>
      </c>
      <c r="F425" s="338" t="s">
        <v>1265</v>
      </c>
      <c r="G425" s="50" t="s">
        <v>1266</v>
      </c>
      <c r="H425" s="338" t="s">
        <v>1285</v>
      </c>
      <c r="I425" s="50" t="s">
        <v>1286</v>
      </c>
      <c r="J425" s="401"/>
      <c r="K425" s="377"/>
      <c r="L425" s="377"/>
      <c r="M425" s="377"/>
      <c r="N425" s="377"/>
      <c r="O425" s="401"/>
      <c r="P425" s="377"/>
      <c r="Q425" s="377"/>
      <c r="R425" s="377"/>
      <c r="S425" s="401"/>
      <c r="T425" s="377"/>
      <c r="U425" s="401"/>
      <c r="V425" s="377"/>
      <c r="W425" s="377"/>
      <c r="X425" s="377"/>
      <c r="Y425" s="377"/>
      <c r="Z425" s="377"/>
      <c r="AA425" s="377"/>
    </row>
    <row r="426" spans="1:27" hidden="1" x14ac:dyDescent="0.25">
      <c r="A426" s="334" t="s">
        <v>388</v>
      </c>
      <c r="B426" s="335" t="s">
        <v>1265</v>
      </c>
      <c r="C426" s="334" t="s">
        <v>1266</v>
      </c>
      <c r="D426" s="336" t="s">
        <v>419</v>
      </c>
      <c r="E426" s="50" t="s">
        <v>1267</v>
      </c>
      <c r="F426" s="338" t="s">
        <v>1265</v>
      </c>
      <c r="G426" s="50" t="s">
        <v>1266</v>
      </c>
      <c r="H426" s="338" t="s">
        <v>1287</v>
      </c>
      <c r="I426" s="50" t="s">
        <v>1288</v>
      </c>
      <c r="J426" s="401"/>
      <c r="K426" s="377"/>
      <c r="L426" s="377"/>
      <c r="M426" s="377"/>
      <c r="N426" s="377"/>
      <c r="O426" s="401"/>
      <c r="P426" s="377"/>
      <c r="Q426" s="377"/>
      <c r="R426" s="377"/>
      <c r="S426" s="401"/>
      <c r="T426" s="377"/>
      <c r="U426" s="401"/>
      <c r="V426" s="377"/>
      <c r="W426" s="377"/>
      <c r="X426" s="377"/>
      <c r="Y426" s="377"/>
      <c r="Z426" s="377"/>
      <c r="AA426" s="377"/>
    </row>
    <row r="427" spans="1:27" hidden="1" x14ac:dyDescent="0.25">
      <c r="A427" s="334" t="s">
        <v>388</v>
      </c>
      <c r="B427" s="335" t="s">
        <v>1265</v>
      </c>
      <c r="C427" s="334" t="s">
        <v>1266</v>
      </c>
      <c r="D427" s="336" t="s">
        <v>419</v>
      </c>
      <c r="E427" s="50" t="s">
        <v>1267</v>
      </c>
      <c r="F427" s="338" t="s">
        <v>1265</v>
      </c>
      <c r="G427" s="50" t="s">
        <v>1266</v>
      </c>
      <c r="H427" s="338" t="s">
        <v>1289</v>
      </c>
      <c r="I427" s="50" t="s">
        <v>1290</v>
      </c>
      <c r="J427" s="401"/>
      <c r="K427" s="377"/>
      <c r="L427" s="377"/>
      <c r="M427" s="377"/>
      <c r="N427" s="377"/>
      <c r="O427" s="401"/>
      <c r="P427" s="377"/>
      <c r="Q427" s="377"/>
      <c r="R427" s="377"/>
      <c r="S427" s="401"/>
      <c r="T427" s="377"/>
      <c r="U427" s="401"/>
      <c r="V427" s="377"/>
      <c r="W427" s="377"/>
      <c r="X427" s="377"/>
      <c r="Y427" s="377"/>
      <c r="Z427" s="377"/>
      <c r="AA427" s="377"/>
    </row>
    <row r="428" spans="1:27" hidden="1" x14ac:dyDescent="0.25">
      <c r="A428" s="334" t="s">
        <v>388</v>
      </c>
      <c r="B428" s="335" t="s">
        <v>1265</v>
      </c>
      <c r="C428" s="334" t="s">
        <v>1266</v>
      </c>
      <c r="D428" s="336" t="s">
        <v>419</v>
      </c>
      <c r="E428" s="50" t="s">
        <v>1267</v>
      </c>
      <c r="F428" s="338" t="s">
        <v>1265</v>
      </c>
      <c r="G428" s="50" t="s">
        <v>1266</v>
      </c>
      <c r="H428" s="338" t="s">
        <v>1291</v>
      </c>
      <c r="I428" s="50" t="s">
        <v>1292</v>
      </c>
      <c r="J428" s="401"/>
      <c r="K428" s="377"/>
      <c r="L428" s="377"/>
      <c r="M428" s="377"/>
      <c r="N428" s="377"/>
      <c r="O428" s="401"/>
      <c r="P428" s="377"/>
      <c r="Q428" s="377"/>
      <c r="R428" s="377"/>
      <c r="S428" s="401"/>
      <c r="T428" s="377"/>
      <c r="U428" s="401"/>
      <c r="V428" s="377"/>
      <c r="W428" s="377"/>
      <c r="X428" s="377"/>
      <c r="Y428" s="377"/>
      <c r="Z428" s="377"/>
      <c r="AA428" s="377"/>
    </row>
    <row r="429" spans="1:27" hidden="1" x14ac:dyDescent="0.25">
      <c r="A429" s="334" t="s">
        <v>388</v>
      </c>
      <c r="B429" s="335" t="s">
        <v>1265</v>
      </c>
      <c r="C429" s="334" t="s">
        <v>1266</v>
      </c>
      <c r="D429" s="336" t="s">
        <v>419</v>
      </c>
      <c r="E429" s="50" t="s">
        <v>1267</v>
      </c>
      <c r="F429" s="338" t="s">
        <v>1265</v>
      </c>
      <c r="G429" s="50" t="s">
        <v>1266</v>
      </c>
      <c r="H429" s="338" t="s">
        <v>1293</v>
      </c>
      <c r="I429" s="50" t="s">
        <v>1294</v>
      </c>
      <c r="J429" s="401"/>
      <c r="K429" s="377"/>
      <c r="L429" s="377"/>
      <c r="M429" s="377"/>
      <c r="N429" s="377"/>
      <c r="O429" s="401"/>
      <c r="P429" s="377"/>
      <c r="Q429" s="377"/>
      <c r="R429" s="377"/>
      <c r="S429" s="401"/>
      <c r="T429" s="377"/>
      <c r="U429" s="401"/>
      <c r="V429" s="377"/>
      <c r="W429" s="377"/>
      <c r="X429" s="377"/>
      <c r="Y429" s="377"/>
      <c r="Z429" s="377"/>
      <c r="AA429" s="377"/>
    </row>
    <row r="430" spans="1:27" hidden="1" x14ac:dyDescent="0.25">
      <c r="A430" s="334" t="s">
        <v>379</v>
      </c>
      <c r="B430" s="335" t="s">
        <v>1295</v>
      </c>
      <c r="C430" s="334" t="s">
        <v>1296</v>
      </c>
      <c r="D430" s="336" t="s">
        <v>419</v>
      </c>
      <c r="E430" s="50" t="s">
        <v>1267</v>
      </c>
      <c r="F430" s="338" t="s">
        <v>1295</v>
      </c>
      <c r="G430" s="50" t="s">
        <v>1296</v>
      </c>
      <c r="H430" s="338" t="s">
        <v>1297</v>
      </c>
      <c r="I430" s="50" t="s">
        <v>1296</v>
      </c>
      <c r="J430" s="401"/>
      <c r="K430" s="377"/>
      <c r="L430" s="377"/>
      <c r="M430" s="377"/>
      <c r="N430" s="377"/>
      <c r="O430" s="401"/>
      <c r="P430" s="377"/>
      <c r="Q430" s="377"/>
      <c r="R430" s="377"/>
      <c r="S430" s="401"/>
      <c r="T430" s="377"/>
      <c r="U430" s="401"/>
      <c r="V430" s="377"/>
      <c r="W430" s="377"/>
      <c r="X430" s="377"/>
      <c r="Y430" s="377"/>
      <c r="Z430" s="377"/>
      <c r="AA430" s="377"/>
    </row>
    <row r="431" spans="1:27" hidden="1" x14ac:dyDescent="0.25">
      <c r="A431" s="334" t="s">
        <v>388</v>
      </c>
      <c r="B431" s="335" t="s">
        <v>1298</v>
      </c>
      <c r="C431" s="334" t="s">
        <v>1299</v>
      </c>
      <c r="D431" s="336" t="s">
        <v>804</v>
      </c>
      <c r="E431" s="50" t="s">
        <v>1163</v>
      </c>
      <c r="F431" s="338" t="s">
        <v>1298</v>
      </c>
      <c r="G431" s="50" t="s">
        <v>1299</v>
      </c>
      <c r="H431" s="338" t="s">
        <v>1300</v>
      </c>
      <c r="I431" s="50" t="s">
        <v>1301</v>
      </c>
      <c r="J431" s="401"/>
      <c r="K431" s="377"/>
      <c r="L431" s="377"/>
      <c r="M431" s="377"/>
      <c r="N431" s="377"/>
      <c r="O431" s="401"/>
      <c r="P431" s="377"/>
      <c r="Q431" s="377"/>
      <c r="R431" s="377"/>
      <c r="S431" s="401"/>
      <c r="T431" s="377"/>
      <c r="U431" s="401"/>
      <c r="V431" s="377"/>
      <c r="W431" s="377"/>
      <c r="X431" s="377"/>
      <c r="Y431" s="377"/>
      <c r="Z431" s="377"/>
      <c r="AA431" s="377"/>
    </row>
    <row r="432" spans="1:27" hidden="1" x14ac:dyDescent="0.25">
      <c r="A432" s="334" t="s">
        <v>388</v>
      </c>
      <c r="B432" s="335" t="s">
        <v>1298</v>
      </c>
      <c r="C432" s="334" t="s">
        <v>1299</v>
      </c>
      <c r="D432" s="336" t="s">
        <v>804</v>
      </c>
      <c r="E432" s="50" t="s">
        <v>1163</v>
      </c>
      <c r="F432" s="338" t="s">
        <v>1298</v>
      </c>
      <c r="G432" s="50" t="s">
        <v>1299</v>
      </c>
      <c r="H432" s="338" t="s">
        <v>1302</v>
      </c>
      <c r="I432" s="50" t="s">
        <v>1299</v>
      </c>
      <c r="J432" s="401"/>
      <c r="K432" s="377"/>
      <c r="L432" s="377"/>
      <c r="M432" s="377"/>
      <c r="N432" s="377"/>
      <c r="O432" s="401"/>
      <c r="P432" s="377"/>
      <c r="Q432" s="377"/>
      <c r="R432" s="377"/>
      <c r="S432" s="401"/>
      <c r="T432" s="377"/>
      <c r="U432" s="401"/>
      <c r="V432" s="377"/>
      <c r="W432" s="377"/>
      <c r="X432" s="377"/>
      <c r="Y432" s="377"/>
      <c r="Z432" s="377"/>
      <c r="AA432" s="377"/>
    </row>
    <row r="433" spans="1:27" hidden="1" x14ac:dyDescent="0.25">
      <c r="A433" s="334" t="s">
        <v>388</v>
      </c>
      <c r="B433" s="335" t="s">
        <v>1298</v>
      </c>
      <c r="C433" s="334" t="s">
        <v>1299</v>
      </c>
      <c r="D433" s="336" t="s">
        <v>804</v>
      </c>
      <c r="E433" s="50" t="s">
        <v>1163</v>
      </c>
      <c r="F433" s="338" t="s">
        <v>1298</v>
      </c>
      <c r="G433" s="50" t="s">
        <v>1299</v>
      </c>
      <c r="H433" s="338" t="s">
        <v>1303</v>
      </c>
      <c r="I433" s="50" t="s">
        <v>1304</v>
      </c>
      <c r="J433" s="401"/>
      <c r="K433" s="377"/>
      <c r="L433" s="377"/>
      <c r="M433" s="377"/>
      <c r="N433" s="377"/>
      <c r="O433" s="401"/>
      <c r="P433" s="377"/>
      <c r="Q433" s="377"/>
      <c r="R433" s="377"/>
      <c r="S433" s="401"/>
      <c r="T433" s="377"/>
      <c r="U433" s="401"/>
      <c r="V433" s="377"/>
      <c r="W433" s="377"/>
      <c r="X433" s="377"/>
      <c r="Y433" s="377"/>
      <c r="Z433" s="377"/>
      <c r="AA433" s="377"/>
    </row>
    <row r="434" spans="1:27" hidden="1" x14ac:dyDescent="0.25">
      <c r="A434" s="334" t="s">
        <v>388</v>
      </c>
      <c r="B434" s="335" t="s">
        <v>1298</v>
      </c>
      <c r="C434" s="334" t="s">
        <v>1299</v>
      </c>
      <c r="D434" s="336" t="s">
        <v>804</v>
      </c>
      <c r="E434" s="50" t="s">
        <v>1163</v>
      </c>
      <c r="F434" s="338" t="s">
        <v>1298</v>
      </c>
      <c r="G434" s="50" t="s">
        <v>1299</v>
      </c>
      <c r="H434" s="338" t="s">
        <v>1305</v>
      </c>
      <c r="I434" s="50" t="s">
        <v>1306</v>
      </c>
      <c r="J434" s="401"/>
      <c r="K434" s="377"/>
      <c r="L434" s="377"/>
      <c r="M434" s="377"/>
      <c r="N434" s="377"/>
      <c r="O434" s="401"/>
      <c r="P434" s="377"/>
      <c r="Q434" s="377"/>
      <c r="R434" s="377"/>
      <c r="S434" s="401"/>
      <c r="T434" s="377"/>
      <c r="U434" s="401"/>
      <c r="V434" s="377"/>
      <c r="W434" s="377"/>
      <c r="X434" s="377"/>
      <c r="Y434" s="377"/>
      <c r="Z434" s="377"/>
      <c r="AA434" s="377"/>
    </row>
    <row r="435" spans="1:27" hidden="1" x14ac:dyDescent="0.25">
      <c r="A435" s="334" t="s">
        <v>388</v>
      </c>
      <c r="B435" s="335" t="s">
        <v>1298</v>
      </c>
      <c r="C435" s="334" t="s">
        <v>1299</v>
      </c>
      <c r="D435" s="336" t="s">
        <v>804</v>
      </c>
      <c r="E435" s="50" t="s">
        <v>1163</v>
      </c>
      <c r="F435" s="338" t="s">
        <v>1298</v>
      </c>
      <c r="G435" s="50" t="s">
        <v>1299</v>
      </c>
      <c r="H435" s="338" t="s">
        <v>1307</v>
      </c>
      <c r="I435" s="50" t="s">
        <v>1308</v>
      </c>
      <c r="J435" s="401"/>
      <c r="K435" s="377"/>
      <c r="L435" s="377"/>
      <c r="M435" s="377"/>
      <c r="N435" s="377"/>
      <c r="O435" s="401"/>
      <c r="P435" s="377"/>
      <c r="Q435" s="377"/>
      <c r="R435" s="377"/>
      <c r="S435" s="401"/>
      <c r="T435" s="377"/>
      <c r="U435" s="401"/>
      <c r="V435" s="377"/>
      <c r="W435" s="377"/>
      <c r="X435" s="377"/>
      <c r="Y435" s="377"/>
      <c r="Z435" s="377"/>
      <c r="AA435" s="377"/>
    </row>
    <row r="436" spans="1:27" hidden="1" x14ac:dyDescent="0.25">
      <c r="A436" s="334" t="s">
        <v>388</v>
      </c>
      <c r="B436" s="335" t="s">
        <v>1298</v>
      </c>
      <c r="C436" s="334" t="s">
        <v>1299</v>
      </c>
      <c r="D436" s="336" t="s">
        <v>804</v>
      </c>
      <c r="E436" s="50" t="s">
        <v>1163</v>
      </c>
      <c r="F436" s="338" t="s">
        <v>1298</v>
      </c>
      <c r="G436" s="50" t="s">
        <v>1299</v>
      </c>
      <c r="H436" s="338" t="s">
        <v>1309</v>
      </c>
      <c r="I436" s="50" t="s">
        <v>649</v>
      </c>
      <c r="J436" s="401"/>
      <c r="K436" s="377"/>
      <c r="L436" s="377"/>
      <c r="M436" s="377"/>
      <c r="N436" s="377"/>
      <c r="O436" s="401"/>
      <c r="P436" s="377"/>
      <c r="Q436" s="377"/>
      <c r="R436" s="377"/>
      <c r="S436" s="401"/>
      <c r="T436" s="377"/>
      <c r="U436" s="401"/>
      <c r="V436" s="377"/>
      <c r="W436" s="377"/>
      <c r="X436" s="377"/>
      <c r="Y436" s="377"/>
      <c r="Z436" s="377"/>
      <c r="AA436" s="377"/>
    </row>
    <row r="437" spans="1:27" hidden="1" x14ac:dyDescent="0.25">
      <c r="A437" s="334" t="s">
        <v>388</v>
      </c>
      <c r="B437" s="335" t="s">
        <v>1298</v>
      </c>
      <c r="C437" s="334" t="s">
        <v>1299</v>
      </c>
      <c r="D437" s="336" t="s">
        <v>804</v>
      </c>
      <c r="E437" s="50" t="s">
        <v>1163</v>
      </c>
      <c r="F437" s="338" t="s">
        <v>1298</v>
      </c>
      <c r="G437" s="50" t="s">
        <v>1299</v>
      </c>
      <c r="H437" s="338" t="s">
        <v>1310</v>
      </c>
      <c r="I437" s="50" t="s">
        <v>1311</v>
      </c>
      <c r="J437" s="401"/>
      <c r="K437" s="377"/>
      <c r="L437" s="377"/>
      <c r="M437" s="377"/>
      <c r="N437" s="377"/>
      <c r="O437" s="401"/>
      <c r="P437" s="377"/>
      <c r="Q437" s="377"/>
      <c r="R437" s="377"/>
      <c r="S437" s="401"/>
      <c r="T437" s="377"/>
      <c r="U437" s="401"/>
      <c r="V437" s="377"/>
      <c r="W437" s="377"/>
      <c r="X437" s="377"/>
      <c r="Y437" s="377"/>
      <c r="Z437" s="377"/>
      <c r="AA437" s="377"/>
    </row>
    <row r="438" spans="1:27" hidden="1" x14ac:dyDescent="0.25">
      <c r="A438" s="334" t="s">
        <v>388</v>
      </c>
      <c r="B438" s="335" t="s">
        <v>1298</v>
      </c>
      <c r="C438" s="334" t="s">
        <v>1299</v>
      </c>
      <c r="D438" s="336" t="s">
        <v>804</v>
      </c>
      <c r="E438" s="50" t="s">
        <v>1163</v>
      </c>
      <c r="F438" s="338" t="s">
        <v>1298</v>
      </c>
      <c r="G438" s="50" t="s">
        <v>1299</v>
      </c>
      <c r="H438" s="338" t="s">
        <v>1312</v>
      </c>
      <c r="I438" s="50" t="s">
        <v>1313</v>
      </c>
      <c r="J438" s="401"/>
      <c r="K438" s="377"/>
      <c r="L438" s="377"/>
      <c r="M438" s="377"/>
      <c r="N438" s="377"/>
      <c r="O438" s="401"/>
      <c r="P438" s="377"/>
      <c r="Q438" s="377"/>
      <c r="R438" s="377"/>
      <c r="S438" s="401"/>
      <c r="T438" s="377"/>
      <c r="U438" s="401"/>
      <c r="V438" s="377"/>
      <c r="W438" s="377"/>
      <c r="X438" s="377"/>
      <c r="Y438" s="377"/>
      <c r="Z438" s="377"/>
      <c r="AA438" s="377"/>
    </row>
    <row r="439" spans="1:27" hidden="1" x14ac:dyDescent="0.25">
      <c r="A439" s="334" t="s">
        <v>388</v>
      </c>
      <c r="B439" s="335" t="s">
        <v>1298</v>
      </c>
      <c r="C439" s="334" t="s">
        <v>1299</v>
      </c>
      <c r="D439" s="336" t="s">
        <v>804</v>
      </c>
      <c r="E439" s="50" t="s">
        <v>1163</v>
      </c>
      <c r="F439" s="338" t="s">
        <v>1298</v>
      </c>
      <c r="G439" s="50" t="s">
        <v>1299</v>
      </c>
      <c r="H439" s="338" t="s">
        <v>1314</v>
      </c>
      <c r="I439" s="50" t="s">
        <v>1315</v>
      </c>
      <c r="J439" s="401"/>
      <c r="K439" s="377"/>
      <c r="L439" s="377"/>
      <c r="M439" s="377"/>
      <c r="N439" s="377"/>
      <c r="O439" s="401"/>
      <c r="P439" s="377"/>
      <c r="Q439" s="377"/>
      <c r="R439" s="377"/>
      <c r="S439" s="401"/>
      <c r="T439" s="377"/>
      <c r="U439" s="401"/>
      <c r="V439" s="377"/>
      <c r="W439" s="377"/>
      <c r="X439" s="377"/>
      <c r="Y439" s="377"/>
      <c r="Z439" s="377"/>
      <c r="AA439" s="377"/>
    </row>
    <row r="440" spans="1:27" hidden="1" x14ac:dyDescent="0.25">
      <c r="A440" s="334" t="s">
        <v>388</v>
      </c>
      <c r="B440" s="335" t="s">
        <v>1298</v>
      </c>
      <c r="C440" s="334" t="s">
        <v>1299</v>
      </c>
      <c r="D440" s="336" t="s">
        <v>804</v>
      </c>
      <c r="E440" s="50" t="s">
        <v>1163</v>
      </c>
      <c r="F440" s="338" t="s">
        <v>1298</v>
      </c>
      <c r="G440" s="50" t="s">
        <v>1299</v>
      </c>
      <c r="H440" s="338" t="s">
        <v>1316</v>
      </c>
      <c r="I440" s="50" t="s">
        <v>1317</v>
      </c>
      <c r="J440" s="401"/>
      <c r="K440" s="377"/>
      <c r="L440" s="377"/>
      <c r="M440" s="377"/>
      <c r="N440" s="377"/>
      <c r="O440" s="401"/>
      <c r="P440" s="377"/>
      <c r="Q440" s="377"/>
      <c r="R440" s="377"/>
      <c r="S440" s="401"/>
      <c r="T440" s="377"/>
      <c r="U440" s="401"/>
      <c r="V440" s="377"/>
      <c r="W440" s="377"/>
      <c r="X440" s="377"/>
      <c r="Y440" s="377"/>
      <c r="Z440" s="377"/>
      <c r="AA440" s="377"/>
    </row>
    <row r="441" spans="1:27" hidden="1" x14ac:dyDescent="0.25">
      <c r="A441" s="334" t="s">
        <v>388</v>
      </c>
      <c r="B441" s="335" t="s">
        <v>1298</v>
      </c>
      <c r="C441" s="334" t="s">
        <v>1299</v>
      </c>
      <c r="D441" s="336" t="s">
        <v>804</v>
      </c>
      <c r="E441" s="50" t="s">
        <v>1163</v>
      </c>
      <c r="F441" s="338" t="s">
        <v>1298</v>
      </c>
      <c r="G441" s="50" t="s">
        <v>1299</v>
      </c>
      <c r="H441" s="338" t="s">
        <v>1318</v>
      </c>
      <c r="I441" s="50" t="s">
        <v>1319</v>
      </c>
      <c r="J441" s="401"/>
      <c r="K441" s="377"/>
      <c r="L441" s="377"/>
      <c r="M441" s="377"/>
      <c r="N441" s="377"/>
      <c r="O441" s="401"/>
      <c r="P441" s="377"/>
      <c r="Q441" s="377"/>
      <c r="R441" s="377"/>
      <c r="S441" s="401"/>
      <c r="T441" s="377"/>
      <c r="U441" s="401"/>
      <c r="V441" s="377"/>
      <c r="W441" s="377"/>
      <c r="X441" s="377"/>
      <c r="Y441" s="377"/>
      <c r="Z441" s="377"/>
      <c r="AA441" s="377"/>
    </row>
    <row r="442" spans="1:27" hidden="1" x14ac:dyDescent="0.25">
      <c r="A442" s="334" t="s">
        <v>388</v>
      </c>
      <c r="B442" s="335" t="s">
        <v>1298</v>
      </c>
      <c r="C442" s="334" t="s">
        <v>1299</v>
      </c>
      <c r="D442" s="336" t="s">
        <v>804</v>
      </c>
      <c r="E442" s="50" t="s">
        <v>1163</v>
      </c>
      <c r="F442" s="338" t="s">
        <v>1298</v>
      </c>
      <c r="G442" s="50" t="s">
        <v>1299</v>
      </c>
      <c r="H442" s="338" t="s">
        <v>1320</v>
      </c>
      <c r="I442" s="50" t="s">
        <v>1321</v>
      </c>
      <c r="J442" s="401"/>
      <c r="K442" s="377"/>
      <c r="L442" s="377"/>
      <c r="M442" s="377"/>
      <c r="N442" s="377"/>
      <c r="O442" s="401"/>
      <c r="P442" s="377"/>
      <c r="Q442" s="377"/>
      <c r="R442" s="377"/>
      <c r="S442" s="401"/>
      <c r="T442" s="377"/>
      <c r="U442" s="401"/>
      <c r="V442" s="377"/>
      <c r="W442" s="377"/>
      <c r="X442" s="377"/>
      <c r="Y442" s="377"/>
      <c r="Z442" s="377"/>
      <c r="AA442" s="377"/>
    </row>
    <row r="443" spans="1:27" hidden="1" x14ac:dyDescent="0.25">
      <c r="A443" s="334" t="s">
        <v>388</v>
      </c>
      <c r="B443" s="335" t="s">
        <v>1322</v>
      </c>
      <c r="C443" s="334" t="s">
        <v>1323</v>
      </c>
      <c r="D443" s="336" t="s">
        <v>804</v>
      </c>
      <c r="E443" s="50" t="s">
        <v>1163</v>
      </c>
      <c r="F443" s="338" t="s">
        <v>1322</v>
      </c>
      <c r="G443" s="50" t="s">
        <v>1323</v>
      </c>
      <c r="H443" s="338" t="s">
        <v>1324</v>
      </c>
      <c r="I443" s="50" t="s">
        <v>1325</v>
      </c>
      <c r="J443" s="401"/>
      <c r="K443" s="377"/>
      <c r="L443" s="377"/>
      <c r="M443" s="377"/>
      <c r="N443" s="377"/>
      <c r="O443" s="401"/>
      <c r="P443" s="377"/>
      <c r="Q443" s="377"/>
      <c r="R443" s="377"/>
      <c r="S443" s="401"/>
      <c r="T443" s="377"/>
      <c r="U443" s="401"/>
      <c r="V443" s="377"/>
      <c r="W443" s="377"/>
      <c r="X443" s="377"/>
      <c r="Y443" s="377"/>
      <c r="Z443" s="377"/>
      <c r="AA443" s="377"/>
    </row>
    <row r="444" spans="1:27" hidden="1" x14ac:dyDescent="0.25">
      <c r="A444" s="334" t="s">
        <v>388</v>
      </c>
      <c r="B444" s="335" t="s">
        <v>1322</v>
      </c>
      <c r="C444" s="334" t="s">
        <v>1323</v>
      </c>
      <c r="D444" s="336" t="s">
        <v>804</v>
      </c>
      <c r="E444" s="50" t="s">
        <v>1163</v>
      </c>
      <c r="F444" s="338" t="s">
        <v>1322</v>
      </c>
      <c r="G444" s="50" t="s">
        <v>1323</v>
      </c>
      <c r="H444" s="338" t="s">
        <v>1326</v>
      </c>
      <c r="I444" s="50" t="s">
        <v>1327</v>
      </c>
      <c r="J444" s="401"/>
      <c r="K444" s="377"/>
      <c r="L444" s="377"/>
      <c r="M444" s="377"/>
      <c r="N444" s="377"/>
      <c r="O444" s="401"/>
      <c r="P444" s="377"/>
      <c r="Q444" s="377"/>
      <c r="R444" s="377"/>
      <c r="S444" s="401"/>
      <c r="T444" s="377"/>
      <c r="U444" s="401"/>
      <c r="V444" s="377"/>
      <c r="W444" s="377"/>
      <c r="X444" s="377"/>
      <c r="Y444" s="377"/>
      <c r="Z444" s="377"/>
      <c r="AA444" s="377"/>
    </row>
    <row r="445" spans="1:27" hidden="1" x14ac:dyDescent="0.25">
      <c r="A445" s="334" t="s">
        <v>388</v>
      </c>
      <c r="B445" s="335" t="s">
        <v>1322</v>
      </c>
      <c r="C445" s="334" t="s">
        <v>1323</v>
      </c>
      <c r="D445" s="336" t="s">
        <v>804</v>
      </c>
      <c r="E445" s="50" t="s">
        <v>1163</v>
      </c>
      <c r="F445" s="338" t="s">
        <v>1322</v>
      </c>
      <c r="G445" s="50" t="s">
        <v>1323</v>
      </c>
      <c r="H445" s="338" t="s">
        <v>1328</v>
      </c>
      <c r="I445" s="50" t="s">
        <v>1329</v>
      </c>
      <c r="J445" s="401"/>
      <c r="K445" s="377"/>
      <c r="L445" s="377"/>
      <c r="M445" s="377"/>
      <c r="N445" s="377"/>
      <c r="O445" s="401"/>
      <c r="P445" s="377"/>
      <c r="Q445" s="377"/>
      <c r="R445" s="377"/>
      <c r="S445" s="401"/>
      <c r="T445" s="377"/>
      <c r="U445" s="401"/>
      <c r="V445" s="377"/>
      <c r="W445" s="377"/>
      <c r="X445" s="377"/>
      <c r="Y445" s="377"/>
      <c r="Z445" s="377"/>
      <c r="AA445" s="377"/>
    </row>
    <row r="446" spans="1:27" hidden="1" x14ac:dyDescent="0.25">
      <c r="A446" s="334" t="s">
        <v>388</v>
      </c>
      <c r="B446" s="335" t="s">
        <v>1322</v>
      </c>
      <c r="C446" s="334" t="s">
        <v>1323</v>
      </c>
      <c r="D446" s="336" t="s">
        <v>804</v>
      </c>
      <c r="E446" s="50" t="s">
        <v>1163</v>
      </c>
      <c r="F446" s="338" t="s">
        <v>1322</v>
      </c>
      <c r="G446" s="50" t="s">
        <v>1323</v>
      </c>
      <c r="H446" s="338" t="s">
        <v>1330</v>
      </c>
      <c r="I446" s="50" t="s">
        <v>1331</v>
      </c>
      <c r="J446" s="401"/>
      <c r="K446" s="377"/>
      <c r="L446" s="377"/>
      <c r="M446" s="377"/>
      <c r="N446" s="377"/>
      <c r="O446" s="401"/>
      <c r="P446" s="377"/>
      <c r="Q446" s="377"/>
      <c r="R446" s="377"/>
      <c r="S446" s="401"/>
      <c r="T446" s="377"/>
      <c r="U446" s="401"/>
      <c r="V446" s="377"/>
      <c r="W446" s="377"/>
      <c r="X446" s="377"/>
      <c r="Y446" s="377"/>
      <c r="Z446" s="377"/>
      <c r="AA446" s="377"/>
    </row>
    <row r="447" spans="1:27" hidden="1" x14ac:dyDescent="0.25">
      <c r="A447" s="334" t="s">
        <v>388</v>
      </c>
      <c r="B447" s="335" t="s">
        <v>1322</v>
      </c>
      <c r="C447" s="334" t="s">
        <v>1323</v>
      </c>
      <c r="D447" s="336" t="s">
        <v>804</v>
      </c>
      <c r="E447" s="50" t="s">
        <v>1163</v>
      </c>
      <c r="F447" s="338" t="s">
        <v>1322</v>
      </c>
      <c r="G447" s="50" t="s">
        <v>1323</v>
      </c>
      <c r="H447" s="338" t="s">
        <v>1332</v>
      </c>
      <c r="I447" s="50" t="s">
        <v>1333</v>
      </c>
      <c r="J447" s="401"/>
      <c r="K447" s="377"/>
      <c r="L447" s="377"/>
      <c r="M447" s="377"/>
      <c r="N447" s="377"/>
      <c r="O447" s="401"/>
      <c r="P447" s="377"/>
      <c r="Q447" s="377"/>
      <c r="R447" s="377"/>
      <c r="S447" s="401"/>
      <c r="T447" s="377"/>
      <c r="U447" s="401"/>
      <c r="V447" s="377"/>
      <c r="W447" s="377"/>
      <c r="X447" s="377"/>
      <c r="Y447" s="377"/>
      <c r="Z447" s="377"/>
      <c r="AA447" s="377"/>
    </row>
    <row r="448" spans="1:27" hidden="1" x14ac:dyDescent="0.25">
      <c r="A448" s="334" t="s">
        <v>388</v>
      </c>
      <c r="B448" s="335" t="s">
        <v>1322</v>
      </c>
      <c r="C448" s="334" t="s">
        <v>1323</v>
      </c>
      <c r="D448" s="336" t="s">
        <v>804</v>
      </c>
      <c r="E448" s="50" t="s">
        <v>1163</v>
      </c>
      <c r="F448" s="338" t="s">
        <v>1322</v>
      </c>
      <c r="G448" s="50" t="s">
        <v>1323</v>
      </c>
      <c r="H448" s="338" t="s">
        <v>1334</v>
      </c>
      <c r="I448" s="50" t="s">
        <v>1335</v>
      </c>
      <c r="J448" s="401"/>
      <c r="K448" s="377"/>
      <c r="L448" s="377"/>
      <c r="M448" s="377"/>
      <c r="N448" s="377"/>
      <c r="O448" s="401"/>
      <c r="P448" s="377"/>
      <c r="Q448" s="377"/>
      <c r="R448" s="377"/>
      <c r="S448" s="401"/>
      <c r="T448" s="377"/>
      <c r="U448" s="401"/>
      <c r="V448" s="377"/>
      <c r="W448" s="377"/>
      <c r="X448" s="377"/>
      <c r="Y448" s="377"/>
      <c r="Z448" s="377"/>
      <c r="AA448" s="377"/>
    </row>
    <row r="449" spans="1:27" hidden="1" x14ac:dyDescent="0.25">
      <c r="A449" s="334" t="s">
        <v>388</v>
      </c>
      <c r="B449" s="335" t="s">
        <v>1322</v>
      </c>
      <c r="C449" s="334" t="s">
        <v>1323</v>
      </c>
      <c r="D449" s="336" t="s">
        <v>804</v>
      </c>
      <c r="E449" s="50" t="s">
        <v>1163</v>
      </c>
      <c r="F449" s="338" t="s">
        <v>1322</v>
      </c>
      <c r="G449" s="50" t="s">
        <v>1323</v>
      </c>
      <c r="H449" s="338" t="s">
        <v>1336</v>
      </c>
      <c r="I449" s="50" t="s">
        <v>1337</v>
      </c>
      <c r="J449" s="401"/>
      <c r="K449" s="377"/>
      <c r="L449" s="377"/>
      <c r="M449" s="377"/>
      <c r="N449" s="377"/>
      <c r="O449" s="401"/>
      <c r="P449" s="377"/>
      <c r="Q449" s="377"/>
      <c r="R449" s="377"/>
      <c r="S449" s="401"/>
      <c r="T449" s="377"/>
      <c r="U449" s="401"/>
      <c r="V449" s="377"/>
      <c r="W449" s="377"/>
      <c r="X449" s="377"/>
      <c r="Y449" s="377"/>
      <c r="Z449" s="377"/>
      <c r="AA449" s="377"/>
    </row>
    <row r="450" spans="1:27" hidden="1" x14ac:dyDescent="0.25">
      <c r="A450" s="334" t="s">
        <v>388</v>
      </c>
      <c r="B450" s="335" t="s">
        <v>1322</v>
      </c>
      <c r="C450" s="334" t="s">
        <v>1323</v>
      </c>
      <c r="D450" s="336" t="s">
        <v>804</v>
      </c>
      <c r="E450" s="50" t="s">
        <v>1163</v>
      </c>
      <c r="F450" s="338" t="s">
        <v>1322</v>
      </c>
      <c r="G450" s="50" t="s">
        <v>1323</v>
      </c>
      <c r="H450" s="338" t="s">
        <v>1338</v>
      </c>
      <c r="I450" s="50" t="s">
        <v>1339</v>
      </c>
      <c r="J450" s="401"/>
      <c r="K450" s="377"/>
      <c r="L450" s="377"/>
      <c r="M450" s="377"/>
      <c r="N450" s="377"/>
      <c r="O450" s="401"/>
      <c r="P450" s="377"/>
      <c r="Q450" s="377"/>
      <c r="R450" s="377"/>
      <c r="S450" s="401"/>
      <c r="T450" s="377"/>
      <c r="U450" s="401"/>
      <c r="V450" s="377"/>
      <c r="W450" s="377"/>
      <c r="X450" s="377"/>
      <c r="Y450" s="377"/>
      <c r="Z450" s="377"/>
      <c r="AA450" s="377"/>
    </row>
    <row r="451" spans="1:27" hidden="1" x14ac:dyDescent="0.25">
      <c r="A451" s="334" t="s">
        <v>388</v>
      </c>
      <c r="B451" s="335" t="s">
        <v>1322</v>
      </c>
      <c r="C451" s="334" t="s">
        <v>1323</v>
      </c>
      <c r="D451" s="336" t="s">
        <v>804</v>
      </c>
      <c r="E451" s="50" t="s">
        <v>1163</v>
      </c>
      <c r="F451" s="338" t="s">
        <v>1322</v>
      </c>
      <c r="G451" s="50" t="s">
        <v>1323</v>
      </c>
      <c r="H451" s="338" t="s">
        <v>1340</v>
      </c>
      <c r="I451" s="50" t="s">
        <v>1341</v>
      </c>
      <c r="J451" s="401"/>
      <c r="K451" s="377"/>
      <c r="L451" s="377"/>
      <c r="M451" s="377"/>
      <c r="N451" s="377"/>
      <c r="O451" s="401"/>
      <c r="P451" s="377"/>
      <c r="Q451" s="377"/>
      <c r="R451" s="377"/>
      <c r="S451" s="401"/>
      <c r="T451" s="377"/>
      <c r="U451" s="401"/>
      <c r="V451" s="377"/>
      <c r="W451" s="377"/>
      <c r="X451" s="377"/>
      <c r="Y451" s="377"/>
      <c r="Z451" s="377"/>
      <c r="AA451" s="377"/>
    </row>
    <row r="452" spans="1:27" hidden="1" x14ac:dyDescent="0.25">
      <c r="A452" s="334" t="s">
        <v>388</v>
      </c>
      <c r="B452" s="335" t="s">
        <v>1322</v>
      </c>
      <c r="C452" s="334" t="s">
        <v>1323</v>
      </c>
      <c r="D452" s="336" t="s">
        <v>804</v>
      </c>
      <c r="E452" s="50" t="s">
        <v>1163</v>
      </c>
      <c r="F452" s="338" t="s">
        <v>1322</v>
      </c>
      <c r="G452" s="50" t="s">
        <v>1323</v>
      </c>
      <c r="H452" s="338" t="s">
        <v>1342</v>
      </c>
      <c r="I452" s="50" t="s">
        <v>1343</v>
      </c>
      <c r="J452" s="401"/>
      <c r="K452" s="377"/>
      <c r="L452" s="377"/>
      <c r="M452" s="377"/>
      <c r="N452" s="377"/>
      <c r="O452" s="401"/>
      <c r="P452" s="377"/>
      <c r="Q452" s="377"/>
      <c r="R452" s="377"/>
      <c r="S452" s="401"/>
      <c r="T452" s="377"/>
      <c r="U452" s="401"/>
      <c r="V452" s="377"/>
      <c r="W452" s="377"/>
      <c r="X452" s="377"/>
      <c r="Y452" s="377"/>
      <c r="Z452" s="377"/>
      <c r="AA452" s="377"/>
    </row>
    <row r="453" spans="1:27" hidden="1" x14ac:dyDescent="0.25">
      <c r="A453" s="334" t="s">
        <v>388</v>
      </c>
      <c r="B453" s="335" t="s">
        <v>1322</v>
      </c>
      <c r="C453" s="334" t="s">
        <v>1323</v>
      </c>
      <c r="D453" s="336" t="s">
        <v>804</v>
      </c>
      <c r="E453" s="50" t="s">
        <v>1163</v>
      </c>
      <c r="F453" s="338" t="s">
        <v>1322</v>
      </c>
      <c r="G453" s="50" t="s">
        <v>1323</v>
      </c>
      <c r="H453" s="338" t="s">
        <v>1344</v>
      </c>
      <c r="I453" s="50" t="s">
        <v>1345</v>
      </c>
      <c r="J453" s="401"/>
      <c r="K453" s="377"/>
      <c r="L453" s="377"/>
      <c r="M453" s="377"/>
      <c r="N453" s="377"/>
      <c r="O453" s="401"/>
      <c r="P453" s="377"/>
      <c r="Q453" s="377"/>
      <c r="R453" s="377"/>
      <c r="S453" s="401"/>
      <c r="T453" s="377"/>
      <c r="U453" s="401"/>
      <c r="V453" s="377"/>
      <c r="W453" s="377"/>
      <c r="X453" s="377"/>
      <c r="Y453" s="377"/>
      <c r="Z453" s="377"/>
      <c r="AA453" s="377"/>
    </row>
    <row r="454" spans="1:27" hidden="1" x14ac:dyDescent="0.25">
      <c r="A454" s="334" t="s">
        <v>388</v>
      </c>
      <c r="B454" s="335" t="s">
        <v>1322</v>
      </c>
      <c r="C454" s="334" t="s">
        <v>1323</v>
      </c>
      <c r="D454" s="336" t="s">
        <v>804</v>
      </c>
      <c r="E454" s="50" t="s">
        <v>1163</v>
      </c>
      <c r="F454" s="338" t="s">
        <v>1322</v>
      </c>
      <c r="G454" s="50" t="s">
        <v>1323</v>
      </c>
      <c r="H454" s="338" t="s">
        <v>1346</v>
      </c>
      <c r="I454" s="50" t="s">
        <v>1347</v>
      </c>
      <c r="J454" s="401"/>
      <c r="K454" s="377"/>
      <c r="L454" s="377"/>
      <c r="M454" s="377"/>
      <c r="N454" s="377"/>
      <c r="O454" s="401"/>
      <c r="P454" s="377"/>
      <c r="Q454" s="377"/>
      <c r="R454" s="377"/>
      <c r="S454" s="401"/>
      <c r="T454" s="377"/>
      <c r="U454" s="401"/>
      <c r="V454" s="377"/>
      <c r="W454" s="377"/>
      <c r="X454" s="377"/>
      <c r="Y454" s="377"/>
      <c r="Z454" s="377"/>
      <c r="AA454" s="377"/>
    </row>
    <row r="455" spans="1:27" hidden="1" x14ac:dyDescent="0.25">
      <c r="A455" s="334" t="s">
        <v>388</v>
      </c>
      <c r="B455" s="335" t="s">
        <v>1322</v>
      </c>
      <c r="C455" s="334" t="s">
        <v>1323</v>
      </c>
      <c r="D455" s="336" t="s">
        <v>804</v>
      </c>
      <c r="E455" s="50" t="s">
        <v>1163</v>
      </c>
      <c r="F455" s="338" t="s">
        <v>1322</v>
      </c>
      <c r="G455" s="50" t="s">
        <v>1323</v>
      </c>
      <c r="H455" s="338" t="s">
        <v>1348</v>
      </c>
      <c r="I455" s="50" t="s">
        <v>1349</v>
      </c>
      <c r="J455" s="401"/>
      <c r="K455" s="377"/>
      <c r="L455" s="377"/>
      <c r="M455" s="377"/>
      <c r="N455" s="377"/>
      <c r="O455" s="401"/>
      <c r="P455" s="377"/>
      <c r="Q455" s="377"/>
      <c r="R455" s="377"/>
      <c r="S455" s="401"/>
      <c r="T455" s="377"/>
      <c r="U455" s="401"/>
      <c r="V455" s="377"/>
      <c r="W455" s="377"/>
      <c r="X455" s="377"/>
      <c r="Y455" s="377"/>
      <c r="Z455" s="377"/>
      <c r="AA455" s="377"/>
    </row>
    <row r="456" spans="1:27" hidden="1" x14ac:dyDescent="0.25">
      <c r="A456" s="334" t="s">
        <v>388</v>
      </c>
      <c r="B456" s="335" t="s">
        <v>1322</v>
      </c>
      <c r="C456" s="334" t="s">
        <v>1323</v>
      </c>
      <c r="D456" s="336" t="s">
        <v>804</v>
      </c>
      <c r="E456" s="50" t="s">
        <v>1163</v>
      </c>
      <c r="F456" s="338" t="s">
        <v>1322</v>
      </c>
      <c r="G456" s="50" t="s">
        <v>1323</v>
      </c>
      <c r="H456" s="338" t="s">
        <v>1350</v>
      </c>
      <c r="I456" s="50" t="s">
        <v>1351</v>
      </c>
      <c r="J456" s="401"/>
      <c r="K456" s="377"/>
      <c r="L456" s="377"/>
      <c r="M456" s="377"/>
      <c r="N456" s="377"/>
      <c r="O456" s="401"/>
      <c r="P456" s="377"/>
      <c r="Q456" s="377"/>
      <c r="R456" s="377"/>
      <c r="S456" s="401"/>
      <c r="T456" s="377"/>
      <c r="U456" s="401"/>
      <c r="V456" s="377"/>
      <c r="W456" s="377"/>
      <c r="X456" s="377"/>
      <c r="Y456" s="377"/>
      <c r="Z456" s="377"/>
      <c r="AA456" s="377"/>
    </row>
    <row r="457" spans="1:27" hidden="1" x14ac:dyDescent="0.25">
      <c r="A457" s="334" t="s">
        <v>388</v>
      </c>
      <c r="B457" s="335" t="s">
        <v>1322</v>
      </c>
      <c r="C457" s="334" t="s">
        <v>1323</v>
      </c>
      <c r="D457" s="336" t="s">
        <v>804</v>
      </c>
      <c r="E457" s="50" t="s">
        <v>1163</v>
      </c>
      <c r="F457" s="338" t="s">
        <v>1322</v>
      </c>
      <c r="G457" s="50" t="s">
        <v>1323</v>
      </c>
      <c r="H457" s="338" t="s">
        <v>1352</v>
      </c>
      <c r="I457" s="50" t="s">
        <v>1353</v>
      </c>
      <c r="J457" s="401"/>
      <c r="K457" s="377"/>
      <c r="L457" s="377"/>
      <c r="M457" s="377"/>
      <c r="N457" s="377"/>
      <c r="O457" s="401"/>
      <c r="P457" s="377"/>
      <c r="Q457" s="377"/>
      <c r="R457" s="377"/>
      <c r="S457" s="401"/>
      <c r="T457" s="377"/>
      <c r="U457" s="401"/>
      <c r="V457" s="377"/>
      <c r="W457" s="377"/>
      <c r="X457" s="377"/>
      <c r="Y457" s="377"/>
      <c r="Z457" s="377"/>
      <c r="AA457" s="377"/>
    </row>
    <row r="458" spans="1:27" hidden="1" x14ac:dyDescent="0.25">
      <c r="A458" s="334" t="s">
        <v>388</v>
      </c>
      <c r="B458" s="335" t="s">
        <v>1322</v>
      </c>
      <c r="C458" s="334" t="s">
        <v>1323</v>
      </c>
      <c r="D458" s="336" t="s">
        <v>804</v>
      </c>
      <c r="E458" s="50" t="s">
        <v>1163</v>
      </c>
      <c r="F458" s="338" t="s">
        <v>1322</v>
      </c>
      <c r="G458" s="50" t="s">
        <v>1323</v>
      </c>
      <c r="H458" s="338" t="s">
        <v>1354</v>
      </c>
      <c r="I458" s="50" t="s">
        <v>1355</v>
      </c>
      <c r="J458" s="401"/>
      <c r="K458" s="377"/>
      <c r="L458" s="377"/>
      <c r="M458" s="377"/>
      <c r="N458" s="377"/>
      <c r="O458" s="401"/>
      <c r="P458" s="377"/>
      <c r="Q458" s="377"/>
      <c r="R458" s="377"/>
      <c r="S458" s="401"/>
      <c r="T458" s="377"/>
      <c r="U458" s="401"/>
      <c r="V458" s="377"/>
      <c r="W458" s="377"/>
      <c r="X458" s="377"/>
      <c r="Y458" s="377"/>
      <c r="Z458" s="377"/>
      <c r="AA458" s="377"/>
    </row>
    <row r="459" spans="1:27" hidden="1" x14ac:dyDescent="0.25">
      <c r="A459" s="334" t="s">
        <v>388</v>
      </c>
      <c r="B459" s="335" t="s">
        <v>1322</v>
      </c>
      <c r="C459" s="334" t="s">
        <v>1323</v>
      </c>
      <c r="D459" s="336" t="s">
        <v>804</v>
      </c>
      <c r="E459" s="50" t="s">
        <v>1163</v>
      </c>
      <c r="F459" s="338" t="s">
        <v>1322</v>
      </c>
      <c r="G459" s="50" t="s">
        <v>1323</v>
      </c>
      <c r="H459" s="338" t="s">
        <v>1356</v>
      </c>
      <c r="I459" s="50" t="s">
        <v>1357</v>
      </c>
      <c r="J459" s="401"/>
      <c r="K459" s="377"/>
      <c r="L459" s="377"/>
      <c r="M459" s="377"/>
      <c r="N459" s="377"/>
      <c r="O459" s="401"/>
      <c r="P459" s="377"/>
      <c r="Q459" s="377"/>
      <c r="R459" s="377"/>
      <c r="S459" s="401"/>
      <c r="T459" s="377"/>
      <c r="U459" s="401"/>
      <c r="V459" s="377"/>
      <c r="W459" s="377"/>
      <c r="X459" s="377"/>
      <c r="Y459" s="377"/>
      <c r="Z459" s="377"/>
      <c r="AA459" s="377"/>
    </row>
    <row r="460" spans="1:27" hidden="1" x14ac:dyDescent="0.25">
      <c r="A460" s="334" t="s">
        <v>388</v>
      </c>
      <c r="B460" s="335" t="s">
        <v>1322</v>
      </c>
      <c r="C460" s="334" t="s">
        <v>1323</v>
      </c>
      <c r="D460" s="336" t="s">
        <v>804</v>
      </c>
      <c r="E460" s="50" t="s">
        <v>1163</v>
      </c>
      <c r="F460" s="338" t="s">
        <v>1322</v>
      </c>
      <c r="G460" s="50" t="s">
        <v>1323</v>
      </c>
      <c r="H460" s="338" t="s">
        <v>1358</v>
      </c>
      <c r="I460" s="50" t="s">
        <v>1359</v>
      </c>
      <c r="J460" s="401"/>
      <c r="K460" s="377"/>
      <c r="L460" s="377"/>
      <c r="M460" s="377"/>
      <c r="N460" s="377"/>
      <c r="O460" s="401"/>
      <c r="P460" s="377"/>
      <c r="Q460" s="377"/>
      <c r="R460" s="377"/>
      <c r="S460" s="401"/>
      <c r="T460" s="377"/>
      <c r="U460" s="401"/>
      <c r="V460" s="377"/>
      <c r="W460" s="377"/>
      <c r="X460" s="377"/>
      <c r="Y460" s="377"/>
      <c r="Z460" s="377"/>
      <c r="AA460" s="377"/>
    </row>
    <row r="461" spans="1:27" hidden="1" x14ac:dyDescent="0.25">
      <c r="A461" s="334" t="s">
        <v>388</v>
      </c>
      <c r="B461" s="335" t="s">
        <v>1322</v>
      </c>
      <c r="C461" s="334" t="s">
        <v>1323</v>
      </c>
      <c r="D461" s="336" t="s">
        <v>804</v>
      </c>
      <c r="E461" s="50" t="s">
        <v>1163</v>
      </c>
      <c r="F461" s="338" t="s">
        <v>1322</v>
      </c>
      <c r="G461" s="50" t="s">
        <v>1323</v>
      </c>
      <c r="H461" s="338" t="s">
        <v>1360</v>
      </c>
      <c r="I461" s="50" t="s">
        <v>1361</v>
      </c>
      <c r="J461" s="401"/>
      <c r="K461" s="377"/>
      <c r="L461" s="377"/>
      <c r="M461" s="377"/>
      <c r="N461" s="377"/>
      <c r="O461" s="401"/>
      <c r="P461" s="377"/>
      <c r="Q461" s="377"/>
      <c r="R461" s="377"/>
      <c r="S461" s="401"/>
      <c r="T461" s="377"/>
      <c r="U461" s="401"/>
      <c r="V461" s="377"/>
      <c r="W461" s="377"/>
      <c r="X461" s="377"/>
      <c r="Y461" s="377"/>
      <c r="Z461" s="377"/>
      <c r="AA461" s="377"/>
    </row>
    <row r="462" spans="1:27" hidden="1" x14ac:dyDescent="0.25">
      <c r="A462" s="334" t="s">
        <v>388</v>
      </c>
      <c r="B462" s="335" t="s">
        <v>1322</v>
      </c>
      <c r="C462" s="334" t="s">
        <v>1323</v>
      </c>
      <c r="D462" s="336" t="s">
        <v>804</v>
      </c>
      <c r="E462" s="50" t="s">
        <v>1163</v>
      </c>
      <c r="F462" s="338" t="s">
        <v>1322</v>
      </c>
      <c r="G462" s="50" t="s">
        <v>1323</v>
      </c>
      <c r="H462" s="338" t="s">
        <v>1362</v>
      </c>
      <c r="I462" s="50" t="s">
        <v>1363</v>
      </c>
      <c r="J462" s="401"/>
      <c r="K462" s="377"/>
      <c r="L462" s="377"/>
      <c r="M462" s="377"/>
      <c r="N462" s="377"/>
      <c r="O462" s="401"/>
      <c r="P462" s="377"/>
      <c r="Q462" s="377"/>
      <c r="R462" s="377"/>
      <c r="S462" s="401"/>
      <c r="T462" s="377"/>
      <c r="U462" s="401"/>
      <c r="V462" s="377"/>
      <c r="W462" s="377"/>
      <c r="X462" s="377"/>
      <c r="Y462" s="377"/>
      <c r="Z462" s="377"/>
      <c r="AA462" s="377"/>
    </row>
    <row r="463" spans="1:27" hidden="1" x14ac:dyDescent="0.25">
      <c r="A463" s="334" t="s">
        <v>388</v>
      </c>
      <c r="B463" s="335" t="s">
        <v>1322</v>
      </c>
      <c r="C463" s="334" t="s">
        <v>1323</v>
      </c>
      <c r="D463" s="336" t="s">
        <v>804</v>
      </c>
      <c r="E463" s="50" t="s">
        <v>1163</v>
      </c>
      <c r="F463" s="338" t="s">
        <v>1322</v>
      </c>
      <c r="G463" s="50" t="s">
        <v>1323</v>
      </c>
      <c r="H463" s="338" t="s">
        <v>1364</v>
      </c>
      <c r="I463" s="50" t="s">
        <v>1365</v>
      </c>
      <c r="J463" s="401"/>
      <c r="K463" s="377"/>
      <c r="L463" s="377"/>
      <c r="M463" s="377"/>
      <c r="N463" s="377"/>
      <c r="O463" s="401"/>
      <c r="P463" s="377"/>
      <c r="Q463" s="377"/>
      <c r="R463" s="377"/>
      <c r="S463" s="401"/>
      <c r="T463" s="377"/>
      <c r="U463" s="401"/>
      <c r="V463" s="377"/>
      <c r="W463" s="377"/>
      <c r="X463" s="377"/>
      <c r="Y463" s="377"/>
      <c r="Z463" s="377"/>
      <c r="AA463" s="377"/>
    </row>
    <row r="464" spans="1:27" hidden="1" x14ac:dyDescent="0.25">
      <c r="A464" s="334" t="s">
        <v>388</v>
      </c>
      <c r="B464" s="335" t="s">
        <v>1322</v>
      </c>
      <c r="C464" s="334" t="s">
        <v>1323</v>
      </c>
      <c r="D464" s="336" t="s">
        <v>804</v>
      </c>
      <c r="E464" s="50" t="s">
        <v>1163</v>
      </c>
      <c r="F464" s="338" t="s">
        <v>1322</v>
      </c>
      <c r="G464" s="50" t="s">
        <v>1323</v>
      </c>
      <c r="H464" s="338" t="s">
        <v>1366</v>
      </c>
      <c r="I464" s="50" t="s">
        <v>1367</v>
      </c>
      <c r="J464" s="401"/>
      <c r="K464" s="377"/>
      <c r="L464" s="377"/>
      <c r="M464" s="377"/>
      <c r="N464" s="377"/>
      <c r="O464" s="401"/>
      <c r="P464" s="377"/>
      <c r="Q464" s="377"/>
      <c r="R464" s="377"/>
      <c r="S464" s="401"/>
      <c r="T464" s="377"/>
      <c r="U464" s="401"/>
      <c r="V464" s="377"/>
      <c r="W464" s="377"/>
      <c r="X464" s="377"/>
      <c r="Y464" s="377"/>
      <c r="Z464" s="377"/>
      <c r="AA464" s="377"/>
    </row>
    <row r="465" spans="1:27" hidden="1" x14ac:dyDescent="0.25">
      <c r="A465" s="334" t="s">
        <v>388</v>
      </c>
      <c r="B465" s="335" t="s">
        <v>1368</v>
      </c>
      <c r="C465" s="334" t="s">
        <v>1369</v>
      </c>
      <c r="D465" s="336" t="s">
        <v>441</v>
      </c>
      <c r="E465" s="50" t="s">
        <v>1081</v>
      </c>
      <c r="F465" s="338" t="s">
        <v>1368</v>
      </c>
      <c r="G465" s="50" t="s">
        <v>1369</v>
      </c>
      <c r="H465" s="338" t="s">
        <v>1370</v>
      </c>
      <c r="I465" s="50" t="s">
        <v>1371</v>
      </c>
      <c r="J465" s="401"/>
      <c r="K465" s="377"/>
      <c r="L465" s="377"/>
      <c r="M465" s="377"/>
      <c r="N465" s="377"/>
      <c r="O465" s="401"/>
      <c r="P465" s="377"/>
      <c r="Q465" s="377"/>
      <c r="R465" s="377"/>
      <c r="S465" s="401"/>
      <c r="T465" s="377"/>
      <c r="U465" s="401"/>
      <c r="V465" s="377"/>
      <c r="W465" s="377"/>
      <c r="X465" s="377"/>
      <c r="Y465" s="377"/>
      <c r="Z465" s="377"/>
      <c r="AA465" s="377"/>
    </row>
    <row r="466" spans="1:27" hidden="1" x14ac:dyDescent="0.25">
      <c r="A466" s="334" t="s">
        <v>388</v>
      </c>
      <c r="B466" s="335" t="s">
        <v>1368</v>
      </c>
      <c r="C466" s="334" t="s">
        <v>1369</v>
      </c>
      <c r="D466" s="336" t="s">
        <v>441</v>
      </c>
      <c r="E466" s="50" t="s">
        <v>1081</v>
      </c>
      <c r="F466" s="338" t="s">
        <v>1368</v>
      </c>
      <c r="G466" s="50" t="s">
        <v>1369</v>
      </c>
      <c r="H466" s="338" t="s">
        <v>1372</v>
      </c>
      <c r="I466" s="50" t="s">
        <v>1373</v>
      </c>
      <c r="J466" s="401"/>
      <c r="K466" s="377"/>
      <c r="L466" s="377"/>
      <c r="M466" s="377"/>
      <c r="N466" s="377"/>
      <c r="O466" s="401"/>
      <c r="P466" s="377"/>
      <c r="Q466" s="377"/>
      <c r="R466" s="377"/>
      <c r="S466" s="401"/>
      <c r="T466" s="377"/>
      <c r="U466" s="401"/>
      <c r="V466" s="377"/>
      <c r="W466" s="377"/>
      <c r="X466" s="377"/>
      <c r="Y466" s="377"/>
      <c r="Z466" s="377"/>
      <c r="AA466" s="377"/>
    </row>
    <row r="467" spans="1:27" hidden="1" x14ac:dyDescent="0.25">
      <c r="A467" s="334" t="s">
        <v>388</v>
      </c>
      <c r="B467" s="335" t="s">
        <v>1368</v>
      </c>
      <c r="C467" s="334" t="s">
        <v>1369</v>
      </c>
      <c r="D467" s="336" t="s">
        <v>441</v>
      </c>
      <c r="E467" s="50" t="s">
        <v>1081</v>
      </c>
      <c r="F467" s="338" t="s">
        <v>1368</v>
      </c>
      <c r="G467" s="50" t="s">
        <v>1369</v>
      </c>
      <c r="H467" s="338" t="s">
        <v>1374</v>
      </c>
      <c r="I467" s="50" t="s">
        <v>1375</v>
      </c>
      <c r="J467" s="401"/>
      <c r="K467" s="377"/>
      <c r="L467" s="377"/>
      <c r="M467" s="377"/>
      <c r="N467" s="377"/>
      <c r="O467" s="401"/>
      <c r="P467" s="377"/>
      <c r="Q467" s="377"/>
      <c r="R467" s="377"/>
      <c r="S467" s="401"/>
      <c r="T467" s="377"/>
      <c r="U467" s="401"/>
      <c r="V467" s="377"/>
      <c r="W467" s="377"/>
      <c r="X467" s="377"/>
      <c r="Y467" s="377"/>
      <c r="Z467" s="377"/>
      <c r="AA467" s="377"/>
    </row>
    <row r="468" spans="1:27" hidden="1" x14ac:dyDescent="0.25">
      <c r="A468" s="334" t="s">
        <v>388</v>
      </c>
      <c r="B468" s="335" t="s">
        <v>1368</v>
      </c>
      <c r="C468" s="334" t="s">
        <v>1369</v>
      </c>
      <c r="D468" s="336" t="s">
        <v>441</v>
      </c>
      <c r="E468" s="50" t="s">
        <v>1081</v>
      </c>
      <c r="F468" s="338" t="s">
        <v>1368</v>
      </c>
      <c r="G468" s="50" t="s">
        <v>1369</v>
      </c>
      <c r="H468" s="338" t="s">
        <v>1376</v>
      </c>
      <c r="I468" s="50" t="s">
        <v>1377</v>
      </c>
      <c r="J468" s="401"/>
      <c r="K468" s="377"/>
      <c r="L468" s="377"/>
      <c r="M468" s="377"/>
      <c r="N468" s="377"/>
      <c r="O468" s="401"/>
      <c r="P468" s="377"/>
      <c r="Q468" s="377"/>
      <c r="R468" s="377"/>
      <c r="S468" s="401"/>
      <c r="T468" s="377"/>
      <c r="U468" s="401"/>
      <c r="V468" s="377"/>
      <c r="W468" s="377"/>
      <c r="X468" s="377"/>
      <c r="Y468" s="377"/>
      <c r="Z468" s="377"/>
      <c r="AA468" s="377"/>
    </row>
    <row r="469" spans="1:27" hidden="1" x14ac:dyDescent="0.25">
      <c r="A469" s="334" t="s">
        <v>388</v>
      </c>
      <c r="B469" s="335" t="s">
        <v>1368</v>
      </c>
      <c r="C469" s="334" t="s">
        <v>1369</v>
      </c>
      <c r="D469" s="336" t="s">
        <v>441</v>
      </c>
      <c r="E469" s="50" t="s">
        <v>1081</v>
      </c>
      <c r="F469" s="338" t="s">
        <v>1368</v>
      </c>
      <c r="G469" s="50" t="s">
        <v>1369</v>
      </c>
      <c r="H469" s="338" t="s">
        <v>1378</v>
      </c>
      <c r="I469" s="50" t="s">
        <v>1379</v>
      </c>
      <c r="J469" s="401"/>
      <c r="K469" s="377"/>
      <c r="L469" s="377"/>
      <c r="M469" s="377"/>
      <c r="N469" s="377"/>
      <c r="O469" s="401"/>
      <c r="P469" s="377"/>
      <c r="Q469" s="377"/>
      <c r="R469" s="377"/>
      <c r="S469" s="401"/>
      <c r="T469" s="377"/>
      <c r="U469" s="401"/>
      <c r="V469" s="377"/>
      <c r="W469" s="377"/>
      <c r="X469" s="377"/>
      <c r="Y469" s="377"/>
      <c r="Z469" s="377"/>
      <c r="AA469" s="377"/>
    </row>
    <row r="470" spans="1:27" hidden="1" x14ac:dyDescent="0.25">
      <c r="A470" s="334" t="s">
        <v>388</v>
      </c>
      <c r="B470" s="335" t="s">
        <v>1368</v>
      </c>
      <c r="C470" s="334" t="s">
        <v>1369</v>
      </c>
      <c r="D470" s="336" t="s">
        <v>441</v>
      </c>
      <c r="E470" s="50" t="s">
        <v>1081</v>
      </c>
      <c r="F470" s="338" t="s">
        <v>1368</v>
      </c>
      <c r="G470" s="50" t="s">
        <v>1369</v>
      </c>
      <c r="H470" s="338" t="s">
        <v>1380</v>
      </c>
      <c r="I470" s="50" t="s">
        <v>1381</v>
      </c>
      <c r="J470" s="401"/>
      <c r="K470" s="377"/>
      <c r="L470" s="377"/>
      <c r="M470" s="377"/>
      <c r="N470" s="377"/>
      <c r="O470" s="401"/>
      <c r="P470" s="377"/>
      <c r="Q470" s="377"/>
      <c r="R470" s="377"/>
      <c r="S470" s="401"/>
      <c r="T470" s="377"/>
      <c r="U470" s="401"/>
      <c r="V470" s="377"/>
      <c r="W470" s="377"/>
      <c r="X470" s="377"/>
      <c r="Y470" s="377"/>
      <c r="Z470" s="377"/>
      <c r="AA470" s="377"/>
    </row>
    <row r="471" spans="1:27" hidden="1" x14ac:dyDescent="0.25">
      <c r="A471" s="334" t="s">
        <v>388</v>
      </c>
      <c r="B471" s="335" t="s">
        <v>1368</v>
      </c>
      <c r="C471" s="334" t="s">
        <v>1369</v>
      </c>
      <c r="D471" s="336" t="s">
        <v>441</v>
      </c>
      <c r="E471" s="50" t="s">
        <v>1081</v>
      </c>
      <c r="F471" s="338" t="s">
        <v>1368</v>
      </c>
      <c r="G471" s="50" t="s">
        <v>1369</v>
      </c>
      <c r="H471" s="338" t="s">
        <v>1382</v>
      </c>
      <c r="I471" s="50" t="s">
        <v>1383</v>
      </c>
      <c r="J471" s="401"/>
      <c r="K471" s="377"/>
      <c r="L471" s="377"/>
      <c r="M471" s="377"/>
      <c r="N471" s="377"/>
      <c r="O471" s="401"/>
      <c r="P471" s="377"/>
      <c r="Q471" s="377"/>
      <c r="R471" s="377"/>
      <c r="S471" s="401"/>
      <c r="T471" s="377"/>
      <c r="U471" s="401"/>
      <c r="V471" s="377"/>
      <c r="W471" s="377"/>
      <c r="X471" s="377"/>
      <c r="Y471" s="377"/>
      <c r="Z471" s="377"/>
      <c r="AA471" s="377"/>
    </row>
    <row r="472" spans="1:27" hidden="1" x14ac:dyDescent="0.25">
      <c r="A472" s="334" t="s">
        <v>388</v>
      </c>
      <c r="B472" s="335" t="s">
        <v>1384</v>
      </c>
      <c r="C472" s="334" t="s">
        <v>1385</v>
      </c>
      <c r="D472" s="336" t="s">
        <v>441</v>
      </c>
      <c r="E472" s="50" t="s">
        <v>1081</v>
      </c>
      <c r="F472" s="338" t="s">
        <v>1384</v>
      </c>
      <c r="G472" s="50" t="s">
        <v>1385</v>
      </c>
      <c r="H472" s="338" t="s">
        <v>1386</v>
      </c>
      <c r="I472" s="50" t="s">
        <v>1387</v>
      </c>
      <c r="J472" s="401"/>
      <c r="K472" s="377"/>
      <c r="L472" s="377"/>
      <c r="M472" s="377"/>
      <c r="N472" s="377"/>
      <c r="O472" s="401"/>
      <c r="P472" s="377"/>
      <c r="Q472" s="377"/>
      <c r="R472" s="377"/>
      <c r="S472" s="401"/>
      <c r="T472" s="377"/>
      <c r="U472" s="401"/>
      <c r="V472" s="377"/>
      <c r="W472" s="377"/>
      <c r="X472" s="377"/>
      <c r="Y472" s="377"/>
      <c r="Z472" s="377"/>
      <c r="AA472" s="377"/>
    </row>
    <row r="473" spans="1:27" hidden="1" x14ac:dyDescent="0.25">
      <c r="A473" s="334" t="s">
        <v>388</v>
      </c>
      <c r="B473" s="335" t="s">
        <v>1384</v>
      </c>
      <c r="C473" s="334" t="s">
        <v>1385</v>
      </c>
      <c r="D473" s="336" t="s">
        <v>441</v>
      </c>
      <c r="E473" s="50" t="s">
        <v>1081</v>
      </c>
      <c r="F473" s="338" t="s">
        <v>1384</v>
      </c>
      <c r="G473" s="50" t="s">
        <v>1385</v>
      </c>
      <c r="H473" s="338" t="s">
        <v>1388</v>
      </c>
      <c r="I473" s="50" t="s">
        <v>1389</v>
      </c>
      <c r="J473" s="401"/>
      <c r="K473" s="377"/>
      <c r="L473" s="377"/>
      <c r="M473" s="377"/>
      <c r="N473" s="377"/>
      <c r="O473" s="401"/>
      <c r="P473" s="377"/>
      <c r="Q473" s="377"/>
      <c r="R473" s="377"/>
      <c r="S473" s="401"/>
      <c r="T473" s="377"/>
      <c r="U473" s="401"/>
      <c r="V473" s="377"/>
      <c r="W473" s="377"/>
      <c r="X473" s="377"/>
      <c r="Y473" s="377"/>
      <c r="Z473" s="377"/>
      <c r="AA473" s="377"/>
    </row>
    <row r="474" spans="1:27" hidden="1" x14ac:dyDescent="0.25">
      <c r="A474" s="334" t="s">
        <v>388</v>
      </c>
      <c r="B474" s="335" t="s">
        <v>1384</v>
      </c>
      <c r="C474" s="334" t="s">
        <v>1385</v>
      </c>
      <c r="D474" s="336" t="s">
        <v>441</v>
      </c>
      <c r="E474" s="50" t="s">
        <v>1081</v>
      </c>
      <c r="F474" s="338" t="s">
        <v>1384</v>
      </c>
      <c r="G474" s="50" t="s">
        <v>1385</v>
      </c>
      <c r="H474" s="338" t="s">
        <v>1390</v>
      </c>
      <c r="I474" s="50" t="s">
        <v>1391</v>
      </c>
      <c r="J474" s="401"/>
      <c r="K474" s="377"/>
      <c r="L474" s="377"/>
      <c r="M474" s="377"/>
      <c r="N474" s="377"/>
      <c r="O474" s="401"/>
      <c r="P474" s="377"/>
      <c r="Q474" s="377"/>
      <c r="R474" s="377"/>
      <c r="S474" s="401"/>
      <c r="T474" s="377"/>
      <c r="U474" s="401"/>
      <c r="V474" s="377"/>
      <c r="W474" s="377"/>
      <c r="X474" s="377"/>
      <c r="Y474" s="377"/>
      <c r="Z474" s="377"/>
      <c r="AA474" s="377"/>
    </row>
    <row r="475" spans="1:27" hidden="1" x14ac:dyDescent="0.25">
      <c r="A475" s="334" t="s">
        <v>388</v>
      </c>
      <c r="B475" s="335" t="s">
        <v>1384</v>
      </c>
      <c r="C475" s="334" t="s">
        <v>1385</v>
      </c>
      <c r="D475" s="336" t="s">
        <v>441</v>
      </c>
      <c r="E475" s="50" t="s">
        <v>1081</v>
      </c>
      <c r="F475" s="338" t="s">
        <v>1384</v>
      </c>
      <c r="G475" s="50" t="s">
        <v>1385</v>
      </c>
      <c r="H475" s="338" t="s">
        <v>1392</v>
      </c>
      <c r="I475" s="50" t="s">
        <v>1393</v>
      </c>
      <c r="J475" s="401"/>
      <c r="K475" s="377"/>
      <c r="L475" s="377"/>
      <c r="M475" s="377"/>
      <c r="N475" s="377"/>
      <c r="O475" s="401"/>
      <c r="P475" s="377"/>
      <c r="Q475" s="377"/>
      <c r="R475" s="377"/>
      <c r="S475" s="401"/>
      <c r="T475" s="377"/>
      <c r="U475" s="401"/>
      <c r="V475" s="377"/>
      <c r="W475" s="377"/>
      <c r="X475" s="377"/>
      <c r="Y475" s="377"/>
      <c r="Z475" s="377"/>
      <c r="AA475" s="377"/>
    </row>
    <row r="476" spans="1:27" hidden="1" x14ac:dyDescent="0.25">
      <c r="A476" s="334" t="s">
        <v>388</v>
      </c>
      <c r="B476" s="335" t="s">
        <v>1384</v>
      </c>
      <c r="C476" s="334" t="s">
        <v>1385</v>
      </c>
      <c r="D476" s="336" t="s">
        <v>441</v>
      </c>
      <c r="E476" s="50" t="s">
        <v>1081</v>
      </c>
      <c r="F476" s="338" t="s">
        <v>1384</v>
      </c>
      <c r="G476" s="50" t="s">
        <v>1385</v>
      </c>
      <c r="H476" s="338" t="s">
        <v>1394</v>
      </c>
      <c r="I476" s="50" t="s">
        <v>1395</v>
      </c>
      <c r="J476" s="401"/>
      <c r="K476" s="377"/>
      <c r="L476" s="377"/>
      <c r="M476" s="377"/>
      <c r="N476" s="377"/>
      <c r="O476" s="401"/>
      <c r="P476" s="377"/>
      <c r="Q476" s="377"/>
      <c r="R476" s="377"/>
      <c r="S476" s="401"/>
      <c r="T476" s="377"/>
      <c r="U476" s="401"/>
      <c r="V476" s="377"/>
      <c r="W476" s="377"/>
      <c r="X476" s="377"/>
      <c r="Y476" s="377"/>
      <c r="Z476" s="377"/>
      <c r="AA476" s="377"/>
    </row>
    <row r="477" spans="1:27" hidden="1" x14ac:dyDescent="0.25">
      <c r="A477" s="334" t="s">
        <v>388</v>
      </c>
      <c r="B477" s="335" t="s">
        <v>1384</v>
      </c>
      <c r="C477" s="334" t="s">
        <v>1385</v>
      </c>
      <c r="D477" s="336" t="s">
        <v>441</v>
      </c>
      <c r="E477" s="50" t="s">
        <v>1081</v>
      </c>
      <c r="F477" s="338" t="s">
        <v>1384</v>
      </c>
      <c r="G477" s="50" t="s">
        <v>1385</v>
      </c>
      <c r="H477" s="338" t="s">
        <v>1396</v>
      </c>
      <c r="I477" s="50" t="s">
        <v>1397</v>
      </c>
      <c r="J477" s="401"/>
      <c r="K477" s="377"/>
      <c r="L477" s="377"/>
      <c r="M477" s="377"/>
      <c r="N477" s="377"/>
      <c r="O477" s="401"/>
      <c r="P477" s="377"/>
      <c r="Q477" s="377"/>
      <c r="R477" s="377"/>
      <c r="S477" s="401"/>
      <c r="T477" s="377"/>
      <c r="U477" s="401"/>
      <c r="V477" s="377"/>
      <c r="W477" s="377"/>
      <c r="X477" s="377"/>
      <c r="Y477" s="377"/>
      <c r="Z477" s="377"/>
      <c r="AA477" s="377"/>
    </row>
    <row r="478" spans="1:27" hidden="1" x14ac:dyDescent="0.25">
      <c r="A478" s="334" t="s">
        <v>388</v>
      </c>
      <c r="B478" s="335" t="s">
        <v>1384</v>
      </c>
      <c r="C478" s="334" t="s">
        <v>1385</v>
      </c>
      <c r="D478" s="336" t="s">
        <v>441</v>
      </c>
      <c r="E478" s="50" t="s">
        <v>1081</v>
      </c>
      <c r="F478" s="338" t="s">
        <v>1384</v>
      </c>
      <c r="G478" s="50" t="s">
        <v>1385</v>
      </c>
      <c r="H478" s="338" t="s">
        <v>1398</v>
      </c>
      <c r="I478" s="50" t="s">
        <v>1399</v>
      </c>
      <c r="J478" s="401"/>
      <c r="K478" s="377"/>
      <c r="L478" s="377"/>
      <c r="M478" s="377"/>
      <c r="N478" s="377"/>
      <c r="O478" s="401"/>
      <c r="P478" s="377"/>
      <c r="Q478" s="377"/>
      <c r="R478" s="377"/>
      <c r="S478" s="401"/>
      <c r="T478" s="377"/>
      <c r="U478" s="401"/>
      <c r="V478" s="377"/>
      <c r="W478" s="377"/>
      <c r="X478" s="377"/>
      <c r="Y478" s="377"/>
      <c r="Z478" s="377"/>
      <c r="AA478" s="377"/>
    </row>
    <row r="479" spans="1:27" hidden="1" x14ac:dyDescent="0.25">
      <c r="A479" s="334" t="s">
        <v>388</v>
      </c>
      <c r="B479" s="335" t="s">
        <v>1384</v>
      </c>
      <c r="C479" s="334" t="s">
        <v>1385</v>
      </c>
      <c r="D479" s="336" t="s">
        <v>441</v>
      </c>
      <c r="E479" s="50" t="s">
        <v>1081</v>
      </c>
      <c r="F479" s="338" t="s">
        <v>1384</v>
      </c>
      <c r="G479" s="50" t="s">
        <v>1385</v>
      </c>
      <c r="H479" s="338" t="s">
        <v>1400</v>
      </c>
      <c r="I479" s="50" t="s">
        <v>1401</v>
      </c>
      <c r="J479" s="401"/>
      <c r="K479" s="377"/>
      <c r="L479" s="377"/>
      <c r="M479" s="377"/>
      <c r="N479" s="377"/>
      <c r="O479" s="401"/>
      <c r="P479" s="377"/>
      <c r="Q479" s="377"/>
      <c r="R479" s="377"/>
      <c r="S479" s="401"/>
      <c r="T479" s="377"/>
      <c r="U479" s="401"/>
      <c r="V479" s="377"/>
      <c r="W479" s="377"/>
      <c r="X479" s="377"/>
      <c r="Y479" s="377"/>
      <c r="Z479" s="377"/>
      <c r="AA479" s="377"/>
    </row>
    <row r="480" spans="1:27" hidden="1" x14ac:dyDescent="0.25">
      <c r="A480" s="334" t="s">
        <v>388</v>
      </c>
      <c r="B480" s="335" t="s">
        <v>1384</v>
      </c>
      <c r="C480" s="334" t="s">
        <v>1385</v>
      </c>
      <c r="D480" s="336" t="s">
        <v>441</v>
      </c>
      <c r="E480" s="50" t="s">
        <v>1081</v>
      </c>
      <c r="F480" s="338" t="s">
        <v>1384</v>
      </c>
      <c r="G480" s="50" t="s">
        <v>1385</v>
      </c>
      <c r="H480" s="338" t="s">
        <v>1402</v>
      </c>
      <c r="I480" s="50" t="s">
        <v>1403</v>
      </c>
      <c r="J480" s="401"/>
      <c r="K480" s="377"/>
      <c r="L480" s="377"/>
      <c r="M480" s="377"/>
      <c r="N480" s="377"/>
      <c r="O480" s="401"/>
      <c r="P480" s="377"/>
      <c r="Q480" s="377"/>
      <c r="R480" s="377"/>
      <c r="S480" s="401"/>
      <c r="T480" s="377"/>
      <c r="U480" s="401"/>
      <c r="V480" s="377"/>
      <c r="W480" s="377"/>
      <c r="X480" s="377"/>
      <c r="Y480" s="377"/>
      <c r="Z480" s="377"/>
      <c r="AA480" s="377"/>
    </row>
    <row r="481" spans="1:27" hidden="1" x14ac:dyDescent="0.25">
      <c r="A481" s="334" t="s">
        <v>388</v>
      </c>
      <c r="B481" s="335" t="s">
        <v>1384</v>
      </c>
      <c r="C481" s="334" t="s">
        <v>1385</v>
      </c>
      <c r="D481" s="336" t="s">
        <v>441</v>
      </c>
      <c r="E481" s="50" t="s">
        <v>1081</v>
      </c>
      <c r="F481" s="338" t="s">
        <v>1384</v>
      </c>
      <c r="G481" s="50" t="s">
        <v>1385</v>
      </c>
      <c r="H481" s="338" t="s">
        <v>1404</v>
      </c>
      <c r="I481" s="50" t="s">
        <v>1405</v>
      </c>
      <c r="J481" s="401"/>
      <c r="K481" s="377"/>
      <c r="L481" s="377"/>
      <c r="M481" s="377"/>
      <c r="N481" s="377"/>
      <c r="O481" s="401"/>
      <c r="P481" s="377"/>
      <c r="Q481" s="377"/>
      <c r="R481" s="377"/>
      <c r="S481" s="401"/>
      <c r="T481" s="377"/>
      <c r="U481" s="401"/>
      <c r="V481" s="377"/>
      <c r="W481" s="377"/>
      <c r="X481" s="377"/>
      <c r="Y481" s="377"/>
      <c r="Z481" s="377"/>
      <c r="AA481" s="377"/>
    </row>
    <row r="482" spans="1:27" hidden="1" x14ac:dyDescent="0.25">
      <c r="A482" s="334" t="s">
        <v>388</v>
      </c>
      <c r="B482" s="335" t="s">
        <v>1384</v>
      </c>
      <c r="C482" s="334" t="s">
        <v>1385</v>
      </c>
      <c r="D482" s="336" t="s">
        <v>441</v>
      </c>
      <c r="E482" s="50" t="s">
        <v>1081</v>
      </c>
      <c r="F482" s="338" t="s">
        <v>1384</v>
      </c>
      <c r="G482" s="50" t="s">
        <v>1385</v>
      </c>
      <c r="H482" s="338" t="s">
        <v>1406</v>
      </c>
      <c r="I482" s="50" t="s">
        <v>1407</v>
      </c>
      <c r="J482" s="401"/>
      <c r="K482" s="377"/>
      <c r="L482" s="377"/>
      <c r="M482" s="377"/>
      <c r="N482" s="377"/>
      <c r="O482" s="401"/>
      <c r="P482" s="377"/>
      <c r="Q482" s="377"/>
      <c r="R482" s="377"/>
      <c r="S482" s="401"/>
      <c r="T482" s="377"/>
      <c r="U482" s="401"/>
      <c r="V482" s="377"/>
      <c r="W482" s="377"/>
      <c r="X482" s="377"/>
      <c r="Y482" s="377"/>
      <c r="Z482" s="377"/>
      <c r="AA482" s="377"/>
    </row>
    <row r="483" spans="1:27" hidden="1" x14ac:dyDescent="0.25">
      <c r="A483" s="334" t="s">
        <v>388</v>
      </c>
      <c r="B483" s="335" t="s">
        <v>1384</v>
      </c>
      <c r="C483" s="334" t="s">
        <v>1385</v>
      </c>
      <c r="D483" s="336" t="s">
        <v>441</v>
      </c>
      <c r="E483" s="50" t="s">
        <v>1081</v>
      </c>
      <c r="F483" s="338" t="s">
        <v>1384</v>
      </c>
      <c r="G483" s="50" t="s">
        <v>1385</v>
      </c>
      <c r="H483" s="338" t="s">
        <v>1408</v>
      </c>
      <c r="I483" s="50" t="s">
        <v>1409</v>
      </c>
      <c r="J483" s="401"/>
      <c r="K483" s="377"/>
      <c r="L483" s="377"/>
      <c r="M483" s="377"/>
      <c r="N483" s="377"/>
      <c r="O483" s="401"/>
      <c r="P483" s="377"/>
      <c r="Q483" s="377"/>
      <c r="R483" s="377"/>
      <c r="S483" s="401"/>
      <c r="T483" s="377"/>
      <c r="U483" s="401"/>
      <c r="V483" s="377"/>
      <c r="W483" s="377"/>
      <c r="X483" s="377"/>
      <c r="Y483" s="377"/>
      <c r="Z483" s="377"/>
      <c r="AA483" s="377"/>
    </row>
    <row r="484" spans="1:27" hidden="1" x14ac:dyDescent="0.25">
      <c r="A484" s="334" t="s">
        <v>388</v>
      </c>
      <c r="B484" s="335" t="s">
        <v>1384</v>
      </c>
      <c r="C484" s="334" t="s">
        <v>1385</v>
      </c>
      <c r="D484" s="336" t="s">
        <v>441</v>
      </c>
      <c r="E484" s="50" t="s">
        <v>1081</v>
      </c>
      <c r="F484" s="338" t="s">
        <v>1384</v>
      </c>
      <c r="G484" s="50" t="s">
        <v>1385</v>
      </c>
      <c r="H484" s="338" t="s">
        <v>1410</v>
      </c>
      <c r="I484" s="50" t="s">
        <v>1411</v>
      </c>
      <c r="J484" s="401"/>
      <c r="K484" s="377"/>
      <c r="L484" s="377"/>
      <c r="M484" s="377"/>
      <c r="N484" s="377"/>
      <c r="O484" s="401"/>
      <c r="P484" s="377"/>
      <c r="Q484" s="377"/>
      <c r="R484" s="377"/>
      <c r="S484" s="401"/>
      <c r="T484" s="377"/>
      <c r="U484" s="401"/>
      <c r="V484" s="377"/>
      <c r="W484" s="377"/>
      <c r="X484" s="377"/>
      <c r="Y484" s="377"/>
      <c r="Z484" s="377"/>
      <c r="AA484" s="377"/>
    </row>
    <row r="485" spans="1:27" hidden="1" x14ac:dyDescent="0.25">
      <c r="A485" s="334" t="s">
        <v>388</v>
      </c>
      <c r="B485" s="335" t="s">
        <v>1384</v>
      </c>
      <c r="C485" s="334" t="s">
        <v>1385</v>
      </c>
      <c r="D485" s="336" t="s">
        <v>441</v>
      </c>
      <c r="E485" s="50" t="s">
        <v>1081</v>
      </c>
      <c r="F485" s="338" t="s">
        <v>1384</v>
      </c>
      <c r="G485" s="50" t="s">
        <v>1385</v>
      </c>
      <c r="H485" s="338" t="s">
        <v>1412</v>
      </c>
      <c r="I485" s="50" t="s">
        <v>1413</v>
      </c>
      <c r="J485" s="401"/>
      <c r="K485" s="377"/>
      <c r="L485" s="377"/>
      <c r="M485" s="377"/>
      <c r="N485" s="377"/>
      <c r="O485" s="401"/>
      <c r="P485" s="377"/>
      <c r="Q485" s="377"/>
      <c r="R485" s="377"/>
      <c r="S485" s="401"/>
      <c r="T485" s="377"/>
      <c r="U485" s="401"/>
      <c r="V485" s="377"/>
      <c r="W485" s="377"/>
      <c r="X485" s="377"/>
      <c r="Y485" s="377"/>
      <c r="Z485" s="377"/>
      <c r="AA485" s="377"/>
    </row>
    <row r="486" spans="1:27" hidden="1" x14ac:dyDescent="0.25">
      <c r="A486" s="334" t="s">
        <v>388</v>
      </c>
      <c r="B486" s="335" t="s">
        <v>1414</v>
      </c>
      <c r="C486" s="334" t="s">
        <v>1415</v>
      </c>
      <c r="D486" s="336" t="s">
        <v>441</v>
      </c>
      <c r="E486" s="50" t="s">
        <v>1081</v>
      </c>
      <c r="F486" s="338" t="s">
        <v>1414</v>
      </c>
      <c r="G486" s="50" t="s">
        <v>1415</v>
      </c>
      <c r="H486" s="338" t="s">
        <v>1416</v>
      </c>
      <c r="I486" s="50" t="s">
        <v>1417</v>
      </c>
      <c r="J486" s="401"/>
      <c r="K486" s="377"/>
      <c r="L486" s="377"/>
      <c r="M486" s="377"/>
      <c r="N486" s="377"/>
      <c r="O486" s="401"/>
      <c r="P486" s="377"/>
      <c r="Q486" s="377"/>
      <c r="R486" s="377"/>
      <c r="S486" s="401"/>
      <c r="T486" s="377"/>
      <c r="U486" s="401"/>
      <c r="V486" s="377"/>
      <c r="W486" s="377"/>
      <c r="X486" s="377"/>
      <c r="Y486" s="377"/>
      <c r="Z486" s="377"/>
      <c r="AA486" s="377"/>
    </row>
    <row r="487" spans="1:27" hidden="1" x14ac:dyDescent="0.25">
      <c r="A487" s="334" t="s">
        <v>388</v>
      </c>
      <c r="B487" s="335" t="s">
        <v>1414</v>
      </c>
      <c r="C487" s="334" t="s">
        <v>1415</v>
      </c>
      <c r="D487" s="336" t="s">
        <v>441</v>
      </c>
      <c r="E487" s="50" t="s">
        <v>1081</v>
      </c>
      <c r="F487" s="338" t="s">
        <v>1414</v>
      </c>
      <c r="G487" s="50" t="s">
        <v>1415</v>
      </c>
      <c r="H487" s="338" t="s">
        <v>1418</v>
      </c>
      <c r="I487" s="50" t="s">
        <v>1419</v>
      </c>
      <c r="J487" s="401"/>
      <c r="K487" s="377"/>
      <c r="L487" s="377"/>
      <c r="M487" s="377"/>
      <c r="N487" s="377"/>
      <c r="O487" s="401"/>
      <c r="P487" s="377"/>
      <c r="Q487" s="377"/>
      <c r="R487" s="377"/>
      <c r="S487" s="401"/>
      <c r="T487" s="377"/>
      <c r="U487" s="401"/>
      <c r="V487" s="377"/>
      <c r="W487" s="377"/>
      <c r="X487" s="377"/>
      <c r="Y487" s="377"/>
      <c r="Z487" s="377"/>
      <c r="AA487" s="377"/>
    </row>
    <row r="488" spans="1:27" hidden="1" x14ac:dyDescent="0.25">
      <c r="A488" s="334" t="s">
        <v>388</v>
      </c>
      <c r="B488" s="335" t="s">
        <v>1414</v>
      </c>
      <c r="C488" s="334" t="s">
        <v>1415</v>
      </c>
      <c r="D488" s="336" t="s">
        <v>441</v>
      </c>
      <c r="E488" s="50" t="s">
        <v>1081</v>
      </c>
      <c r="F488" s="338" t="s">
        <v>1414</v>
      </c>
      <c r="G488" s="50" t="s">
        <v>1415</v>
      </c>
      <c r="H488" s="338" t="s">
        <v>1420</v>
      </c>
      <c r="I488" s="50" t="s">
        <v>1421</v>
      </c>
      <c r="J488" s="401"/>
      <c r="K488" s="377"/>
      <c r="L488" s="377"/>
      <c r="M488" s="377"/>
      <c r="N488" s="377"/>
      <c r="O488" s="401"/>
      <c r="P488" s="377"/>
      <c r="Q488" s="377"/>
      <c r="R488" s="377"/>
      <c r="S488" s="401"/>
      <c r="T488" s="377"/>
      <c r="U488" s="401"/>
      <c r="V488" s="377"/>
      <c r="W488" s="377"/>
      <c r="X488" s="377"/>
      <c r="Y488" s="377"/>
      <c r="Z488" s="377"/>
      <c r="AA488" s="377"/>
    </row>
    <row r="489" spans="1:27" hidden="1" x14ac:dyDescent="0.25">
      <c r="A489" s="334" t="s">
        <v>388</v>
      </c>
      <c r="B489" s="335" t="s">
        <v>1414</v>
      </c>
      <c r="C489" s="334" t="s">
        <v>1415</v>
      </c>
      <c r="D489" s="336" t="s">
        <v>441</v>
      </c>
      <c r="E489" s="50" t="s">
        <v>1081</v>
      </c>
      <c r="F489" s="338" t="s">
        <v>1414</v>
      </c>
      <c r="G489" s="50" t="s">
        <v>1415</v>
      </c>
      <c r="H489" s="338" t="s">
        <v>1422</v>
      </c>
      <c r="I489" s="50" t="s">
        <v>1423</v>
      </c>
      <c r="J489" s="401"/>
      <c r="K489" s="377"/>
      <c r="L489" s="377"/>
      <c r="M489" s="377"/>
      <c r="N489" s="377"/>
      <c r="O489" s="401"/>
      <c r="P489" s="377"/>
      <c r="Q489" s="377"/>
      <c r="R489" s="377"/>
      <c r="S489" s="401"/>
      <c r="T489" s="377"/>
      <c r="U489" s="401"/>
      <c r="V489" s="377"/>
      <c r="W489" s="377"/>
      <c r="X489" s="377"/>
      <c r="Y489" s="377"/>
      <c r="Z489" s="377"/>
      <c r="AA489" s="377"/>
    </row>
    <row r="490" spans="1:27" hidden="1" x14ac:dyDescent="0.25">
      <c r="A490" s="334" t="s">
        <v>388</v>
      </c>
      <c r="B490" s="335" t="s">
        <v>1414</v>
      </c>
      <c r="C490" s="334" t="s">
        <v>1415</v>
      </c>
      <c r="D490" s="336" t="s">
        <v>441</v>
      </c>
      <c r="E490" s="50" t="s">
        <v>1081</v>
      </c>
      <c r="F490" s="338" t="s">
        <v>1414</v>
      </c>
      <c r="G490" s="50" t="s">
        <v>1415</v>
      </c>
      <c r="H490" s="338" t="s">
        <v>1424</v>
      </c>
      <c r="I490" s="50" t="s">
        <v>1425</v>
      </c>
      <c r="J490" s="401"/>
      <c r="K490" s="377"/>
      <c r="L490" s="377"/>
      <c r="M490" s="377"/>
      <c r="N490" s="377"/>
      <c r="O490" s="401"/>
      <c r="P490" s="377"/>
      <c r="Q490" s="377"/>
      <c r="R490" s="377"/>
      <c r="S490" s="401"/>
      <c r="T490" s="377"/>
      <c r="U490" s="401"/>
      <c r="V490" s="377"/>
      <c r="W490" s="377"/>
      <c r="X490" s="377"/>
      <c r="Y490" s="377"/>
      <c r="Z490" s="377"/>
      <c r="AA490" s="377"/>
    </row>
    <row r="491" spans="1:27" hidden="1" x14ac:dyDescent="0.25">
      <c r="A491" s="334" t="s">
        <v>388</v>
      </c>
      <c r="B491" s="335" t="s">
        <v>1414</v>
      </c>
      <c r="C491" s="334" t="s">
        <v>1415</v>
      </c>
      <c r="D491" s="336" t="s">
        <v>441</v>
      </c>
      <c r="E491" s="50" t="s">
        <v>1081</v>
      </c>
      <c r="F491" s="338" t="s">
        <v>1414</v>
      </c>
      <c r="G491" s="50" t="s">
        <v>1415</v>
      </c>
      <c r="H491" s="338" t="s">
        <v>1426</v>
      </c>
      <c r="I491" s="50" t="s">
        <v>1427</v>
      </c>
      <c r="J491" s="401"/>
      <c r="K491" s="377"/>
      <c r="L491" s="377"/>
      <c r="M491" s="377"/>
      <c r="N491" s="377"/>
      <c r="O491" s="401"/>
      <c r="P491" s="377"/>
      <c r="Q491" s="377"/>
      <c r="R491" s="377"/>
      <c r="S491" s="401"/>
      <c r="T491" s="377"/>
      <c r="U491" s="401"/>
      <c r="V491" s="377"/>
      <c r="W491" s="377"/>
      <c r="X491" s="377"/>
      <c r="Y491" s="377"/>
      <c r="Z491" s="377"/>
      <c r="AA491" s="377"/>
    </row>
    <row r="492" spans="1:27" hidden="1" x14ac:dyDescent="0.25">
      <c r="A492" s="334" t="s">
        <v>388</v>
      </c>
      <c r="B492" s="335" t="s">
        <v>1414</v>
      </c>
      <c r="C492" s="334" t="s">
        <v>1415</v>
      </c>
      <c r="D492" s="336" t="s">
        <v>441</v>
      </c>
      <c r="E492" s="50" t="s">
        <v>1081</v>
      </c>
      <c r="F492" s="338" t="s">
        <v>1414</v>
      </c>
      <c r="G492" s="50" t="s">
        <v>1415</v>
      </c>
      <c r="H492" s="338" t="s">
        <v>1428</v>
      </c>
      <c r="I492" s="50" t="s">
        <v>1429</v>
      </c>
      <c r="J492" s="401"/>
      <c r="K492" s="377"/>
      <c r="L492" s="377"/>
      <c r="M492" s="377"/>
      <c r="N492" s="377"/>
      <c r="O492" s="401"/>
      <c r="P492" s="377"/>
      <c r="Q492" s="377"/>
      <c r="R492" s="377"/>
      <c r="S492" s="401"/>
      <c r="T492" s="377"/>
      <c r="U492" s="401"/>
      <c r="V492" s="377"/>
      <c r="W492" s="377"/>
      <c r="X492" s="377"/>
      <c r="Y492" s="377"/>
      <c r="Z492" s="377"/>
      <c r="AA492" s="377"/>
    </row>
    <row r="493" spans="1:27" hidden="1" x14ac:dyDescent="0.25">
      <c r="A493" s="334" t="s">
        <v>388</v>
      </c>
      <c r="B493" s="335" t="s">
        <v>1414</v>
      </c>
      <c r="C493" s="334" t="s">
        <v>1415</v>
      </c>
      <c r="D493" s="336" t="s">
        <v>441</v>
      </c>
      <c r="E493" s="50" t="s">
        <v>1081</v>
      </c>
      <c r="F493" s="338" t="s">
        <v>1414</v>
      </c>
      <c r="G493" s="50" t="s">
        <v>1415</v>
      </c>
      <c r="H493" s="338" t="s">
        <v>1430</v>
      </c>
      <c r="I493" s="50" t="s">
        <v>1431</v>
      </c>
      <c r="J493" s="401"/>
      <c r="K493" s="377"/>
      <c r="L493" s="377"/>
      <c r="M493" s="377"/>
      <c r="N493" s="377"/>
      <c r="O493" s="401"/>
      <c r="P493" s="377"/>
      <c r="Q493" s="377"/>
      <c r="R493" s="377"/>
      <c r="S493" s="401"/>
      <c r="T493" s="377"/>
      <c r="U493" s="401"/>
      <c r="V493" s="377"/>
      <c r="W493" s="377"/>
      <c r="X493" s="377"/>
      <c r="Y493" s="377"/>
      <c r="Z493" s="377"/>
      <c r="AA493" s="377"/>
    </row>
    <row r="494" spans="1:27" hidden="1" x14ac:dyDescent="0.25">
      <c r="A494" s="334" t="s">
        <v>388</v>
      </c>
      <c r="B494" s="335" t="s">
        <v>1414</v>
      </c>
      <c r="C494" s="334" t="s">
        <v>1415</v>
      </c>
      <c r="D494" s="336" t="s">
        <v>441</v>
      </c>
      <c r="E494" s="50" t="s">
        <v>1081</v>
      </c>
      <c r="F494" s="338" t="s">
        <v>1414</v>
      </c>
      <c r="G494" s="50" t="s">
        <v>1415</v>
      </c>
      <c r="H494" s="338" t="s">
        <v>1432</v>
      </c>
      <c r="I494" s="50" t="s">
        <v>1431</v>
      </c>
      <c r="J494" s="401"/>
      <c r="K494" s="377"/>
      <c r="L494" s="377"/>
      <c r="M494" s="377"/>
      <c r="N494" s="377"/>
      <c r="O494" s="401"/>
      <c r="P494" s="377"/>
      <c r="Q494" s="377"/>
      <c r="R494" s="377"/>
      <c r="S494" s="401"/>
      <c r="T494" s="377"/>
      <c r="U494" s="401"/>
      <c r="V494" s="377"/>
      <c r="W494" s="377"/>
      <c r="X494" s="377"/>
      <c r="Y494" s="377"/>
      <c r="Z494" s="377"/>
      <c r="AA494" s="377"/>
    </row>
    <row r="495" spans="1:27" hidden="1" x14ac:dyDescent="0.25">
      <c r="A495" s="334" t="s">
        <v>388</v>
      </c>
      <c r="B495" s="335" t="s">
        <v>1414</v>
      </c>
      <c r="C495" s="334" t="s">
        <v>1415</v>
      </c>
      <c r="D495" s="336" t="s">
        <v>441</v>
      </c>
      <c r="E495" s="50" t="s">
        <v>1081</v>
      </c>
      <c r="F495" s="338" t="s">
        <v>1414</v>
      </c>
      <c r="G495" s="50" t="s">
        <v>1415</v>
      </c>
      <c r="H495" s="338" t="s">
        <v>1433</v>
      </c>
      <c r="I495" s="50" t="s">
        <v>1434</v>
      </c>
      <c r="J495" s="401"/>
      <c r="K495" s="377"/>
      <c r="L495" s="377"/>
      <c r="M495" s="377"/>
      <c r="N495" s="377"/>
      <c r="O495" s="401"/>
      <c r="P495" s="377"/>
      <c r="Q495" s="377"/>
      <c r="R495" s="377"/>
      <c r="S495" s="401"/>
      <c r="T495" s="377"/>
      <c r="U495" s="401"/>
      <c r="V495" s="377"/>
      <c r="W495" s="377"/>
      <c r="X495" s="377"/>
      <c r="Y495" s="377"/>
      <c r="Z495" s="377"/>
      <c r="AA495" s="377"/>
    </row>
    <row r="496" spans="1:27" hidden="1" x14ac:dyDescent="0.25">
      <c r="A496" s="334" t="s">
        <v>388</v>
      </c>
      <c r="B496" s="335" t="s">
        <v>1414</v>
      </c>
      <c r="C496" s="334" t="s">
        <v>1415</v>
      </c>
      <c r="D496" s="336" t="s">
        <v>441</v>
      </c>
      <c r="E496" s="50" t="s">
        <v>1081</v>
      </c>
      <c r="F496" s="338" t="s">
        <v>1414</v>
      </c>
      <c r="G496" s="50" t="s">
        <v>1415</v>
      </c>
      <c r="H496" s="338" t="s">
        <v>1435</v>
      </c>
      <c r="I496" s="50" t="s">
        <v>1436</v>
      </c>
      <c r="J496" s="401"/>
      <c r="K496" s="377"/>
      <c r="L496" s="377"/>
      <c r="M496" s="377"/>
      <c r="N496" s="377"/>
      <c r="O496" s="401"/>
      <c r="P496" s="377"/>
      <c r="Q496" s="377"/>
      <c r="R496" s="377"/>
      <c r="S496" s="401"/>
      <c r="T496" s="377"/>
      <c r="U496" s="401"/>
      <c r="V496" s="377"/>
      <c r="W496" s="377"/>
      <c r="X496" s="377"/>
      <c r="Y496" s="377"/>
      <c r="Z496" s="377"/>
      <c r="AA496" s="377"/>
    </row>
    <row r="497" spans="1:27" hidden="1" x14ac:dyDescent="0.25">
      <c r="A497" s="334" t="s">
        <v>388</v>
      </c>
      <c r="B497" s="335" t="s">
        <v>1414</v>
      </c>
      <c r="C497" s="334" t="s">
        <v>1415</v>
      </c>
      <c r="D497" s="336" t="s">
        <v>441</v>
      </c>
      <c r="E497" s="50" t="s">
        <v>1081</v>
      </c>
      <c r="F497" s="338" t="s">
        <v>1414</v>
      </c>
      <c r="G497" s="50" t="s">
        <v>1415</v>
      </c>
      <c r="H497" s="338" t="s">
        <v>1437</v>
      </c>
      <c r="I497" s="50" t="s">
        <v>1438</v>
      </c>
      <c r="J497" s="401"/>
      <c r="K497" s="377"/>
      <c r="L497" s="377"/>
      <c r="M497" s="377"/>
      <c r="N497" s="377"/>
      <c r="O497" s="401"/>
      <c r="P497" s="377"/>
      <c r="Q497" s="377"/>
      <c r="R497" s="377"/>
      <c r="S497" s="401"/>
      <c r="T497" s="377"/>
      <c r="U497" s="401"/>
      <c r="V497" s="377"/>
      <c r="W497" s="377"/>
      <c r="X497" s="377"/>
      <c r="Y497" s="377"/>
      <c r="Z497" s="377"/>
      <c r="AA497" s="377"/>
    </row>
    <row r="498" spans="1:27" hidden="1" x14ac:dyDescent="0.25">
      <c r="A498" s="334" t="s">
        <v>388</v>
      </c>
      <c r="B498" s="335" t="s">
        <v>1414</v>
      </c>
      <c r="C498" s="334" t="s">
        <v>1415</v>
      </c>
      <c r="D498" s="336" t="s">
        <v>441</v>
      </c>
      <c r="E498" s="50" t="s">
        <v>1081</v>
      </c>
      <c r="F498" s="338" t="s">
        <v>1414</v>
      </c>
      <c r="G498" s="50" t="s">
        <v>1415</v>
      </c>
      <c r="H498" s="338" t="s">
        <v>1439</v>
      </c>
      <c r="I498" s="50" t="s">
        <v>1440</v>
      </c>
      <c r="J498" s="401"/>
      <c r="K498" s="377"/>
      <c r="L498" s="377"/>
      <c r="M498" s="377"/>
      <c r="N498" s="377"/>
      <c r="O498" s="401"/>
      <c r="P498" s="377"/>
      <c r="Q498" s="377"/>
      <c r="R498" s="377"/>
      <c r="S498" s="401"/>
      <c r="T498" s="377"/>
      <c r="U498" s="401"/>
      <c r="V498" s="377"/>
      <c r="W498" s="377"/>
      <c r="X498" s="377"/>
      <c r="Y498" s="377"/>
      <c r="Z498" s="377"/>
      <c r="AA498" s="377"/>
    </row>
    <row r="499" spans="1:27" hidden="1" x14ac:dyDescent="0.25">
      <c r="A499" s="334" t="s">
        <v>388</v>
      </c>
      <c r="B499" s="335" t="s">
        <v>1414</v>
      </c>
      <c r="C499" s="334" t="s">
        <v>1415</v>
      </c>
      <c r="D499" s="336" t="s">
        <v>441</v>
      </c>
      <c r="E499" s="50" t="s">
        <v>1081</v>
      </c>
      <c r="F499" s="338" t="s">
        <v>1414</v>
      </c>
      <c r="G499" s="50" t="s">
        <v>1415</v>
      </c>
      <c r="H499" s="338" t="s">
        <v>1441</v>
      </c>
      <c r="I499" s="50" t="s">
        <v>1442</v>
      </c>
      <c r="J499" s="401"/>
      <c r="K499" s="377"/>
      <c r="L499" s="377"/>
      <c r="M499" s="377"/>
      <c r="N499" s="377"/>
      <c r="O499" s="401"/>
      <c r="P499" s="377"/>
      <c r="Q499" s="377"/>
      <c r="R499" s="377"/>
      <c r="S499" s="401"/>
      <c r="T499" s="377"/>
      <c r="U499" s="401"/>
      <c r="V499" s="377"/>
      <c r="W499" s="377"/>
      <c r="X499" s="377"/>
      <c r="Y499" s="377"/>
      <c r="Z499" s="377"/>
      <c r="AA499" s="377"/>
    </row>
    <row r="500" spans="1:27" hidden="1" x14ac:dyDescent="0.25">
      <c r="A500" s="334" t="s">
        <v>388</v>
      </c>
      <c r="B500" s="335" t="s">
        <v>1414</v>
      </c>
      <c r="C500" s="334" t="s">
        <v>1415</v>
      </c>
      <c r="D500" s="336" t="s">
        <v>441</v>
      </c>
      <c r="E500" s="50" t="s">
        <v>1081</v>
      </c>
      <c r="F500" s="338" t="s">
        <v>1414</v>
      </c>
      <c r="G500" s="50" t="s">
        <v>1415</v>
      </c>
      <c r="H500" s="338" t="s">
        <v>1443</v>
      </c>
      <c r="I500" s="50" t="s">
        <v>1444</v>
      </c>
      <c r="J500" s="401"/>
      <c r="K500" s="377"/>
      <c r="L500" s="377"/>
      <c r="M500" s="377"/>
      <c r="N500" s="377"/>
      <c r="O500" s="401"/>
      <c r="P500" s="377"/>
      <c r="Q500" s="377"/>
      <c r="R500" s="377"/>
      <c r="S500" s="401"/>
      <c r="T500" s="377"/>
      <c r="U500" s="401"/>
      <c r="V500" s="377"/>
      <c r="W500" s="377"/>
      <c r="X500" s="377"/>
      <c r="Y500" s="377"/>
      <c r="Z500" s="377"/>
      <c r="AA500" s="377"/>
    </row>
    <row r="501" spans="1:27" hidden="1" x14ac:dyDescent="0.25">
      <c r="A501" s="334" t="s">
        <v>388</v>
      </c>
      <c r="B501" s="335" t="s">
        <v>1414</v>
      </c>
      <c r="C501" s="334" t="s">
        <v>1415</v>
      </c>
      <c r="D501" s="336" t="s">
        <v>441</v>
      </c>
      <c r="E501" s="50" t="s">
        <v>1081</v>
      </c>
      <c r="F501" s="338" t="s">
        <v>1414</v>
      </c>
      <c r="G501" s="50" t="s">
        <v>1415</v>
      </c>
      <c r="H501" s="338" t="s">
        <v>1445</v>
      </c>
      <c r="I501" s="50" t="s">
        <v>1446</v>
      </c>
      <c r="J501" s="401"/>
      <c r="K501" s="377"/>
      <c r="L501" s="377"/>
      <c r="M501" s="377"/>
      <c r="N501" s="377"/>
      <c r="O501" s="401"/>
      <c r="P501" s="377"/>
      <c r="Q501" s="377"/>
      <c r="R501" s="377"/>
      <c r="S501" s="401"/>
      <c r="T501" s="377"/>
      <c r="U501" s="401"/>
      <c r="V501" s="377"/>
      <c r="W501" s="377"/>
      <c r="X501" s="377"/>
      <c r="Y501" s="377"/>
      <c r="Z501" s="377"/>
      <c r="AA501" s="377"/>
    </row>
    <row r="502" spans="1:27" hidden="1" x14ac:dyDescent="0.25">
      <c r="A502" s="334" t="s">
        <v>388</v>
      </c>
      <c r="B502" s="335" t="s">
        <v>1414</v>
      </c>
      <c r="C502" s="334" t="s">
        <v>1415</v>
      </c>
      <c r="D502" s="336" t="s">
        <v>441</v>
      </c>
      <c r="E502" s="50" t="s">
        <v>1081</v>
      </c>
      <c r="F502" s="338" t="s">
        <v>1414</v>
      </c>
      <c r="G502" s="50" t="s">
        <v>1415</v>
      </c>
      <c r="H502" s="338" t="s">
        <v>1447</v>
      </c>
      <c r="I502" s="50" t="s">
        <v>1448</v>
      </c>
      <c r="J502" s="401"/>
      <c r="K502" s="377"/>
      <c r="L502" s="377"/>
      <c r="M502" s="377"/>
      <c r="N502" s="377"/>
      <c r="O502" s="401"/>
      <c r="P502" s="377"/>
      <c r="Q502" s="377"/>
      <c r="R502" s="377"/>
      <c r="S502" s="401"/>
      <c r="T502" s="377"/>
      <c r="U502" s="401"/>
      <c r="V502" s="377"/>
      <c r="W502" s="377"/>
      <c r="X502" s="377"/>
      <c r="Y502" s="377"/>
      <c r="Z502" s="377"/>
      <c r="AA502" s="377"/>
    </row>
    <row r="503" spans="1:27" hidden="1" x14ac:dyDescent="0.25">
      <c r="A503" s="334" t="s">
        <v>388</v>
      </c>
      <c r="B503" s="335" t="s">
        <v>1414</v>
      </c>
      <c r="C503" s="334" t="s">
        <v>1415</v>
      </c>
      <c r="D503" s="336" t="s">
        <v>441</v>
      </c>
      <c r="E503" s="50" t="s">
        <v>1081</v>
      </c>
      <c r="F503" s="338" t="s">
        <v>1414</v>
      </c>
      <c r="G503" s="50" t="s">
        <v>1415</v>
      </c>
      <c r="H503" s="338" t="s">
        <v>1449</v>
      </c>
      <c r="I503" s="50" t="s">
        <v>1450</v>
      </c>
      <c r="J503" s="401"/>
      <c r="K503" s="377"/>
      <c r="L503" s="377"/>
      <c r="M503" s="377"/>
      <c r="N503" s="377"/>
      <c r="O503" s="401"/>
      <c r="P503" s="377"/>
      <c r="Q503" s="377"/>
      <c r="R503" s="377"/>
      <c r="S503" s="401"/>
      <c r="T503" s="377"/>
      <c r="U503" s="401"/>
      <c r="V503" s="377"/>
      <c r="W503" s="377"/>
      <c r="X503" s="377"/>
      <c r="Y503" s="377"/>
      <c r="Z503" s="377"/>
      <c r="AA503" s="377"/>
    </row>
    <row r="504" spans="1:27" hidden="1" x14ac:dyDescent="0.25">
      <c r="A504" s="334" t="s">
        <v>379</v>
      </c>
      <c r="B504" s="335" t="s">
        <v>1451</v>
      </c>
      <c r="C504" s="334" t="s">
        <v>1452</v>
      </c>
      <c r="D504" s="336" t="s">
        <v>441</v>
      </c>
      <c r="E504" s="50" t="s">
        <v>1081</v>
      </c>
      <c r="F504" s="338" t="s">
        <v>1451</v>
      </c>
      <c r="G504" s="50" t="s">
        <v>1452</v>
      </c>
      <c r="H504" s="338" t="s">
        <v>1453</v>
      </c>
      <c r="I504" s="50" t="s">
        <v>1452</v>
      </c>
      <c r="J504" s="401"/>
      <c r="K504" s="377"/>
      <c r="L504" s="377"/>
      <c r="M504" s="377"/>
      <c r="N504" s="377"/>
      <c r="O504" s="401"/>
      <c r="P504" s="377"/>
      <c r="Q504" s="377"/>
      <c r="R504" s="377"/>
      <c r="S504" s="401"/>
      <c r="T504" s="377"/>
      <c r="U504" s="401"/>
      <c r="V504" s="377"/>
      <c r="W504" s="377"/>
      <c r="X504" s="377"/>
      <c r="Y504" s="377"/>
      <c r="Z504" s="377"/>
      <c r="AA504" s="377"/>
    </row>
    <row r="505" spans="1:27" hidden="1" x14ac:dyDescent="0.25">
      <c r="A505" s="334" t="s">
        <v>388</v>
      </c>
      <c r="B505" s="335" t="s">
        <v>1454</v>
      </c>
      <c r="C505" s="334" t="s">
        <v>1455</v>
      </c>
      <c r="D505" s="336" t="s">
        <v>441</v>
      </c>
      <c r="E505" s="50" t="s">
        <v>1081</v>
      </c>
      <c r="F505" s="338" t="s">
        <v>1454</v>
      </c>
      <c r="G505" s="50" t="s">
        <v>1455</v>
      </c>
      <c r="H505" s="338" t="s">
        <v>1456</v>
      </c>
      <c r="I505" s="50" t="s">
        <v>1457</v>
      </c>
      <c r="J505" s="401"/>
      <c r="K505" s="377"/>
      <c r="L505" s="377"/>
      <c r="M505" s="377"/>
      <c r="N505" s="377"/>
      <c r="O505" s="401"/>
      <c r="P505" s="377"/>
      <c r="Q505" s="377"/>
      <c r="R505" s="377"/>
      <c r="S505" s="401"/>
      <c r="T505" s="377"/>
      <c r="U505" s="401"/>
      <c r="V505" s="377"/>
      <c r="W505" s="377"/>
      <c r="X505" s="377"/>
      <c r="Y505" s="377"/>
      <c r="Z505" s="377"/>
      <c r="AA505" s="377"/>
    </row>
    <row r="506" spans="1:27" hidden="1" x14ac:dyDescent="0.25">
      <c r="A506" s="334" t="s">
        <v>388</v>
      </c>
      <c r="B506" s="335" t="s">
        <v>1454</v>
      </c>
      <c r="C506" s="334" t="s">
        <v>1455</v>
      </c>
      <c r="D506" s="336" t="s">
        <v>441</v>
      </c>
      <c r="E506" s="50" t="s">
        <v>1081</v>
      </c>
      <c r="F506" s="338" t="s">
        <v>1454</v>
      </c>
      <c r="G506" s="50" t="s">
        <v>1455</v>
      </c>
      <c r="H506" s="338" t="s">
        <v>1458</v>
      </c>
      <c r="I506" s="50" t="s">
        <v>1459</v>
      </c>
      <c r="J506" s="401"/>
      <c r="K506" s="377"/>
      <c r="L506" s="377"/>
      <c r="M506" s="377"/>
      <c r="N506" s="377"/>
      <c r="O506" s="401"/>
      <c r="P506" s="377"/>
      <c r="Q506" s="377"/>
      <c r="R506" s="377"/>
      <c r="S506" s="401"/>
      <c r="T506" s="377"/>
      <c r="U506" s="401"/>
      <c r="V506" s="377"/>
      <c r="W506" s="377"/>
      <c r="X506" s="377"/>
      <c r="Y506" s="377"/>
      <c r="Z506" s="377"/>
      <c r="AA506" s="377"/>
    </row>
    <row r="507" spans="1:27" hidden="1" x14ac:dyDescent="0.25">
      <c r="A507" s="334" t="s">
        <v>388</v>
      </c>
      <c r="B507" s="335" t="s">
        <v>1454</v>
      </c>
      <c r="C507" s="334" t="s">
        <v>1455</v>
      </c>
      <c r="D507" s="336" t="s">
        <v>441</v>
      </c>
      <c r="E507" s="50" t="s">
        <v>1081</v>
      </c>
      <c r="F507" s="338" t="s">
        <v>1454</v>
      </c>
      <c r="G507" s="50" t="s">
        <v>1455</v>
      </c>
      <c r="H507" s="338" t="s">
        <v>1460</v>
      </c>
      <c r="I507" s="50" t="s">
        <v>1461</v>
      </c>
      <c r="J507" s="401"/>
      <c r="K507" s="377"/>
      <c r="L507" s="377"/>
      <c r="M507" s="377"/>
      <c r="N507" s="377"/>
      <c r="O507" s="401"/>
      <c r="P507" s="377"/>
      <c r="Q507" s="377"/>
      <c r="R507" s="377"/>
      <c r="S507" s="401"/>
      <c r="T507" s="377"/>
      <c r="U507" s="401"/>
      <c r="V507" s="377"/>
      <c r="W507" s="377"/>
      <c r="X507" s="377"/>
      <c r="Y507" s="377"/>
      <c r="Z507" s="377"/>
      <c r="AA507" s="377"/>
    </row>
    <row r="508" spans="1:27" hidden="1" x14ac:dyDescent="0.25">
      <c r="A508" s="334" t="s">
        <v>388</v>
      </c>
      <c r="B508" s="335" t="s">
        <v>1454</v>
      </c>
      <c r="C508" s="334" t="s">
        <v>1455</v>
      </c>
      <c r="D508" s="336" t="s">
        <v>441</v>
      </c>
      <c r="E508" s="50" t="s">
        <v>1081</v>
      </c>
      <c r="F508" s="338" t="s">
        <v>1454</v>
      </c>
      <c r="G508" s="50" t="s">
        <v>1455</v>
      </c>
      <c r="H508" s="338" t="s">
        <v>1462</v>
      </c>
      <c r="I508" s="50" t="s">
        <v>1463</v>
      </c>
      <c r="J508" s="401"/>
      <c r="K508" s="377"/>
      <c r="L508" s="377"/>
      <c r="M508" s="377"/>
      <c r="N508" s="377"/>
      <c r="O508" s="401"/>
      <c r="P508" s="377"/>
      <c r="Q508" s="377"/>
      <c r="R508" s="377"/>
      <c r="S508" s="401"/>
      <c r="T508" s="377"/>
      <c r="U508" s="401"/>
      <c r="V508" s="377"/>
      <c r="W508" s="377"/>
      <c r="X508" s="377"/>
      <c r="Y508" s="377"/>
      <c r="Z508" s="377"/>
      <c r="AA508" s="377"/>
    </row>
    <row r="509" spans="1:27" hidden="1" x14ac:dyDescent="0.25">
      <c r="A509" s="334" t="s">
        <v>388</v>
      </c>
      <c r="B509" s="335" t="s">
        <v>1454</v>
      </c>
      <c r="C509" s="334" t="s">
        <v>1455</v>
      </c>
      <c r="D509" s="336" t="s">
        <v>441</v>
      </c>
      <c r="E509" s="50" t="s">
        <v>1081</v>
      </c>
      <c r="F509" s="338" t="s">
        <v>1454</v>
      </c>
      <c r="G509" s="50" t="s">
        <v>1455</v>
      </c>
      <c r="H509" s="338" t="s">
        <v>1464</v>
      </c>
      <c r="I509" s="50" t="s">
        <v>1465</v>
      </c>
      <c r="J509" s="401"/>
      <c r="K509" s="377"/>
      <c r="L509" s="377"/>
      <c r="M509" s="377"/>
      <c r="N509" s="377"/>
      <c r="O509" s="401"/>
      <c r="P509" s="377"/>
      <c r="Q509" s="377"/>
      <c r="R509" s="377"/>
      <c r="S509" s="401"/>
      <c r="T509" s="377"/>
      <c r="U509" s="401"/>
      <c r="V509" s="377"/>
      <c r="W509" s="377"/>
      <c r="X509" s="377"/>
      <c r="Y509" s="377"/>
      <c r="Z509" s="377"/>
      <c r="AA509" s="377"/>
    </row>
    <row r="510" spans="1:27" hidden="1" x14ac:dyDescent="0.25">
      <c r="A510" s="334" t="s">
        <v>388</v>
      </c>
      <c r="B510" s="335" t="s">
        <v>1454</v>
      </c>
      <c r="C510" s="334" t="s">
        <v>1455</v>
      </c>
      <c r="D510" s="336" t="s">
        <v>441</v>
      </c>
      <c r="E510" s="50" t="s">
        <v>1081</v>
      </c>
      <c r="F510" s="338" t="s">
        <v>1454</v>
      </c>
      <c r="G510" s="50" t="s">
        <v>1455</v>
      </c>
      <c r="H510" s="338" t="s">
        <v>1466</v>
      </c>
      <c r="I510" s="50" t="s">
        <v>1455</v>
      </c>
      <c r="J510" s="401"/>
      <c r="K510" s="377"/>
      <c r="L510" s="377"/>
      <c r="M510" s="377"/>
      <c r="N510" s="377"/>
      <c r="O510" s="401"/>
      <c r="P510" s="377"/>
      <c r="Q510" s="377"/>
      <c r="R510" s="377"/>
      <c r="S510" s="401"/>
      <c r="T510" s="377"/>
      <c r="U510" s="401"/>
      <c r="V510" s="377"/>
      <c r="W510" s="377"/>
      <c r="X510" s="377"/>
      <c r="Y510" s="377"/>
      <c r="Z510" s="377"/>
      <c r="AA510" s="377"/>
    </row>
    <row r="511" spans="1:27" hidden="1" x14ac:dyDescent="0.25">
      <c r="A511" s="334" t="s">
        <v>388</v>
      </c>
      <c r="B511" s="335" t="s">
        <v>1454</v>
      </c>
      <c r="C511" s="334" t="s">
        <v>1455</v>
      </c>
      <c r="D511" s="336" t="s">
        <v>441</v>
      </c>
      <c r="E511" s="50" t="s">
        <v>1081</v>
      </c>
      <c r="F511" s="338" t="s">
        <v>1454</v>
      </c>
      <c r="G511" s="50" t="s">
        <v>1455</v>
      </c>
      <c r="H511" s="338" t="s">
        <v>1467</v>
      </c>
      <c r="I511" s="50" t="s">
        <v>1468</v>
      </c>
      <c r="J511" s="401"/>
      <c r="K511" s="377"/>
      <c r="L511" s="377"/>
      <c r="M511" s="377"/>
      <c r="N511" s="377"/>
      <c r="O511" s="401"/>
      <c r="P511" s="377"/>
      <c r="Q511" s="377"/>
      <c r="R511" s="377"/>
      <c r="S511" s="401"/>
      <c r="T511" s="377"/>
      <c r="U511" s="401"/>
      <c r="V511" s="377"/>
      <c r="W511" s="377"/>
      <c r="X511" s="377"/>
      <c r="Y511" s="377"/>
      <c r="Z511" s="377"/>
      <c r="AA511" s="377"/>
    </row>
    <row r="512" spans="1:27" hidden="1" x14ac:dyDescent="0.25">
      <c r="A512" s="334" t="s">
        <v>388</v>
      </c>
      <c r="B512" s="335" t="s">
        <v>1454</v>
      </c>
      <c r="C512" s="334" t="s">
        <v>1455</v>
      </c>
      <c r="D512" s="336" t="s">
        <v>441</v>
      </c>
      <c r="E512" s="50" t="s">
        <v>1081</v>
      </c>
      <c r="F512" s="338" t="s">
        <v>1454</v>
      </c>
      <c r="G512" s="50" t="s">
        <v>1455</v>
      </c>
      <c r="H512" s="338" t="s">
        <v>1469</v>
      </c>
      <c r="I512" s="50" t="s">
        <v>1470</v>
      </c>
      <c r="J512" s="401"/>
      <c r="K512" s="377"/>
      <c r="L512" s="377"/>
      <c r="M512" s="377"/>
      <c r="N512" s="377"/>
      <c r="O512" s="401"/>
      <c r="P512" s="377"/>
      <c r="Q512" s="377"/>
      <c r="R512" s="377"/>
      <c r="S512" s="401"/>
      <c r="T512" s="377"/>
      <c r="U512" s="401"/>
      <c r="V512" s="377"/>
      <c r="W512" s="377"/>
      <c r="X512" s="377"/>
      <c r="Y512" s="377"/>
      <c r="Z512" s="377"/>
      <c r="AA512" s="377"/>
    </row>
    <row r="513" spans="1:27" hidden="1" x14ac:dyDescent="0.25">
      <c r="A513" s="334" t="s">
        <v>388</v>
      </c>
      <c r="B513" s="335" t="s">
        <v>1454</v>
      </c>
      <c r="C513" s="334" t="s">
        <v>1455</v>
      </c>
      <c r="D513" s="336" t="s">
        <v>441</v>
      </c>
      <c r="E513" s="50" t="s">
        <v>1081</v>
      </c>
      <c r="F513" s="338" t="s">
        <v>1454</v>
      </c>
      <c r="G513" s="50" t="s">
        <v>1455</v>
      </c>
      <c r="H513" s="338" t="s">
        <v>1471</v>
      </c>
      <c r="I513" s="50" t="s">
        <v>1472</v>
      </c>
      <c r="J513" s="401"/>
      <c r="K513" s="377"/>
      <c r="L513" s="377"/>
      <c r="M513" s="377"/>
      <c r="N513" s="377"/>
      <c r="O513" s="401"/>
      <c r="P513" s="377"/>
      <c r="Q513" s="377"/>
      <c r="R513" s="377"/>
      <c r="S513" s="401"/>
      <c r="T513" s="377"/>
      <c r="U513" s="401"/>
      <c r="V513" s="377"/>
      <c r="W513" s="377"/>
      <c r="X513" s="377"/>
      <c r="Y513" s="377"/>
      <c r="Z513" s="377"/>
      <c r="AA513" s="377"/>
    </row>
    <row r="514" spans="1:27" hidden="1" x14ac:dyDescent="0.25">
      <c r="A514" s="334" t="s">
        <v>388</v>
      </c>
      <c r="B514" s="335" t="s">
        <v>1454</v>
      </c>
      <c r="C514" s="334" t="s">
        <v>1455</v>
      </c>
      <c r="D514" s="336" t="s">
        <v>441</v>
      </c>
      <c r="E514" s="50" t="s">
        <v>1081</v>
      </c>
      <c r="F514" s="338" t="s">
        <v>1454</v>
      </c>
      <c r="G514" s="50" t="s">
        <v>1455</v>
      </c>
      <c r="H514" s="338" t="s">
        <v>1473</v>
      </c>
      <c r="I514" s="50" t="s">
        <v>1474</v>
      </c>
      <c r="J514" s="401"/>
      <c r="K514" s="377"/>
      <c r="L514" s="377"/>
      <c r="M514" s="377"/>
      <c r="N514" s="377"/>
      <c r="O514" s="401"/>
      <c r="P514" s="377"/>
      <c r="Q514" s="377"/>
      <c r="R514" s="377"/>
      <c r="S514" s="401"/>
      <c r="T514" s="377"/>
      <c r="U514" s="401"/>
      <c r="V514" s="377"/>
      <c r="W514" s="377"/>
      <c r="X514" s="377"/>
      <c r="Y514" s="377"/>
      <c r="Z514" s="377"/>
      <c r="AA514" s="377"/>
    </row>
    <row r="515" spans="1:27" hidden="1" x14ac:dyDescent="0.25">
      <c r="A515" s="334" t="s">
        <v>388</v>
      </c>
      <c r="B515" s="335" t="s">
        <v>1454</v>
      </c>
      <c r="C515" s="334" t="s">
        <v>1455</v>
      </c>
      <c r="D515" s="336" t="s">
        <v>441</v>
      </c>
      <c r="E515" s="50" t="s">
        <v>1081</v>
      </c>
      <c r="F515" s="338" t="s">
        <v>1454</v>
      </c>
      <c r="G515" s="50" t="s">
        <v>1455</v>
      </c>
      <c r="H515" s="338" t="s">
        <v>1475</v>
      </c>
      <c r="I515" s="50" t="s">
        <v>1476</v>
      </c>
      <c r="J515" s="401"/>
      <c r="K515" s="377"/>
      <c r="L515" s="377"/>
      <c r="M515" s="377"/>
      <c r="N515" s="377"/>
      <c r="O515" s="401"/>
      <c r="P515" s="377"/>
      <c r="Q515" s="377"/>
      <c r="R515" s="377"/>
      <c r="S515" s="401"/>
      <c r="T515" s="377"/>
      <c r="U515" s="401"/>
      <c r="V515" s="377"/>
      <c r="W515" s="377"/>
      <c r="X515" s="377"/>
      <c r="Y515" s="377"/>
      <c r="Z515" s="377"/>
      <c r="AA515" s="377"/>
    </row>
    <row r="516" spans="1:27" hidden="1" x14ac:dyDescent="0.25">
      <c r="A516" s="334" t="s">
        <v>388</v>
      </c>
      <c r="B516" s="335" t="s">
        <v>1454</v>
      </c>
      <c r="C516" s="334" t="s">
        <v>1455</v>
      </c>
      <c r="D516" s="336" t="s">
        <v>441</v>
      </c>
      <c r="E516" s="50" t="s">
        <v>1081</v>
      </c>
      <c r="F516" s="338" t="s">
        <v>1454</v>
      </c>
      <c r="G516" s="50" t="s">
        <v>1455</v>
      </c>
      <c r="H516" s="338" t="s">
        <v>1477</v>
      </c>
      <c r="I516" s="50" t="s">
        <v>1478</v>
      </c>
      <c r="J516" s="401"/>
      <c r="K516" s="377"/>
      <c r="L516" s="377"/>
      <c r="M516" s="377"/>
      <c r="N516" s="377"/>
      <c r="O516" s="401"/>
      <c r="P516" s="377"/>
      <c r="Q516" s="377"/>
      <c r="R516" s="377"/>
      <c r="S516" s="401"/>
      <c r="T516" s="377"/>
      <c r="U516" s="401"/>
      <c r="V516" s="377"/>
      <c r="W516" s="377"/>
      <c r="X516" s="377"/>
      <c r="Y516" s="377"/>
      <c r="Z516" s="377"/>
      <c r="AA516" s="377"/>
    </row>
    <row r="517" spans="1:27" hidden="1" x14ac:dyDescent="0.25">
      <c r="A517" s="334" t="s">
        <v>388</v>
      </c>
      <c r="B517" s="335" t="s">
        <v>1479</v>
      </c>
      <c r="C517" s="334" t="s">
        <v>1480</v>
      </c>
      <c r="D517" s="336" t="s">
        <v>441</v>
      </c>
      <c r="E517" s="50" t="s">
        <v>1081</v>
      </c>
      <c r="F517" s="338" t="s">
        <v>1479</v>
      </c>
      <c r="G517" s="50" t="s">
        <v>1480</v>
      </c>
      <c r="H517" s="338" t="s">
        <v>1481</v>
      </c>
      <c r="I517" s="50" t="s">
        <v>1482</v>
      </c>
      <c r="J517" s="401"/>
      <c r="K517" s="377"/>
      <c r="L517" s="377"/>
      <c r="M517" s="377"/>
      <c r="N517" s="377"/>
      <c r="O517" s="401"/>
      <c r="P517" s="377"/>
      <c r="Q517" s="377"/>
      <c r="R517" s="377"/>
      <c r="S517" s="401"/>
      <c r="T517" s="377"/>
      <c r="U517" s="401"/>
      <c r="V517" s="377"/>
      <c r="W517" s="377"/>
      <c r="X517" s="377"/>
      <c r="Y517" s="377"/>
      <c r="Z517" s="377"/>
      <c r="AA517" s="377"/>
    </row>
    <row r="518" spans="1:27" hidden="1" x14ac:dyDescent="0.25">
      <c r="A518" s="334" t="s">
        <v>388</v>
      </c>
      <c r="B518" s="335" t="s">
        <v>1479</v>
      </c>
      <c r="C518" s="334" t="s">
        <v>1480</v>
      </c>
      <c r="D518" s="336" t="s">
        <v>441</v>
      </c>
      <c r="E518" s="50" t="s">
        <v>1081</v>
      </c>
      <c r="F518" s="338" t="s">
        <v>1479</v>
      </c>
      <c r="G518" s="50" t="s">
        <v>1480</v>
      </c>
      <c r="H518" s="338" t="s">
        <v>1483</v>
      </c>
      <c r="I518" s="50" t="s">
        <v>1484</v>
      </c>
      <c r="J518" s="401"/>
      <c r="K518" s="377"/>
      <c r="L518" s="377"/>
      <c r="M518" s="377"/>
      <c r="N518" s="377"/>
      <c r="O518" s="401"/>
      <c r="P518" s="377"/>
      <c r="Q518" s="377"/>
      <c r="R518" s="377"/>
      <c r="S518" s="401"/>
      <c r="T518" s="377"/>
      <c r="U518" s="401"/>
      <c r="V518" s="377"/>
      <c r="W518" s="377"/>
      <c r="X518" s="377"/>
      <c r="Y518" s="377"/>
      <c r="Z518" s="377"/>
      <c r="AA518" s="377"/>
    </row>
    <row r="519" spans="1:27" hidden="1" x14ac:dyDescent="0.25">
      <c r="A519" s="334" t="s">
        <v>388</v>
      </c>
      <c r="B519" s="335" t="s">
        <v>1479</v>
      </c>
      <c r="C519" s="334" t="s">
        <v>1480</v>
      </c>
      <c r="D519" s="336" t="s">
        <v>441</v>
      </c>
      <c r="E519" s="50" t="s">
        <v>1081</v>
      </c>
      <c r="F519" s="338" t="s">
        <v>1479</v>
      </c>
      <c r="G519" s="50" t="s">
        <v>1480</v>
      </c>
      <c r="H519" s="338" t="s">
        <v>1485</v>
      </c>
      <c r="I519" s="50" t="s">
        <v>1482</v>
      </c>
      <c r="J519" s="401"/>
      <c r="K519" s="377"/>
      <c r="L519" s="377"/>
      <c r="M519" s="377"/>
      <c r="N519" s="377"/>
      <c r="O519" s="401"/>
      <c r="P519" s="377"/>
      <c r="Q519" s="377"/>
      <c r="R519" s="377"/>
      <c r="S519" s="401"/>
      <c r="T519" s="377"/>
      <c r="U519" s="401"/>
      <c r="V519" s="377"/>
      <c r="W519" s="377"/>
      <c r="X519" s="377"/>
      <c r="Y519" s="377"/>
      <c r="Z519" s="377"/>
      <c r="AA519" s="377"/>
    </row>
    <row r="520" spans="1:27" hidden="1" x14ac:dyDescent="0.25">
      <c r="A520" s="334" t="s">
        <v>388</v>
      </c>
      <c r="B520" s="335" t="s">
        <v>1479</v>
      </c>
      <c r="C520" s="334" t="s">
        <v>1480</v>
      </c>
      <c r="D520" s="336" t="s">
        <v>441</v>
      </c>
      <c r="E520" s="50" t="s">
        <v>1081</v>
      </c>
      <c r="F520" s="338" t="s">
        <v>1479</v>
      </c>
      <c r="G520" s="50" t="s">
        <v>1480</v>
      </c>
      <c r="H520" s="338" t="s">
        <v>1486</v>
      </c>
      <c r="I520" s="50" t="s">
        <v>1487</v>
      </c>
      <c r="J520" s="401"/>
      <c r="K520" s="377"/>
      <c r="L520" s="377"/>
      <c r="M520" s="377"/>
      <c r="N520" s="377"/>
      <c r="O520" s="401"/>
      <c r="P520" s="377"/>
      <c r="Q520" s="377"/>
      <c r="R520" s="377"/>
      <c r="S520" s="401"/>
      <c r="T520" s="377"/>
      <c r="U520" s="401"/>
      <c r="V520" s="377"/>
      <c r="W520" s="377"/>
      <c r="X520" s="377"/>
      <c r="Y520" s="377"/>
      <c r="Z520" s="377"/>
      <c r="AA520" s="377"/>
    </row>
    <row r="521" spans="1:27" hidden="1" x14ac:dyDescent="0.25">
      <c r="A521" s="334" t="s">
        <v>388</v>
      </c>
      <c r="B521" s="335" t="s">
        <v>1479</v>
      </c>
      <c r="C521" s="334" t="s">
        <v>1480</v>
      </c>
      <c r="D521" s="336" t="s">
        <v>441</v>
      </c>
      <c r="E521" s="50" t="s">
        <v>1081</v>
      </c>
      <c r="F521" s="338" t="s">
        <v>1479</v>
      </c>
      <c r="G521" s="50" t="s">
        <v>1480</v>
      </c>
      <c r="H521" s="338" t="s">
        <v>1488</v>
      </c>
      <c r="I521" s="50" t="s">
        <v>1489</v>
      </c>
      <c r="J521" s="401"/>
      <c r="K521" s="377"/>
      <c r="L521" s="377"/>
      <c r="M521" s="377"/>
      <c r="N521" s="377"/>
      <c r="O521" s="401"/>
      <c r="P521" s="377"/>
      <c r="Q521" s="377"/>
      <c r="R521" s="377"/>
      <c r="S521" s="401"/>
      <c r="T521" s="377"/>
      <c r="U521" s="401"/>
      <c r="V521" s="377"/>
      <c r="W521" s="377"/>
      <c r="X521" s="377"/>
      <c r="Y521" s="377"/>
      <c r="Z521" s="377"/>
      <c r="AA521" s="377"/>
    </row>
    <row r="522" spans="1:27" hidden="1" x14ac:dyDescent="0.25">
      <c r="A522" s="334" t="s">
        <v>388</v>
      </c>
      <c r="B522" s="335" t="s">
        <v>1479</v>
      </c>
      <c r="C522" s="334" t="s">
        <v>1480</v>
      </c>
      <c r="D522" s="336" t="s">
        <v>441</v>
      </c>
      <c r="E522" s="50" t="s">
        <v>1081</v>
      </c>
      <c r="F522" s="338" t="s">
        <v>1479</v>
      </c>
      <c r="G522" s="50" t="s">
        <v>1480</v>
      </c>
      <c r="H522" s="338" t="s">
        <v>1490</v>
      </c>
      <c r="I522" s="50" t="s">
        <v>1491</v>
      </c>
      <c r="J522" s="401"/>
      <c r="K522" s="377"/>
      <c r="L522" s="377"/>
      <c r="M522" s="377"/>
      <c r="N522" s="377"/>
      <c r="O522" s="401"/>
      <c r="P522" s="377"/>
      <c r="Q522" s="377"/>
      <c r="R522" s="377"/>
      <c r="S522" s="401"/>
      <c r="T522" s="377"/>
      <c r="U522" s="401"/>
      <c r="V522" s="377"/>
      <c r="W522" s="377"/>
      <c r="X522" s="377"/>
      <c r="Y522" s="377"/>
      <c r="Z522" s="377"/>
      <c r="AA522" s="377"/>
    </row>
    <row r="523" spans="1:27" hidden="1" x14ac:dyDescent="0.25">
      <c r="A523" s="334" t="s">
        <v>388</v>
      </c>
      <c r="B523" s="335" t="s">
        <v>1479</v>
      </c>
      <c r="C523" s="334" t="s">
        <v>1480</v>
      </c>
      <c r="D523" s="336" t="s">
        <v>441</v>
      </c>
      <c r="E523" s="50" t="s">
        <v>1081</v>
      </c>
      <c r="F523" s="338" t="s">
        <v>1479</v>
      </c>
      <c r="G523" s="50" t="s">
        <v>1480</v>
      </c>
      <c r="H523" s="338" t="s">
        <v>1492</v>
      </c>
      <c r="I523" s="50" t="s">
        <v>1493</v>
      </c>
      <c r="J523" s="401"/>
      <c r="K523" s="377"/>
      <c r="L523" s="377"/>
      <c r="M523" s="377"/>
      <c r="N523" s="377"/>
      <c r="O523" s="401"/>
      <c r="P523" s="377"/>
      <c r="Q523" s="377"/>
      <c r="R523" s="377"/>
      <c r="S523" s="401"/>
      <c r="T523" s="377"/>
      <c r="U523" s="401"/>
      <c r="V523" s="377"/>
      <c r="W523" s="377"/>
      <c r="X523" s="377"/>
      <c r="Y523" s="377"/>
      <c r="Z523" s="377"/>
      <c r="AA523" s="377"/>
    </row>
    <row r="524" spans="1:27" hidden="1" x14ac:dyDescent="0.25">
      <c r="A524" s="334" t="s">
        <v>388</v>
      </c>
      <c r="B524" s="335" t="s">
        <v>1479</v>
      </c>
      <c r="C524" s="334" t="s">
        <v>1480</v>
      </c>
      <c r="D524" s="336" t="s">
        <v>441</v>
      </c>
      <c r="E524" s="50" t="s">
        <v>1081</v>
      </c>
      <c r="F524" s="338" t="s">
        <v>1479</v>
      </c>
      <c r="G524" s="50" t="s">
        <v>1480</v>
      </c>
      <c r="H524" s="338" t="s">
        <v>1494</v>
      </c>
      <c r="I524" s="50" t="s">
        <v>1491</v>
      </c>
      <c r="J524" s="401"/>
      <c r="K524" s="377"/>
      <c r="L524" s="377"/>
      <c r="M524" s="377"/>
      <c r="N524" s="377"/>
      <c r="O524" s="401"/>
      <c r="P524" s="377"/>
      <c r="Q524" s="377"/>
      <c r="R524" s="377"/>
      <c r="S524" s="401"/>
      <c r="T524" s="377"/>
      <c r="U524" s="401"/>
      <c r="V524" s="377"/>
      <c r="W524" s="377"/>
      <c r="X524" s="377"/>
      <c r="Y524" s="377"/>
      <c r="Z524" s="377"/>
      <c r="AA524" s="377"/>
    </row>
    <row r="525" spans="1:27" hidden="1" x14ac:dyDescent="0.25">
      <c r="A525" s="334" t="s">
        <v>388</v>
      </c>
      <c r="B525" s="335" t="s">
        <v>1479</v>
      </c>
      <c r="C525" s="334" t="s">
        <v>1480</v>
      </c>
      <c r="D525" s="336" t="s">
        <v>441</v>
      </c>
      <c r="E525" s="50" t="s">
        <v>1081</v>
      </c>
      <c r="F525" s="338" t="s">
        <v>1479</v>
      </c>
      <c r="G525" s="50" t="s">
        <v>1480</v>
      </c>
      <c r="H525" s="338" t="s">
        <v>1495</v>
      </c>
      <c r="I525" s="50" t="s">
        <v>1496</v>
      </c>
      <c r="J525" s="401"/>
      <c r="K525" s="377"/>
      <c r="L525" s="377"/>
      <c r="M525" s="377"/>
      <c r="N525" s="377"/>
      <c r="O525" s="401"/>
      <c r="P525" s="377"/>
      <c r="Q525" s="377"/>
      <c r="R525" s="377"/>
      <c r="S525" s="401"/>
      <c r="T525" s="377"/>
      <c r="U525" s="401"/>
      <c r="V525" s="377"/>
      <c r="W525" s="377"/>
      <c r="X525" s="377"/>
      <c r="Y525" s="377"/>
      <c r="Z525" s="377"/>
      <c r="AA525" s="377"/>
    </row>
    <row r="526" spans="1:27" hidden="1" x14ac:dyDescent="0.25">
      <c r="A526" s="334" t="s">
        <v>388</v>
      </c>
      <c r="B526" s="335" t="s">
        <v>1479</v>
      </c>
      <c r="C526" s="334" t="s">
        <v>1480</v>
      </c>
      <c r="D526" s="336" t="s">
        <v>441</v>
      </c>
      <c r="E526" s="50" t="s">
        <v>1081</v>
      </c>
      <c r="F526" s="338" t="s">
        <v>1479</v>
      </c>
      <c r="G526" s="50" t="s">
        <v>1480</v>
      </c>
      <c r="H526" s="338" t="s">
        <v>1497</v>
      </c>
      <c r="I526" s="50" t="s">
        <v>1498</v>
      </c>
      <c r="J526" s="401"/>
      <c r="K526" s="377"/>
      <c r="L526" s="377"/>
      <c r="M526" s="377"/>
      <c r="N526" s="377"/>
      <c r="O526" s="401"/>
      <c r="P526" s="377"/>
      <c r="Q526" s="377"/>
      <c r="R526" s="377"/>
      <c r="S526" s="401"/>
      <c r="T526" s="377"/>
      <c r="U526" s="401"/>
      <c r="V526" s="377"/>
      <c r="W526" s="377"/>
      <c r="X526" s="377"/>
      <c r="Y526" s="377"/>
      <c r="Z526" s="377"/>
      <c r="AA526" s="377"/>
    </row>
    <row r="527" spans="1:27" hidden="1" x14ac:dyDescent="0.25">
      <c r="A527" s="334" t="s">
        <v>388</v>
      </c>
      <c r="B527" s="335" t="s">
        <v>1479</v>
      </c>
      <c r="C527" s="334" t="s">
        <v>1480</v>
      </c>
      <c r="D527" s="336" t="s">
        <v>441</v>
      </c>
      <c r="E527" s="50" t="s">
        <v>1081</v>
      </c>
      <c r="F527" s="338" t="s">
        <v>1479</v>
      </c>
      <c r="G527" s="50" t="s">
        <v>1480</v>
      </c>
      <c r="H527" s="338" t="s">
        <v>1499</v>
      </c>
      <c r="I527" s="50" t="s">
        <v>1500</v>
      </c>
      <c r="J527" s="401"/>
      <c r="K527" s="377"/>
      <c r="L527" s="377"/>
      <c r="M527" s="377"/>
      <c r="N527" s="377"/>
      <c r="O527" s="401"/>
      <c r="P527" s="377"/>
      <c r="Q527" s="377"/>
      <c r="R527" s="377"/>
      <c r="S527" s="401"/>
      <c r="T527" s="377"/>
      <c r="U527" s="401"/>
      <c r="V527" s="377"/>
      <c r="W527" s="377"/>
      <c r="X527" s="377"/>
      <c r="Y527" s="377"/>
      <c r="Z527" s="377"/>
      <c r="AA527" s="377"/>
    </row>
    <row r="528" spans="1:27" hidden="1" x14ac:dyDescent="0.25">
      <c r="A528" s="334" t="s">
        <v>388</v>
      </c>
      <c r="B528" s="335" t="s">
        <v>1479</v>
      </c>
      <c r="C528" s="334" t="s">
        <v>1480</v>
      </c>
      <c r="D528" s="336" t="s">
        <v>441</v>
      </c>
      <c r="E528" s="50" t="s">
        <v>1081</v>
      </c>
      <c r="F528" s="338" t="s">
        <v>1479</v>
      </c>
      <c r="G528" s="50" t="s">
        <v>1480</v>
      </c>
      <c r="H528" s="338" t="s">
        <v>1501</v>
      </c>
      <c r="I528" s="50" t="s">
        <v>1502</v>
      </c>
      <c r="J528" s="401"/>
      <c r="K528" s="377"/>
      <c r="L528" s="377"/>
      <c r="M528" s="377"/>
      <c r="N528" s="377"/>
      <c r="O528" s="401"/>
      <c r="P528" s="377"/>
      <c r="Q528" s="377"/>
      <c r="R528" s="377"/>
      <c r="S528" s="401"/>
      <c r="T528" s="377"/>
      <c r="U528" s="401"/>
      <c r="V528" s="377"/>
      <c r="W528" s="377"/>
      <c r="X528" s="377"/>
      <c r="Y528" s="377"/>
      <c r="Z528" s="377"/>
      <c r="AA528" s="377"/>
    </row>
    <row r="529" spans="1:27" hidden="1" x14ac:dyDescent="0.25">
      <c r="A529" s="334" t="s">
        <v>388</v>
      </c>
      <c r="B529" s="335" t="s">
        <v>1479</v>
      </c>
      <c r="C529" s="334" t="s">
        <v>1480</v>
      </c>
      <c r="D529" s="336" t="s">
        <v>441</v>
      </c>
      <c r="E529" s="50" t="s">
        <v>1081</v>
      </c>
      <c r="F529" s="338" t="s">
        <v>1479</v>
      </c>
      <c r="G529" s="50" t="s">
        <v>1480</v>
      </c>
      <c r="H529" s="338" t="s">
        <v>1503</v>
      </c>
      <c r="I529" s="50" t="s">
        <v>1504</v>
      </c>
      <c r="J529" s="401"/>
      <c r="K529" s="377"/>
      <c r="L529" s="377"/>
      <c r="M529" s="377"/>
      <c r="N529" s="377"/>
      <c r="O529" s="401"/>
      <c r="P529" s="377"/>
      <c r="Q529" s="377"/>
      <c r="R529" s="377"/>
      <c r="S529" s="401"/>
      <c r="T529" s="377"/>
      <c r="U529" s="401"/>
      <c r="V529" s="377"/>
      <c r="W529" s="377"/>
      <c r="X529" s="377"/>
      <c r="Y529" s="377"/>
      <c r="Z529" s="377"/>
      <c r="AA529" s="377"/>
    </row>
    <row r="530" spans="1:27" hidden="1" x14ac:dyDescent="0.25">
      <c r="A530" s="334" t="s">
        <v>388</v>
      </c>
      <c r="B530" s="335" t="s">
        <v>1479</v>
      </c>
      <c r="C530" s="334" t="s">
        <v>1480</v>
      </c>
      <c r="D530" s="336" t="s">
        <v>441</v>
      </c>
      <c r="E530" s="50" t="s">
        <v>1081</v>
      </c>
      <c r="F530" s="338" t="s">
        <v>1479</v>
      </c>
      <c r="G530" s="50" t="s">
        <v>1480</v>
      </c>
      <c r="H530" s="338" t="s">
        <v>1505</v>
      </c>
      <c r="I530" s="50" t="s">
        <v>1506</v>
      </c>
      <c r="J530" s="401"/>
      <c r="K530" s="377"/>
      <c r="L530" s="377"/>
      <c r="M530" s="377"/>
      <c r="N530" s="377"/>
      <c r="O530" s="401"/>
      <c r="P530" s="377"/>
      <c r="Q530" s="377"/>
      <c r="R530" s="377"/>
      <c r="S530" s="401"/>
      <c r="T530" s="377"/>
      <c r="U530" s="401"/>
      <c r="V530" s="377"/>
      <c r="W530" s="377"/>
      <c r="X530" s="377"/>
      <c r="Y530" s="377"/>
      <c r="Z530" s="377"/>
      <c r="AA530" s="377"/>
    </row>
    <row r="531" spans="1:27" hidden="1" x14ac:dyDescent="0.25">
      <c r="A531" s="334" t="s">
        <v>388</v>
      </c>
      <c r="B531" s="335" t="s">
        <v>1479</v>
      </c>
      <c r="C531" s="334" t="s">
        <v>1480</v>
      </c>
      <c r="D531" s="336" t="s">
        <v>441</v>
      </c>
      <c r="E531" s="50" t="s">
        <v>1081</v>
      </c>
      <c r="F531" s="338" t="s">
        <v>1479</v>
      </c>
      <c r="G531" s="50" t="s">
        <v>1480</v>
      </c>
      <c r="H531" s="338" t="s">
        <v>1507</v>
      </c>
      <c r="I531" s="50" t="s">
        <v>1508</v>
      </c>
      <c r="J531" s="401"/>
      <c r="K531" s="377"/>
      <c r="L531" s="377"/>
      <c r="M531" s="377"/>
      <c r="N531" s="377"/>
      <c r="O531" s="401"/>
      <c r="P531" s="377"/>
      <c r="Q531" s="377"/>
      <c r="R531" s="377"/>
      <c r="S531" s="401"/>
      <c r="T531" s="377"/>
      <c r="U531" s="401"/>
      <c r="V531" s="377"/>
      <c r="W531" s="377"/>
      <c r="X531" s="377"/>
      <c r="Y531" s="377"/>
      <c r="Z531" s="377"/>
      <c r="AA531" s="377"/>
    </row>
    <row r="532" spans="1:27" hidden="1" x14ac:dyDescent="0.25">
      <c r="A532" s="334" t="s">
        <v>388</v>
      </c>
      <c r="B532" s="335" t="s">
        <v>1479</v>
      </c>
      <c r="C532" s="334" t="s">
        <v>1480</v>
      </c>
      <c r="D532" s="336" t="s">
        <v>441</v>
      </c>
      <c r="E532" s="50" t="s">
        <v>1081</v>
      </c>
      <c r="F532" s="338" t="s">
        <v>1479</v>
      </c>
      <c r="G532" s="50" t="s">
        <v>1480</v>
      </c>
      <c r="H532" s="338" t="s">
        <v>1509</v>
      </c>
      <c r="I532" s="50" t="s">
        <v>1510</v>
      </c>
      <c r="J532" s="401"/>
      <c r="K532" s="377"/>
      <c r="L532" s="377"/>
      <c r="M532" s="377"/>
      <c r="N532" s="377"/>
      <c r="O532" s="401"/>
      <c r="P532" s="377"/>
      <c r="Q532" s="377"/>
      <c r="R532" s="377"/>
      <c r="S532" s="401"/>
      <c r="T532" s="377"/>
      <c r="U532" s="401"/>
      <c r="V532" s="377"/>
      <c r="W532" s="377"/>
      <c r="X532" s="377"/>
      <c r="Y532" s="377"/>
      <c r="Z532" s="377"/>
      <c r="AA532" s="377"/>
    </row>
    <row r="533" spans="1:27" hidden="1" x14ac:dyDescent="0.25">
      <c r="A533" s="334" t="s">
        <v>388</v>
      </c>
      <c r="B533" s="335" t="s">
        <v>1479</v>
      </c>
      <c r="C533" s="334" t="s">
        <v>1480</v>
      </c>
      <c r="D533" s="336" t="s">
        <v>441</v>
      </c>
      <c r="E533" s="50" t="s">
        <v>1081</v>
      </c>
      <c r="F533" s="338" t="s">
        <v>1479</v>
      </c>
      <c r="G533" s="50" t="s">
        <v>1480</v>
      </c>
      <c r="H533" s="338" t="s">
        <v>1511</v>
      </c>
      <c r="I533" s="50" t="s">
        <v>1512</v>
      </c>
      <c r="J533" s="401"/>
      <c r="K533" s="377"/>
      <c r="L533" s="377"/>
      <c r="M533" s="377"/>
      <c r="N533" s="377"/>
      <c r="O533" s="401"/>
      <c r="P533" s="377"/>
      <c r="Q533" s="377"/>
      <c r="R533" s="377"/>
      <c r="S533" s="401"/>
      <c r="T533" s="377"/>
      <c r="U533" s="401"/>
      <c r="V533" s="377"/>
      <c r="W533" s="377"/>
      <c r="X533" s="377"/>
      <c r="Y533" s="377"/>
      <c r="Z533" s="377"/>
      <c r="AA533" s="377"/>
    </row>
    <row r="534" spans="1:27" hidden="1" x14ac:dyDescent="0.25">
      <c r="A534" s="334" t="s">
        <v>388</v>
      </c>
      <c r="B534" s="335" t="s">
        <v>1513</v>
      </c>
      <c r="C534" s="334" t="s">
        <v>1514</v>
      </c>
      <c r="D534" s="336" t="s">
        <v>441</v>
      </c>
      <c r="E534" s="50" t="s">
        <v>1081</v>
      </c>
      <c r="F534" s="338" t="s">
        <v>1513</v>
      </c>
      <c r="G534" s="50" t="s">
        <v>1514</v>
      </c>
      <c r="H534" s="338" t="s">
        <v>1515</v>
      </c>
      <c r="I534" s="50" t="s">
        <v>1516</v>
      </c>
      <c r="J534" s="401"/>
      <c r="K534" s="377"/>
      <c r="L534" s="377"/>
      <c r="M534" s="377"/>
      <c r="N534" s="377"/>
      <c r="O534" s="401"/>
      <c r="P534" s="377"/>
      <c r="Q534" s="377"/>
      <c r="R534" s="377"/>
      <c r="S534" s="401"/>
      <c r="T534" s="377"/>
      <c r="U534" s="401"/>
      <c r="V534" s="377"/>
      <c r="W534" s="377"/>
      <c r="X534" s="377"/>
      <c r="Y534" s="377"/>
      <c r="Z534" s="377"/>
      <c r="AA534" s="377"/>
    </row>
    <row r="535" spans="1:27" hidden="1" x14ac:dyDescent="0.25">
      <c r="A535" s="334" t="s">
        <v>388</v>
      </c>
      <c r="B535" s="335" t="s">
        <v>1513</v>
      </c>
      <c r="C535" s="334" t="s">
        <v>1514</v>
      </c>
      <c r="D535" s="336" t="s">
        <v>441</v>
      </c>
      <c r="E535" s="50" t="s">
        <v>1081</v>
      </c>
      <c r="F535" s="338" t="s">
        <v>1513</v>
      </c>
      <c r="G535" s="50" t="s">
        <v>1514</v>
      </c>
      <c r="H535" s="338" t="s">
        <v>1517</v>
      </c>
      <c r="I535" s="50" t="s">
        <v>1518</v>
      </c>
      <c r="J535" s="401"/>
      <c r="K535" s="377"/>
      <c r="L535" s="377"/>
      <c r="M535" s="377"/>
      <c r="N535" s="377"/>
      <c r="O535" s="401"/>
      <c r="P535" s="377"/>
      <c r="Q535" s="377"/>
      <c r="R535" s="377"/>
      <c r="S535" s="401"/>
      <c r="T535" s="377"/>
      <c r="U535" s="401"/>
      <c r="V535" s="377"/>
      <c r="W535" s="377"/>
      <c r="X535" s="377"/>
      <c r="Y535" s="377"/>
      <c r="Z535" s="377"/>
      <c r="AA535" s="377"/>
    </row>
    <row r="536" spans="1:27" hidden="1" x14ac:dyDescent="0.25">
      <c r="A536" s="334" t="s">
        <v>388</v>
      </c>
      <c r="B536" s="335" t="s">
        <v>1513</v>
      </c>
      <c r="C536" s="334" t="s">
        <v>1514</v>
      </c>
      <c r="D536" s="336" t="s">
        <v>441</v>
      </c>
      <c r="E536" s="50" t="s">
        <v>1081</v>
      </c>
      <c r="F536" s="338" t="s">
        <v>1513</v>
      </c>
      <c r="G536" s="50" t="s">
        <v>1514</v>
      </c>
      <c r="H536" s="338" t="s">
        <v>1519</v>
      </c>
      <c r="I536" s="50" t="s">
        <v>1520</v>
      </c>
      <c r="J536" s="401"/>
      <c r="K536" s="377"/>
      <c r="L536" s="377"/>
      <c r="M536" s="377"/>
      <c r="N536" s="377"/>
      <c r="O536" s="401"/>
      <c r="P536" s="377"/>
      <c r="Q536" s="377"/>
      <c r="R536" s="377"/>
      <c r="S536" s="401"/>
      <c r="T536" s="377"/>
      <c r="U536" s="401"/>
      <c r="V536" s="377"/>
      <c r="W536" s="377"/>
      <c r="X536" s="377"/>
      <c r="Y536" s="377"/>
      <c r="Z536" s="377"/>
      <c r="AA536" s="377"/>
    </row>
    <row r="537" spans="1:27" hidden="1" x14ac:dyDescent="0.25">
      <c r="A537" s="334" t="s">
        <v>388</v>
      </c>
      <c r="B537" s="335" t="s">
        <v>1513</v>
      </c>
      <c r="C537" s="334" t="s">
        <v>1514</v>
      </c>
      <c r="D537" s="336" t="s">
        <v>441</v>
      </c>
      <c r="E537" s="50" t="s">
        <v>1081</v>
      </c>
      <c r="F537" s="338" t="s">
        <v>1513</v>
      </c>
      <c r="G537" s="50" t="s">
        <v>1514</v>
      </c>
      <c r="H537" s="338" t="s">
        <v>1521</v>
      </c>
      <c r="I537" s="50" t="s">
        <v>1522</v>
      </c>
      <c r="J537" s="401"/>
      <c r="K537" s="377"/>
      <c r="L537" s="377"/>
      <c r="M537" s="377"/>
      <c r="N537" s="377"/>
      <c r="O537" s="401"/>
      <c r="P537" s="377"/>
      <c r="Q537" s="377"/>
      <c r="R537" s="377"/>
      <c r="S537" s="401"/>
      <c r="T537" s="377"/>
      <c r="U537" s="401"/>
      <c r="V537" s="377"/>
      <c r="W537" s="377"/>
      <c r="X537" s="377"/>
      <c r="Y537" s="377"/>
      <c r="Z537" s="377"/>
      <c r="AA537" s="377"/>
    </row>
    <row r="538" spans="1:27" hidden="1" x14ac:dyDescent="0.25">
      <c r="A538" s="334" t="s">
        <v>388</v>
      </c>
      <c r="B538" s="335" t="s">
        <v>1513</v>
      </c>
      <c r="C538" s="334" t="s">
        <v>1514</v>
      </c>
      <c r="D538" s="336" t="s">
        <v>441</v>
      </c>
      <c r="E538" s="50" t="s">
        <v>1081</v>
      </c>
      <c r="F538" s="338" t="s">
        <v>1513</v>
      </c>
      <c r="G538" s="50" t="s">
        <v>1514</v>
      </c>
      <c r="H538" s="338" t="s">
        <v>1523</v>
      </c>
      <c r="I538" s="50" t="s">
        <v>1524</v>
      </c>
      <c r="J538" s="401"/>
      <c r="K538" s="377"/>
      <c r="L538" s="377"/>
      <c r="M538" s="377"/>
      <c r="N538" s="377"/>
      <c r="O538" s="401"/>
      <c r="P538" s="377"/>
      <c r="Q538" s="377"/>
      <c r="R538" s="377"/>
      <c r="S538" s="401"/>
      <c r="T538" s="377"/>
      <c r="U538" s="401"/>
      <c r="V538" s="377"/>
      <c r="W538" s="377"/>
      <c r="X538" s="377"/>
      <c r="Y538" s="377"/>
      <c r="Z538" s="377"/>
      <c r="AA538" s="377"/>
    </row>
    <row r="539" spans="1:27" hidden="1" x14ac:dyDescent="0.25">
      <c r="A539" s="334" t="s">
        <v>388</v>
      </c>
      <c r="B539" s="335" t="s">
        <v>1513</v>
      </c>
      <c r="C539" s="334" t="s">
        <v>1514</v>
      </c>
      <c r="D539" s="336" t="s">
        <v>441</v>
      </c>
      <c r="E539" s="50" t="s">
        <v>1081</v>
      </c>
      <c r="F539" s="338" t="s">
        <v>1513</v>
      </c>
      <c r="G539" s="50" t="s">
        <v>1514</v>
      </c>
      <c r="H539" s="338" t="s">
        <v>1525</v>
      </c>
      <c r="I539" s="50" t="s">
        <v>1526</v>
      </c>
      <c r="J539" s="401"/>
      <c r="K539" s="377"/>
      <c r="L539" s="377"/>
      <c r="M539" s="377"/>
      <c r="N539" s="377"/>
      <c r="O539" s="401"/>
      <c r="P539" s="377"/>
      <c r="Q539" s="377"/>
      <c r="R539" s="377"/>
      <c r="S539" s="401"/>
      <c r="T539" s="377"/>
      <c r="U539" s="401"/>
      <c r="V539" s="377"/>
      <c r="W539" s="377"/>
      <c r="X539" s="377"/>
      <c r="Y539" s="377"/>
      <c r="Z539" s="377"/>
      <c r="AA539" s="377"/>
    </row>
    <row r="540" spans="1:27" hidden="1" x14ac:dyDescent="0.25">
      <c r="A540" s="334" t="s">
        <v>388</v>
      </c>
      <c r="B540" s="335" t="s">
        <v>1513</v>
      </c>
      <c r="C540" s="334" t="s">
        <v>1514</v>
      </c>
      <c r="D540" s="336" t="s">
        <v>441</v>
      </c>
      <c r="E540" s="50" t="s">
        <v>1081</v>
      </c>
      <c r="F540" s="338" t="s">
        <v>1513</v>
      </c>
      <c r="G540" s="50" t="s">
        <v>1514</v>
      </c>
      <c r="H540" s="338" t="s">
        <v>1527</v>
      </c>
      <c r="I540" s="50" t="s">
        <v>1526</v>
      </c>
      <c r="J540" s="401"/>
      <c r="K540" s="377"/>
      <c r="L540" s="377"/>
      <c r="M540" s="377"/>
      <c r="N540" s="377"/>
      <c r="O540" s="401"/>
      <c r="P540" s="377"/>
      <c r="Q540" s="377"/>
      <c r="R540" s="377"/>
      <c r="S540" s="401"/>
      <c r="T540" s="377"/>
      <c r="U540" s="401"/>
      <c r="V540" s="377"/>
      <c r="W540" s="377"/>
      <c r="X540" s="377"/>
      <c r="Y540" s="377"/>
      <c r="Z540" s="377"/>
      <c r="AA540" s="377"/>
    </row>
    <row r="541" spans="1:27" hidden="1" x14ac:dyDescent="0.25">
      <c r="A541" s="334" t="s">
        <v>388</v>
      </c>
      <c r="B541" s="335" t="s">
        <v>1513</v>
      </c>
      <c r="C541" s="334" t="s">
        <v>1514</v>
      </c>
      <c r="D541" s="336" t="s">
        <v>441</v>
      </c>
      <c r="E541" s="50" t="s">
        <v>1081</v>
      </c>
      <c r="F541" s="338" t="s">
        <v>1513</v>
      </c>
      <c r="G541" s="50" t="s">
        <v>1514</v>
      </c>
      <c r="H541" s="338" t="s">
        <v>1528</v>
      </c>
      <c r="I541" s="50" t="s">
        <v>1529</v>
      </c>
      <c r="J541" s="401"/>
      <c r="K541" s="377"/>
      <c r="L541" s="377"/>
      <c r="M541" s="377"/>
      <c r="N541" s="377"/>
      <c r="O541" s="401"/>
      <c r="P541" s="377"/>
      <c r="Q541" s="377"/>
      <c r="R541" s="377"/>
      <c r="S541" s="401"/>
      <c r="T541" s="377"/>
      <c r="U541" s="401"/>
      <c r="V541" s="377"/>
      <c r="W541" s="377"/>
      <c r="X541" s="377"/>
      <c r="Y541" s="377"/>
      <c r="Z541" s="377"/>
      <c r="AA541" s="377"/>
    </row>
    <row r="542" spans="1:27" hidden="1" x14ac:dyDescent="0.25">
      <c r="A542" s="334" t="s">
        <v>388</v>
      </c>
      <c r="B542" s="335" t="s">
        <v>1513</v>
      </c>
      <c r="C542" s="334" t="s">
        <v>1514</v>
      </c>
      <c r="D542" s="336" t="s">
        <v>441</v>
      </c>
      <c r="E542" s="50" t="s">
        <v>1081</v>
      </c>
      <c r="F542" s="338" t="s">
        <v>1513</v>
      </c>
      <c r="G542" s="50" t="s">
        <v>1514</v>
      </c>
      <c r="H542" s="338" t="s">
        <v>1530</v>
      </c>
      <c r="I542" s="50" t="s">
        <v>1531</v>
      </c>
      <c r="J542" s="401"/>
      <c r="K542" s="377"/>
      <c r="L542" s="377"/>
      <c r="M542" s="377"/>
      <c r="N542" s="377"/>
      <c r="O542" s="401"/>
      <c r="P542" s="377"/>
      <c r="Q542" s="377"/>
      <c r="R542" s="377"/>
      <c r="S542" s="401"/>
      <c r="T542" s="377"/>
      <c r="U542" s="401"/>
      <c r="V542" s="377"/>
      <c r="W542" s="377"/>
      <c r="X542" s="377"/>
      <c r="Y542" s="377"/>
      <c r="Z542" s="377"/>
      <c r="AA542" s="377"/>
    </row>
    <row r="543" spans="1:27" hidden="1" x14ac:dyDescent="0.25">
      <c r="A543" s="334" t="s">
        <v>388</v>
      </c>
      <c r="B543" s="335" t="s">
        <v>1513</v>
      </c>
      <c r="C543" s="334" t="s">
        <v>1514</v>
      </c>
      <c r="D543" s="336" t="s">
        <v>441</v>
      </c>
      <c r="E543" s="50" t="s">
        <v>1081</v>
      </c>
      <c r="F543" s="338" t="s">
        <v>1513</v>
      </c>
      <c r="G543" s="50" t="s">
        <v>1514</v>
      </c>
      <c r="H543" s="338" t="s">
        <v>1532</v>
      </c>
      <c r="I543" s="50" t="s">
        <v>1533</v>
      </c>
      <c r="J543" s="401"/>
      <c r="K543" s="377"/>
      <c r="L543" s="377"/>
      <c r="M543" s="377"/>
      <c r="N543" s="377"/>
      <c r="O543" s="401"/>
      <c r="P543" s="377"/>
      <c r="Q543" s="377"/>
      <c r="R543" s="377"/>
      <c r="S543" s="401"/>
      <c r="T543" s="377"/>
      <c r="U543" s="401"/>
      <c r="V543" s="377"/>
      <c r="W543" s="377"/>
      <c r="X543" s="377"/>
      <c r="Y543" s="377"/>
      <c r="Z543" s="377"/>
      <c r="AA543" s="377"/>
    </row>
    <row r="544" spans="1:27" hidden="1" x14ac:dyDescent="0.25">
      <c r="A544" s="334" t="s">
        <v>388</v>
      </c>
      <c r="B544" s="335" t="s">
        <v>1513</v>
      </c>
      <c r="C544" s="334" t="s">
        <v>1514</v>
      </c>
      <c r="D544" s="336" t="s">
        <v>441</v>
      </c>
      <c r="E544" s="50" t="s">
        <v>1081</v>
      </c>
      <c r="F544" s="338" t="s">
        <v>1513</v>
      </c>
      <c r="G544" s="50" t="s">
        <v>1514</v>
      </c>
      <c r="H544" s="338" t="s">
        <v>1534</v>
      </c>
      <c r="I544" s="50" t="s">
        <v>1535</v>
      </c>
      <c r="J544" s="401"/>
      <c r="K544" s="377"/>
      <c r="L544" s="377"/>
      <c r="M544" s="377"/>
      <c r="N544" s="377"/>
      <c r="O544" s="401"/>
      <c r="P544" s="377"/>
      <c r="Q544" s="377"/>
      <c r="R544" s="377"/>
      <c r="S544" s="401"/>
      <c r="T544" s="377"/>
      <c r="U544" s="401"/>
      <c r="V544" s="377"/>
      <c r="W544" s="377"/>
      <c r="X544" s="377"/>
      <c r="Y544" s="377"/>
      <c r="Z544" s="377"/>
      <c r="AA544" s="377"/>
    </row>
    <row r="545" spans="1:27" hidden="1" x14ac:dyDescent="0.25">
      <c r="A545" s="334" t="s">
        <v>388</v>
      </c>
      <c r="B545" s="335" t="s">
        <v>1513</v>
      </c>
      <c r="C545" s="334" t="s">
        <v>1514</v>
      </c>
      <c r="D545" s="336" t="s">
        <v>441</v>
      </c>
      <c r="E545" s="50" t="s">
        <v>1081</v>
      </c>
      <c r="F545" s="338" t="s">
        <v>1513</v>
      </c>
      <c r="G545" s="50" t="s">
        <v>1514</v>
      </c>
      <c r="H545" s="338" t="s">
        <v>1536</v>
      </c>
      <c r="I545" s="50" t="s">
        <v>1537</v>
      </c>
      <c r="J545" s="401"/>
      <c r="K545" s="377"/>
      <c r="L545" s="377"/>
      <c r="M545" s="377"/>
      <c r="N545" s="377"/>
      <c r="O545" s="401"/>
      <c r="P545" s="377"/>
      <c r="Q545" s="377"/>
      <c r="R545" s="377"/>
      <c r="S545" s="401"/>
      <c r="T545" s="377"/>
      <c r="U545" s="401"/>
      <c r="V545" s="377"/>
      <c r="W545" s="377"/>
      <c r="X545" s="377"/>
      <c r="Y545" s="377"/>
      <c r="Z545" s="377"/>
      <c r="AA545" s="377"/>
    </row>
    <row r="546" spans="1:27" hidden="1" x14ac:dyDescent="0.25">
      <c r="A546" s="334" t="s">
        <v>388</v>
      </c>
      <c r="B546" s="335" t="s">
        <v>1513</v>
      </c>
      <c r="C546" s="334" t="s">
        <v>1514</v>
      </c>
      <c r="D546" s="336" t="s">
        <v>441</v>
      </c>
      <c r="E546" s="50" t="s">
        <v>1081</v>
      </c>
      <c r="F546" s="338" t="s">
        <v>1513</v>
      </c>
      <c r="G546" s="50" t="s">
        <v>1514</v>
      </c>
      <c r="H546" s="338" t="s">
        <v>1538</v>
      </c>
      <c r="I546" s="50" t="s">
        <v>1539</v>
      </c>
      <c r="J546" s="401"/>
      <c r="K546" s="377"/>
      <c r="L546" s="377"/>
      <c r="M546" s="377"/>
      <c r="N546" s="377"/>
      <c r="O546" s="401"/>
      <c r="P546" s="377"/>
      <c r="Q546" s="377"/>
      <c r="R546" s="377"/>
      <c r="S546" s="401"/>
      <c r="T546" s="377"/>
      <c r="U546" s="401"/>
      <c r="V546" s="377"/>
      <c r="W546" s="377"/>
      <c r="X546" s="377"/>
      <c r="Y546" s="377"/>
      <c r="Z546" s="377"/>
      <c r="AA546" s="377"/>
    </row>
    <row r="547" spans="1:27" hidden="1" x14ac:dyDescent="0.25">
      <c r="A547" s="334" t="s">
        <v>388</v>
      </c>
      <c r="B547" s="335" t="s">
        <v>1513</v>
      </c>
      <c r="C547" s="334" t="s">
        <v>1514</v>
      </c>
      <c r="D547" s="336" t="s">
        <v>441</v>
      </c>
      <c r="E547" s="50" t="s">
        <v>1081</v>
      </c>
      <c r="F547" s="338" t="s">
        <v>1513</v>
      </c>
      <c r="G547" s="50" t="s">
        <v>1514</v>
      </c>
      <c r="H547" s="338" t="s">
        <v>1540</v>
      </c>
      <c r="I547" s="50" t="s">
        <v>1541</v>
      </c>
      <c r="J547" s="401"/>
      <c r="K547" s="377"/>
      <c r="L547" s="377"/>
      <c r="M547" s="377"/>
      <c r="N547" s="377"/>
      <c r="O547" s="401"/>
      <c r="P547" s="377"/>
      <c r="Q547" s="377"/>
      <c r="R547" s="377"/>
      <c r="S547" s="401"/>
      <c r="T547" s="377"/>
      <c r="U547" s="401"/>
      <c r="V547" s="377"/>
      <c r="W547" s="377"/>
      <c r="X547" s="377"/>
      <c r="Y547" s="377"/>
      <c r="Z547" s="377"/>
      <c r="AA547" s="377"/>
    </row>
    <row r="548" spans="1:27" hidden="1" x14ac:dyDescent="0.25">
      <c r="A548" s="334" t="s">
        <v>388</v>
      </c>
      <c r="B548" s="335" t="s">
        <v>1513</v>
      </c>
      <c r="C548" s="334" t="s">
        <v>1514</v>
      </c>
      <c r="D548" s="336" t="s">
        <v>441</v>
      </c>
      <c r="E548" s="50" t="s">
        <v>1081</v>
      </c>
      <c r="F548" s="338" t="s">
        <v>1513</v>
      </c>
      <c r="G548" s="50" t="s">
        <v>1514</v>
      </c>
      <c r="H548" s="338" t="s">
        <v>1542</v>
      </c>
      <c r="I548" s="50" t="s">
        <v>1543</v>
      </c>
      <c r="J548" s="401"/>
      <c r="K548" s="377"/>
      <c r="L548" s="377"/>
      <c r="M548" s="377"/>
      <c r="N548" s="377"/>
      <c r="O548" s="401"/>
      <c r="P548" s="377"/>
      <c r="Q548" s="377"/>
      <c r="R548" s="377"/>
      <c r="S548" s="401"/>
      <c r="T548" s="377"/>
      <c r="U548" s="401"/>
      <c r="V548" s="377"/>
      <c r="W548" s="377"/>
      <c r="X548" s="377"/>
      <c r="Y548" s="377"/>
      <c r="Z548" s="377"/>
      <c r="AA548" s="377"/>
    </row>
    <row r="549" spans="1:27" hidden="1" x14ac:dyDescent="0.25">
      <c r="A549" s="334" t="s">
        <v>388</v>
      </c>
      <c r="B549" s="335" t="s">
        <v>1513</v>
      </c>
      <c r="C549" s="334" t="s">
        <v>1514</v>
      </c>
      <c r="D549" s="336" t="s">
        <v>441</v>
      </c>
      <c r="E549" s="50" t="s">
        <v>1081</v>
      </c>
      <c r="F549" s="338" t="s">
        <v>1513</v>
      </c>
      <c r="G549" s="50" t="s">
        <v>1514</v>
      </c>
      <c r="H549" s="338" t="s">
        <v>1544</v>
      </c>
      <c r="I549" s="50" t="s">
        <v>1545</v>
      </c>
      <c r="J549" s="401"/>
      <c r="K549" s="377"/>
      <c r="L549" s="377"/>
      <c r="M549" s="377"/>
      <c r="N549" s="377"/>
      <c r="O549" s="401"/>
      <c r="P549" s="377"/>
      <c r="Q549" s="377"/>
      <c r="R549" s="377"/>
      <c r="S549" s="401"/>
      <c r="T549" s="377"/>
      <c r="U549" s="401"/>
      <c r="V549" s="377"/>
      <c r="W549" s="377"/>
      <c r="X549" s="377"/>
      <c r="Y549" s="377"/>
      <c r="Z549" s="377"/>
      <c r="AA549" s="377"/>
    </row>
    <row r="550" spans="1:27" hidden="1" x14ac:dyDescent="0.25">
      <c r="A550" s="334" t="s">
        <v>388</v>
      </c>
      <c r="B550" s="335" t="s">
        <v>1513</v>
      </c>
      <c r="C550" s="334" t="s">
        <v>1514</v>
      </c>
      <c r="D550" s="336" t="s">
        <v>441</v>
      </c>
      <c r="E550" s="50" t="s">
        <v>1081</v>
      </c>
      <c r="F550" s="338" t="s">
        <v>1513</v>
      </c>
      <c r="G550" s="50" t="s">
        <v>1514</v>
      </c>
      <c r="H550" s="338" t="s">
        <v>1546</v>
      </c>
      <c r="I550" s="50" t="s">
        <v>1547</v>
      </c>
      <c r="J550" s="401"/>
      <c r="K550" s="377"/>
      <c r="L550" s="377"/>
      <c r="M550" s="377"/>
      <c r="N550" s="377"/>
      <c r="O550" s="401"/>
      <c r="P550" s="377"/>
      <c r="Q550" s="377"/>
      <c r="R550" s="377"/>
      <c r="S550" s="401"/>
      <c r="T550" s="377"/>
      <c r="U550" s="401"/>
      <c r="V550" s="377"/>
      <c r="W550" s="377"/>
      <c r="X550" s="377"/>
      <c r="Y550" s="377"/>
      <c r="Z550" s="377"/>
      <c r="AA550" s="377"/>
    </row>
    <row r="551" spans="1:27" hidden="1" x14ac:dyDescent="0.25">
      <c r="A551" s="334" t="s">
        <v>388</v>
      </c>
      <c r="B551" s="335" t="s">
        <v>1513</v>
      </c>
      <c r="C551" s="334" t="s">
        <v>1514</v>
      </c>
      <c r="D551" s="336" t="s">
        <v>441</v>
      </c>
      <c r="E551" s="50" t="s">
        <v>1081</v>
      </c>
      <c r="F551" s="338" t="s">
        <v>1513</v>
      </c>
      <c r="G551" s="50" t="s">
        <v>1514</v>
      </c>
      <c r="H551" s="338" t="s">
        <v>1548</v>
      </c>
      <c r="I551" s="50" t="s">
        <v>1549</v>
      </c>
      <c r="J551" s="401"/>
      <c r="K551" s="377"/>
      <c r="L551" s="377"/>
      <c r="M551" s="377"/>
      <c r="N551" s="377"/>
      <c r="O551" s="401"/>
      <c r="P551" s="377"/>
      <c r="Q551" s="377"/>
      <c r="R551" s="377"/>
      <c r="S551" s="401"/>
      <c r="T551" s="377"/>
      <c r="U551" s="401"/>
      <c r="V551" s="377"/>
      <c r="W551" s="377"/>
      <c r="X551" s="377"/>
      <c r="Y551" s="377"/>
      <c r="Z551" s="377"/>
      <c r="AA551" s="377"/>
    </row>
    <row r="552" spans="1:27" hidden="1" x14ac:dyDescent="0.25">
      <c r="A552" s="334" t="s">
        <v>388</v>
      </c>
      <c r="B552" s="335" t="s">
        <v>1513</v>
      </c>
      <c r="C552" s="334" t="s">
        <v>1514</v>
      </c>
      <c r="D552" s="336" t="s">
        <v>441</v>
      </c>
      <c r="E552" s="50" t="s">
        <v>1081</v>
      </c>
      <c r="F552" s="338" t="s">
        <v>1513</v>
      </c>
      <c r="G552" s="50" t="s">
        <v>1514</v>
      </c>
      <c r="H552" s="338" t="s">
        <v>1550</v>
      </c>
      <c r="I552" s="50" t="s">
        <v>1551</v>
      </c>
      <c r="J552" s="401"/>
      <c r="K552" s="377"/>
      <c r="L552" s="377"/>
      <c r="M552" s="377"/>
      <c r="N552" s="377"/>
      <c r="O552" s="401"/>
      <c r="P552" s="377"/>
      <c r="Q552" s="377"/>
      <c r="R552" s="377"/>
      <c r="S552" s="401"/>
      <c r="T552" s="377"/>
      <c r="U552" s="401"/>
      <c r="V552" s="377"/>
      <c r="W552" s="377"/>
      <c r="X552" s="377"/>
      <c r="Y552" s="377"/>
      <c r="Z552" s="377"/>
      <c r="AA552" s="377"/>
    </row>
    <row r="553" spans="1:27" hidden="1" x14ac:dyDescent="0.25">
      <c r="A553" s="334" t="s">
        <v>388</v>
      </c>
      <c r="B553" s="335" t="s">
        <v>1513</v>
      </c>
      <c r="C553" s="334" t="s">
        <v>1514</v>
      </c>
      <c r="D553" s="336" t="s">
        <v>441</v>
      </c>
      <c r="E553" s="50" t="s">
        <v>1081</v>
      </c>
      <c r="F553" s="338" t="s">
        <v>1513</v>
      </c>
      <c r="G553" s="50" t="s">
        <v>1514</v>
      </c>
      <c r="H553" s="338" t="s">
        <v>1552</v>
      </c>
      <c r="I553" s="50" t="s">
        <v>1040</v>
      </c>
      <c r="J553" s="401"/>
      <c r="K553" s="377"/>
      <c r="L553" s="377"/>
      <c r="M553" s="377"/>
      <c r="N553" s="377"/>
      <c r="O553" s="401"/>
      <c r="P553" s="377"/>
      <c r="Q553" s="377"/>
      <c r="R553" s="377"/>
      <c r="S553" s="401"/>
      <c r="T553" s="377"/>
      <c r="U553" s="401"/>
      <c r="V553" s="377"/>
      <c r="W553" s="377"/>
      <c r="X553" s="377"/>
      <c r="Y553" s="377"/>
      <c r="Z553" s="377"/>
      <c r="AA553" s="377"/>
    </row>
    <row r="554" spans="1:27" hidden="1" x14ac:dyDescent="0.25">
      <c r="A554" s="334" t="s">
        <v>388</v>
      </c>
      <c r="B554" s="335" t="s">
        <v>1513</v>
      </c>
      <c r="C554" s="334" t="s">
        <v>1514</v>
      </c>
      <c r="D554" s="336" t="s">
        <v>441</v>
      </c>
      <c r="E554" s="50" t="s">
        <v>1081</v>
      </c>
      <c r="F554" s="338" t="s">
        <v>1513</v>
      </c>
      <c r="G554" s="50" t="s">
        <v>1514</v>
      </c>
      <c r="H554" s="338" t="s">
        <v>1553</v>
      </c>
      <c r="I554" s="50" t="s">
        <v>1554</v>
      </c>
      <c r="J554" s="401"/>
      <c r="K554" s="377"/>
      <c r="L554" s="377"/>
      <c r="M554" s="377"/>
      <c r="N554" s="377"/>
      <c r="O554" s="401"/>
      <c r="P554" s="377"/>
      <c r="Q554" s="377"/>
      <c r="R554" s="377"/>
      <c r="S554" s="401"/>
      <c r="T554" s="377"/>
      <c r="U554" s="401"/>
      <c r="V554" s="377"/>
      <c r="W554" s="377"/>
      <c r="X554" s="377"/>
      <c r="Y554" s="377"/>
      <c r="Z554" s="377"/>
      <c r="AA554" s="377"/>
    </row>
    <row r="555" spans="1:27" hidden="1" x14ac:dyDescent="0.25">
      <c r="A555" s="334" t="s">
        <v>388</v>
      </c>
      <c r="B555" s="335" t="s">
        <v>1555</v>
      </c>
      <c r="C555" s="334" t="s">
        <v>1556</v>
      </c>
      <c r="D555" s="336" t="s">
        <v>441</v>
      </c>
      <c r="E555" s="50" t="s">
        <v>1081</v>
      </c>
      <c r="F555" s="338" t="s">
        <v>1555</v>
      </c>
      <c r="G555" s="50" t="s">
        <v>1556</v>
      </c>
      <c r="H555" s="338" t="s">
        <v>1557</v>
      </c>
      <c r="I555" s="50" t="s">
        <v>1558</v>
      </c>
      <c r="J555" s="401"/>
      <c r="K555" s="377"/>
      <c r="L555" s="377"/>
      <c r="M555" s="377"/>
      <c r="N555" s="377"/>
      <c r="O555" s="401"/>
      <c r="P555" s="377"/>
      <c r="Q555" s="377"/>
      <c r="R555" s="377"/>
      <c r="S555" s="401"/>
      <c r="T555" s="377"/>
      <c r="U555" s="401"/>
      <c r="V555" s="377"/>
      <c r="W555" s="377"/>
      <c r="X555" s="377"/>
      <c r="Y555" s="377"/>
      <c r="Z555" s="377"/>
      <c r="AA555" s="377"/>
    </row>
    <row r="556" spans="1:27" hidden="1" x14ac:dyDescent="0.25">
      <c r="A556" s="334" t="s">
        <v>388</v>
      </c>
      <c r="B556" s="335" t="s">
        <v>1555</v>
      </c>
      <c r="C556" s="334" t="s">
        <v>1556</v>
      </c>
      <c r="D556" s="336" t="s">
        <v>441</v>
      </c>
      <c r="E556" s="50" t="s">
        <v>1081</v>
      </c>
      <c r="F556" s="338" t="s">
        <v>1555</v>
      </c>
      <c r="G556" s="50" t="s">
        <v>1556</v>
      </c>
      <c r="H556" s="338" t="s">
        <v>1559</v>
      </c>
      <c r="I556" s="50" t="s">
        <v>1560</v>
      </c>
      <c r="J556" s="401"/>
      <c r="K556" s="377"/>
      <c r="L556" s="377"/>
      <c r="M556" s="377"/>
      <c r="N556" s="377"/>
      <c r="O556" s="401"/>
      <c r="P556" s="377"/>
      <c r="Q556" s="377"/>
      <c r="R556" s="377"/>
      <c r="S556" s="401"/>
      <c r="T556" s="377"/>
      <c r="U556" s="401"/>
      <c r="V556" s="377"/>
      <c r="W556" s="377"/>
      <c r="X556" s="377"/>
      <c r="Y556" s="377"/>
      <c r="Z556" s="377"/>
      <c r="AA556" s="377"/>
    </row>
    <row r="557" spans="1:27" hidden="1" x14ac:dyDescent="0.25">
      <c r="A557" s="334" t="s">
        <v>388</v>
      </c>
      <c r="B557" s="335" t="s">
        <v>1555</v>
      </c>
      <c r="C557" s="334" t="s">
        <v>1556</v>
      </c>
      <c r="D557" s="336" t="s">
        <v>441</v>
      </c>
      <c r="E557" s="50" t="s">
        <v>1081</v>
      </c>
      <c r="F557" s="338" t="s">
        <v>1555</v>
      </c>
      <c r="G557" s="50" t="s">
        <v>1556</v>
      </c>
      <c r="H557" s="338" t="s">
        <v>1561</v>
      </c>
      <c r="I557" s="50" t="s">
        <v>1562</v>
      </c>
      <c r="J557" s="401"/>
      <c r="K557" s="377"/>
      <c r="L557" s="377"/>
      <c r="M557" s="377"/>
      <c r="N557" s="377"/>
      <c r="O557" s="401"/>
      <c r="P557" s="377"/>
      <c r="Q557" s="377"/>
      <c r="R557" s="377"/>
      <c r="S557" s="401"/>
      <c r="T557" s="377"/>
      <c r="U557" s="401"/>
      <c r="V557" s="377"/>
      <c r="W557" s="377"/>
      <c r="X557" s="377"/>
      <c r="Y557" s="377"/>
      <c r="Z557" s="377"/>
      <c r="AA557" s="377"/>
    </row>
    <row r="558" spans="1:27" hidden="1" x14ac:dyDescent="0.25">
      <c r="A558" s="334" t="s">
        <v>388</v>
      </c>
      <c r="B558" s="335" t="s">
        <v>1555</v>
      </c>
      <c r="C558" s="334" t="s">
        <v>1556</v>
      </c>
      <c r="D558" s="336" t="s">
        <v>441</v>
      </c>
      <c r="E558" s="50" t="s">
        <v>1081</v>
      </c>
      <c r="F558" s="338" t="s">
        <v>1555</v>
      </c>
      <c r="G558" s="50" t="s">
        <v>1556</v>
      </c>
      <c r="H558" s="338" t="s">
        <v>1563</v>
      </c>
      <c r="I558" s="50" t="s">
        <v>1564</v>
      </c>
      <c r="J558" s="401"/>
      <c r="K558" s="377"/>
      <c r="L558" s="377"/>
      <c r="M558" s="377"/>
      <c r="N558" s="377"/>
      <c r="O558" s="401"/>
      <c r="P558" s="377"/>
      <c r="Q558" s="377"/>
      <c r="R558" s="377"/>
      <c r="S558" s="401"/>
      <c r="T558" s="377"/>
      <c r="U558" s="401"/>
      <c r="V558" s="377"/>
      <c r="W558" s="377"/>
      <c r="X558" s="377"/>
      <c r="Y558" s="377"/>
      <c r="Z558" s="377"/>
      <c r="AA558" s="377"/>
    </row>
    <row r="559" spans="1:27" hidden="1" x14ac:dyDescent="0.25">
      <c r="A559" s="334" t="s">
        <v>388</v>
      </c>
      <c r="B559" s="335" t="s">
        <v>1555</v>
      </c>
      <c r="C559" s="334" t="s">
        <v>1556</v>
      </c>
      <c r="D559" s="336" t="s">
        <v>441</v>
      </c>
      <c r="E559" s="50" t="s">
        <v>1081</v>
      </c>
      <c r="F559" s="338" t="s">
        <v>1555</v>
      </c>
      <c r="G559" s="50" t="s">
        <v>1556</v>
      </c>
      <c r="H559" s="338" t="s">
        <v>1565</v>
      </c>
      <c r="I559" s="50" t="s">
        <v>1566</v>
      </c>
      <c r="J559" s="401"/>
      <c r="K559" s="377"/>
      <c r="L559" s="377"/>
      <c r="M559" s="377"/>
      <c r="N559" s="377"/>
      <c r="O559" s="401"/>
      <c r="P559" s="377"/>
      <c r="Q559" s="377"/>
      <c r="R559" s="377"/>
      <c r="S559" s="401"/>
      <c r="T559" s="377"/>
      <c r="U559" s="401"/>
      <c r="V559" s="377"/>
      <c r="W559" s="377"/>
      <c r="X559" s="377"/>
      <c r="Y559" s="377"/>
      <c r="Z559" s="377"/>
      <c r="AA559" s="377"/>
    </row>
    <row r="560" spans="1:27" hidden="1" x14ac:dyDescent="0.25">
      <c r="A560" s="334" t="s">
        <v>388</v>
      </c>
      <c r="B560" s="335" t="s">
        <v>1555</v>
      </c>
      <c r="C560" s="334" t="s">
        <v>1556</v>
      </c>
      <c r="D560" s="336" t="s">
        <v>441</v>
      </c>
      <c r="E560" s="50" t="s">
        <v>1081</v>
      </c>
      <c r="F560" s="338" t="s">
        <v>1555</v>
      </c>
      <c r="G560" s="50" t="s">
        <v>1556</v>
      </c>
      <c r="H560" s="338" t="s">
        <v>1567</v>
      </c>
      <c r="I560" s="50" t="s">
        <v>1568</v>
      </c>
      <c r="J560" s="401"/>
      <c r="K560" s="377"/>
      <c r="L560" s="377"/>
      <c r="M560" s="377"/>
      <c r="N560" s="377"/>
      <c r="O560" s="401"/>
      <c r="P560" s="377"/>
      <c r="Q560" s="377"/>
      <c r="R560" s="377"/>
      <c r="S560" s="401"/>
      <c r="T560" s="377"/>
      <c r="U560" s="401"/>
      <c r="V560" s="377"/>
      <c r="W560" s="377"/>
      <c r="X560" s="377"/>
      <c r="Y560" s="377"/>
      <c r="Z560" s="377"/>
      <c r="AA560" s="377"/>
    </row>
    <row r="561" spans="1:27" hidden="1" x14ac:dyDescent="0.25">
      <c r="A561" s="334" t="s">
        <v>388</v>
      </c>
      <c r="B561" s="335" t="s">
        <v>1555</v>
      </c>
      <c r="C561" s="334" t="s">
        <v>1556</v>
      </c>
      <c r="D561" s="336" t="s">
        <v>441</v>
      </c>
      <c r="E561" s="50" t="s">
        <v>1081</v>
      </c>
      <c r="F561" s="338" t="s">
        <v>1555</v>
      </c>
      <c r="G561" s="50" t="s">
        <v>1556</v>
      </c>
      <c r="H561" s="338" t="s">
        <v>1569</v>
      </c>
      <c r="I561" s="50" t="s">
        <v>1570</v>
      </c>
      <c r="J561" s="401"/>
      <c r="K561" s="377"/>
      <c r="L561" s="377"/>
      <c r="M561" s="377"/>
      <c r="N561" s="377"/>
      <c r="O561" s="401"/>
      <c r="P561" s="377"/>
      <c r="Q561" s="377"/>
      <c r="R561" s="377"/>
      <c r="S561" s="401"/>
      <c r="T561" s="377"/>
      <c r="U561" s="401"/>
      <c r="V561" s="377"/>
      <c r="W561" s="377"/>
      <c r="X561" s="377"/>
      <c r="Y561" s="377"/>
      <c r="Z561" s="377"/>
      <c r="AA561" s="377"/>
    </row>
    <row r="562" spans="1:27" hidden="1" x14ac:dyDescent="0.25">
      <c r="A562" s="334" t="s">
        <v>388</v>
      </c>
      <c r="B562" s="335" t="s">
        <v>1555</v>
      </c>
      <c r="C562" s="334" t="s">
        <v>1556</v>
      </c>
      <c r="D562" s="336" t="s">
        <v>441</v>
      </c>
      <c r="E562" s="50" t="s">
        <v>1081</v>
      </c>
      <c r="F562" s="338" t="s">
        <v>1555</v>
      </c>
      <c r="G562" s="50" t="s">
        <v>1556</v>
      </c>
      <c r="H562" s="338" t="s">
        <v>1571</v>
      </c>
      <c r="I562" s="50" t="s">
        <v>1572</v>
      </c>
      <c r="J562" s="401"/>
      <c r="K562" s="377"/>
      <c r="L562" s="377"/>
      <c r="M562" s="377"/>
      <c r="N562" s="377"/>
      <c r="O562" s="401"/>
      <c r="P562" s="377"/>
      <c r="Q562" s="377"/>
      <c r="R562" s="377"/>
      <c r="S562" s="401"/>
      <c r="T562" s="377"/>
      <c r="U562" s="401"/>
      <c r="V562" s="377"/>
      <c r="W562" s="377"/>
      <c r="X562" s="377"/>
      <c r="Y562" s="377"/>
      <c r="Z562" s="377"/>
      <c r="AA562" s="377"/>
    </row>
    <row r="563" spans="1:27" hidden="1" x14ac:dyDescent="0.25">
      <c r="A563" s="334" t="s">
        <v>388</v>
      </c>
      <c r="B563" s="335" t="s">
        <v>1573</v>
      </c>
      <c r="C563" s="334" t="s">
        <v>1574</v>
      </c>
      <c r="D563" s="336" t="s">
        <v>788</v>
      </c>
      <c r="E563" s="50" t="s">
        <v>1575</v>
      </c>
      <c r="F563" s="338" t="s">
        <v>1573</v>
      </c>
      <c r="G563" s="50" t="s">
        <v>1574</v>
      </c>
      <c r="H563" s="338" t="s">
        <v>1576</v>
      </c>
      <c r="I563" s="50" t="s">
        <v>1577</v>
      </c>
      <c r="J563" s="401"/>
      <c r="K563" s="377"/>
      <c r="L563" s="377"/>
      <c r="M563" s="377"/>
      <c r="N563" s="377"/>
      <c r="O563" s="401"/>
      <c r="P563" s="377"/>
      <c r="Q563" s="377"/>
      <c r="R563" s="377"/>
      <c r="S563" s="401"/>
      <c r="T563" s="377"/>
      <c r="U563" s="401"/>
      <c r="V563" s="377"/>
      <c r="W563" s="377"/>
      <c r="X563" s="377"/>
      <c r="Y563" s="377"/>
      <c r="Z563" s="377"/>
      <c r="AA563" s="377"/>
    </row>
    <row r="564" spans="1:27" hidden="1" x14ac:dyDescent="0.25">
      <c r="A564" s="334" t="s">
        <v>388</v>
      </c>
      <c r="B564" s="335" t="s">
        <v>1573</v>
      </c>
      <c r="C564" s="334" t="s">
        <v>1574</v>
      </c>
      <c r="D564" s="336" t="s">
        <v>788</v>
      </c>
      <c r="E564" s="50" t="s">
        <v>1575</v>
      </c>
      <c r="F564" s="338" t="s">
        <v>1573</v>
      </c>
      <c r="G564" s="50" t="s">
        <v>1574</v>
      </c>
      <c r="H564" s="338" t="s">
        <v>1578</v>
      </c>
      <c r="I564" s="50" t="s">
        <v>1579</v>
      </c>
      <c r="J564" s="401"/>
      <c r="K564" s="377"/>
      <c r="L564" s="377"/>
      <c r="M564" s="377"/>
      <c r="N564" s="377"/>
      <c r="O564" s="401"/>
      <c r="P564" s="377"/>
      <c r="Q564" s="377"/>
      <c r="R564" s="377"/>
      <c r="S564" s="401"/>
      <c r="T564" s="377"/>
      <c r="U564" s="401"/>
      <c r="V564" s="377"/>
      <c r="W564" s="377"/>
      <c r="X564" s="377"/>
      <c r="Y564" s="377"/>
      <c r="Z564" s="377"/>
      <c r="AA564" s="377"/>
    </row>
    <row r="565" spans="1:27" hidden="1" x14ac:dyDescent="0.25">
      <c r="A565" s="334" t="s">
        <v>388</v>
      </c>
      <c r="B565" s="335" t="s">
        <v>1573</v>
      </c>
      <c r="C565" s="334" t="s">
        <v>1574</v>
      </c>
      <c r="D565" s="336" t="s">
        <v>788</v>
      </c>
      <c r="E565" s="50" t="s">
        <v>1575</v>
      </c>
      <c r="F565" s="338" t="s">
        <v>1573</v>
      </c>
      <c r="G565" s="50" t="s">
        <v>1574</v>
      </c>
      <c r="H565" s="338" t="s">
        <v>1580</v>
      </c>
      <c r="I565" s="50" t="s">
        <v>1581</v>
      </c>
      <c r="J565" s="401"/>
      <c r="K565" s="377"/>
      <c r="L565" s="377"/>
      <c r="M565" s="377"/>
      <c r="N565" s="377"/>
      <c r="O565" s="401"/>
      <c r="P565" s="377"/>
      <c r="Q565" s="377"/>
      <c r="R565" s="377"/>
      <c r="S565" s="401"/>
      <c r="T565" s="377"/>
      <c r="U565" s="401"/>
      <c r="V565" s="377"/>
      <c r="W565" s="377"/>
      <c r="X565" s="377"/>
      <c r="Y565" s="377"/>
      <c r="Z565" s="377"/>
      <c r="AA565" s="377"/>
    </row>
    <row r="566" spans="1:27" hidden="1" x14ac:dyDescent="0.25">
      <c r="A566" s="334" t="s">
        <v>388</v>
      </c>
      <c r="B566" s="335" t="s">
        <v>1573</v>
      </c>
      <c r="C566" s="334" t="s">
        <v>1574</v>
      </c>
      <c r="D566" s="336" t="s">
        <v>788</v>
      </c>
      <c r="E566" s="50" t="s">
        <v>1575</v>
      </c>
      <c r="F566" s="338" t="s">
        <v>1573</v>
      </c>
      <c r="G566" s="50" t="s">
        <v>1574</v>
      </c>
      <c r="H566" s="338" t="s">
        <v>1582</v>
      </c>
      <c r="I566" s="50" t="s">
        <v>1583</v>
      </c>
      <c r="J566" s="401"/>
      <c r="K566" s="377"/>
      <c r="L566" s="377"/>
      <c r="M566" s="377"/>
      <c r="N566" s="377"/>
      <c r="O566" s="401"/>
      <c r="P566" s="377"/>
      <c r="Q566" s="377"/>
      <c r="R566" s="377"/>
      <c r="S566" s="401"/>
      <c r="T566" s="377"/>
      <c r="U566" s="401"/>
      <c r="V566" s="377"/>
      <c r="W566" s="377"/>
      <c r="X566" s="377"/>
      <c r="Y566" s="377"/>
      <c r="Z566" s="377"/>
      <c r="AA566" s="377"/>
    </row>
    <row r="567" spans="1:27" hidden="1" x14ac:dyDescent="0.25">
      <c r="A567" s="334" t="s">
        <v>388</v>
      </c>
      <c r="B567" s="335" t="s">
        <v>1573</v>
      </c>
      <c r="C567" s="334" t="s">
        <v>1574</v>
      </c>
      <c r="D567" s="336" t="s">
        <v>788</v>
      </c>
      <c r="E567" s="50" t="s">
        <v>1575</v>
      </c>
      <c r="F567" s="338" t="s">
        <v>1573</v>
      </c>
      <c r="G567" s="50" t="s">
        <v>1574</v>
      </c>
      <c r="H567" s="338" t="s">
        <v>1584</v>
      </c>
      <c r="I567" s="50" t="s">
        <v>1585</v>
      </c>
      <c r="J567" s="401"/>
      <c r="K567" s="377"/>
      <c r="L567" s="377"/>
      <c r="M567" s="377"/>
      <c r="N567" s="377"/>
      <c r="O567" s="401"/>
      <c r="P567" s="377"/>
      <c r="Q567" s="377"/>
      <c r="R567" s="377"/>
      <c r="S567" s="401"/>
      <c r="T567" s="377"/>
      <c r="U567" s="401"/>
      <c r="V567" s="377"/>
      <c r="W567" s="377"/>
      <c r="X567" s="377"/>
      <c r="Y567" s="377"/>
      <c r="Z567" s="377"/>
      <c r="AA567" s="377"/>
    </row>
    <row r="568" spans="1:27" hidden="1" x14ac:dyDescent="0.25">
      <c r="A568" s="334" t="s">
        <v>388</v>
      </c>
      <c r="B568" s="335" t="s">
        <v>1573</v>
      </c>
      <c r="C568" s="334" t="s">
        <v>1574</v>
      </c>
      <c r="D568" s="336" t="s">
        <v>788</v>
      </c>
      <c r="E568" s="50" t="s">
        <v>1575</v>
      </c>
      <c r="F568" s="338" t="s">
        <v>1573</v>
      </c>
      <c r="G568" s="50" t="s">
        <v>1574</v>
      </c>
      <c r="H568" s="338" t="s">
        <v>1586</v>
      </c>
      <c r="I568" s="50" t="s">
        <v>1587</v>
      </c>
      <c r="J568" s="401"/>
      <c r="K568" s="377"/>
      <c r="L568" s="377"/>
      <c r="M568" s="377"/>
      <c r="N568" s="377"/>
      <c r="O568" s="401"/>
      <c r="P568" s="377"/>
      <c r="Q568" s="377"/>
      <c r="R568" s="377"/>
      <c r="S568" s="401"/>
      <c r="T568" s="377"/>
      <c r="U568" s="401"/>
      <c r="V568" s="377"/>
      <c r="W568" s="377"/>
      <c r="X568" s="377"/>
      <c r="Y568" s="377"/>
      <c r="Z568" s="377"/>
      <c r="AA568" s="377"/>
    </row>
    <row r="569" spans="1:27" hidden="1" x14ac:dyDescent="0.25">
      <c r="A569" s="334" t="s">
        <v>388</v>
      </c>
      <c r="B569" s="335" t="s">
        <v>1573</v>
      </c>
      <c r="C569" s="334" t="s">
        <v>1574</v>
      </c>
      <c r="D569" s="336" t="s">
        <v>788</v>
      </c>
      <c r="E569" s="50" t="s">
        <v>1575</v>
      </c>
      <c r="F569" s="338" t="s">
        <v>1573</v>
      </c>
      <c r="G569" s="50" t="s">
        <v>1574</v>
      </c>
      <c r="H569" s="338" t="s">
        <v>1588</v>
      </c>
      <c r="I569" s="50" t="s">
        <v>1589</v>
      </c>
      <c r="J569" s="401"/>
      <c r="K569" s="377"/>
      <c r="L569" s="377"/>
      <c r="M569" s="377"/>
      <c r="N569" s="377"/>
      <c r="O569" s="401"/>
      <c r="P569" s="377"/>
      <c r="Q569" s="377"/>
      <c r="R569" s="377"/>
      <c r="S569" s="401"/>
      <c r="T569" s="377"/>
      <c r="U569" s="401"/>
      <c r="V569" s="377"/>
      <c r="W569" s="377"/>
      <c r="X569" s="377"/>
      <c r="Y569" s="377"/>
      <c r="Z569" s="377"/>
      <c r="AA569" s="377"/>
    </row>
    <row r="570" spans="1:27" hidden="1" x14ac:dyDescent="0.25">
      <c r="A570" s="334" t="s">
        <v>388</v>
      </c>
      <c r="B570" s="335" t="s">
        <v>1573</v>
      </c>
      <c r="C570" s="334" t="s">
        <v>1574</v>
      </c>
      <c r="D570" s="336" t="s">
        <v>788</v>
      </c>
      <c r="E570" s="50" t="s">
        <v>1575</v>
      </c>
      <c r="F570" s="338" t="s">
        <v>1573</v>
      </c>
      <c r="G570" s="50" t="s">
        <v>1574</v>
      </c>
      <c r="H570" s="338" t="s">
        <v>1590</v>
      </c>
      <c r="I570" s="50" t="s">
        <v>1591</v>
      </c>
      <c r="J570" s="401"/>
      <c r="K570" s="377"/>
      <c r="L570" s="377"/>
      <c r="M570" s="377"/>
      <c r="N570" s="377"/>
      <c r="O570" s="401"/>
      <c r="P570" s="377"/>
      <c r="Q570" s="377"/>
      <c r="R570" s="377"/>
      <c r="S570" s="401"/>
      <c r="T570" s="377"/>
      <c r="U570" s="401"/>
      <c r="V570" s="377"/>
      <c r="W570" s="377"/>
      <c r="X570" s="377"/>
      <c r="Y570" s="377"/>
      <c r="Z570" s="377"/>
      <c r="AA570" s="377"/>
    </row>
    <row r="571" spans="1:27" hidden="1" x14ac:dyDescent="0.25">
      <c r="A571" s="334" t="s">
        <v>388</v>
      </c>
      <c r="B571" s="335" t="s">
        <v>1592</v>
      </c>
      <c r="C571" s="334" t="s">
        <v>1593</v>
      </c>
      <c r="D571" s="336" t="s">
        <v>804</v>
      </c>
      <c r="E571" s="50" t="s">
        <v>1163</v>
      </c>
      <c r="F571" s="338" t="s">
        <v>1592</v>
      </c>
      <c r="G571" s="50" t="s">
        <v>1593</v>
      </c>
      <c r="H571" s="338" t="s">
        <v>1594</v>
      </c>
      <c r="I571" s="50" t="s">
        <v>1595</v>
      </c>
      <c r="J571" s="401"/>
      <c r="K571" s="377"/>
      <c r="L571" s="377"/>
      <c r="M571" s="377"/>
      <c r="N571" s="377"/>
      <c r="O571" s="401"/>
      <c r="P571" s="377"/>
      <c r="Q571" s="377"/>
      <c r="R571" s="377"/>
      <c r="S571" s="401"/>
      <c r="T571" s="377"/>
      <c r="U571" s="401"/>
      <c r="V571" s="377"/>
      <c r="W571" s="377"/>
      <c r="X571" s="377"/>
      <c r="Y571" s="377"/>
      <c r="Z571" s="377"/>
      <c r="AA571" s="377"/>
    </row>
    <row r="572" spans="1:27" hidden="1" x14ac:dyDescent="0.25">
      <c r="A572" s="334" t="s">
        <v>388</v>
      </c>
      <c r="B572" s="335" t="s">
        <v>1592</v>
      </c>
      <c r="C572" s="334" t="s">
        <v>1593</v>
      </c>
      <c r="D572" s="336" t="s">
        <v>804</v>
      </c>
      <c r="E572" s="50" t="s">
        <v>1163</v>
      </c>
      <c r="F572" s="338" t="s">
        <v>1592</v>
      </c>
      <c r="G572" s="50" t="s">
        <v>1593</v>
      </c>
      <c r="H572" s="338" t="s">
        <v>1596</v>
      </c>
      <c r="I572" s="50" t="s">
        <v>1597</v>
      </c>
      <c r="J572" s="401"/>
      <c r="K572" s="377"/>
      <c r="L572" s="377"/>
      <c r="M572" s="377"/>
      <c r="N572" s="377"/>
      <c r="O572" s="401"/>
      <c r="P572" s="377"/>
      <c r="Q572" s="377"/>
      <c r="R572" s="377"/>
      <c r="S572" s="401"/>
      <c r="T572" s="377"/>
      <c r="U572" s="401"/>
      <c r="V572" s="377"/>
      <c r="W572" s="377"/>
      <c r="X572" s="377"/>
      <c r="Y572" s="377"/>
      <c r="Z572" s="377"/>
      <c r="AA572" s="377"/>
    </row>
    <row r="573" spans="1:27" hidden="1" x14ac:dyDescent="0.25">
      <c r="A573" s="334" t="s">
        <v>388</v>
      </c>
      <c r="B573" s="335" t="s">
        <v>1592</v>
      </c>
      <c r="C573" s="334" t="s">
        <v>1593</v>
      </c>
      <c r="D573" s="336" t="s">
        <v>804</v>
      </c>
      <c r="E573" s="50" t="s">
        <v>1163</v>
      </c>
      <c r="F573" s="338" t="s">
        <v>1592</v>
      </c>
      <c r="G573" s="50" t="s">
        <v>1593</v>
      </c>
      <c r="H573" s="338" t="s">
        <v>1598</v>
      </c>
      <c r="I573" s="50" t="s">
        <v>1599</v>
      </c>
      <c r="J573" s="401"/>
      <c r="K573" s="377"/>
      <c r="L573" s="377"/>
      <c r="M573" s="377"/>
      <c r="N573" s="377"/>
      <c r="O573" s="401"/>
      <c r="P573" s="377"/>
      <c r="Q573" s="377"/>
      <c r="R573" s="377"/>
      <c r="S573" s="401"/>
      <c r="T573" s="377"/>
      <c r="U573" s="401"/>
      <c r="V573" s="377"/>
      <c r="W573" s="377"/>
      <c r="X573" s="377"/>
      <c r="Y573" s="377"/>
      <c r="Z573" s="377"/>
      <c r="AA573" s="377"/>
    </row>
    <row r="574" spans="1:27" hidden="1" x14ac:dyDescent="0.25">
      <c r="A574" s="334" t="s">
        <v>388</v>
      </c>
      <c r="B574" s="335" t="s">
        <v>1592</v>
      </c>
      <c r="C574" s="334" t="s">
        <v>1593</v>
      </c>
      <c r="D574" s="336" t="s">
        <v>804</v>
      </c>
      <c r="E574" s="50" t="s">
        <v>1163</v>
      </c>
      <c r="F574" s="338" t="s">
        <v>1592</v>
      </c>
      <c r="G574" s="50" t="s">
        <v>1593</v>
      </c>
      <c r="H574" s="338" t="s">
        <v>1600</v>
      </c>
      <c r="I574" s="50" t="s">
        <v>1601</v>
      </c>
      <c r="J574" s="401"/>
      <c r="K574" s="377"/>
      <c r="L574" s="377"/>
      <c r="M574" s="377"/>
      <c r="N574" s="377"/>
      <c r="O574" s="401"/>
      <c r="P574" s="377"/>
      <c r="Q574" s="377"/>
      <c r="R574" s="377"/>
      <c r="S574" s="401"/>
      <c r="T574" s="377"/>
      <c r="U574" s="401"/>
      <c r="V574" s="377"/>
      <c r="W574" s="377"/>
      <c r="X574" s="377"/>
      <c r="Y574" s="377"/>
      <c r="Z574" s="377"/>
      <c r="AA574" s="377"/>
    </row>
    <row r="575" spans="1:27" hidden="1" x14ac:dyDescent="0.25">
      <c r="A575" s="334" t="s">
        <v>388</v>
      </c>
      <c r="B575" s="335" t="s">
        <v>1592</v>
      </c>
      <c r="C575" s="334" t="s">
        <v>1593</v>
      </c>
      <c r="D575" s="336" t="s">
        <v>804</v>
      </c>
      <c r="E575" s="50" t="s">
        <v>1163</v>
      </c>
      <c r="F575" s="338" t="s">
        <v>1592</v>
      </c>
      <c r="G575" s="50" t="s">
        <v>1593</v>
      </c>
      <c r="H575" s="338" t="s">
        <v>1602</v>
      </c>
      <c r="I575" s="50" t="s">
        <v>1603</v>
      </c>
      <c r="J575" s="401"/>
      <c r="K575" s="377"/>
      <c r="L575" s="377"/>
      <c r="M575" s="377"/>
      <c r="N575" s="377"/>
      <c r="O575" s="401"/>
      <c r="P575" s="377"/>
      <c r="Q575" s="377"/>
      <c r="R575" s="377"/>
      <c r="S575" s="401"/>
      <c r="T575" s="377"/>
      <c r="U575" s="401"/>
      <c r="V575" s="377"/>
      <c r="W575" s="377"/>
      <c r="X575" s="377"/>
      <c r="Y575" s="377"/>
      <c r="Z575" s="377"/>
      <c r="AA575" s="377"/>
    </row>
    <row r="576" spans="1:27" hidden="1" x14ac:dyDescent="0.25">
      <c r="A576" s="334" t="s">
        <v>388</v>
      </c>
      <c r="B576" s="335" t="s">
        <v>1592</v>
      </c>
      <c r="C576" s="334" t="s">
        <v>1593</v>
      </c>
      <c r="D576" s="336" t="s">
        <v>804</v>
      </c>
      <c r="E576" s="50" t="s">
        <v>1163</v>
      </c>
      <c r="F576" s="338" t="s">
        <v>1592</v>
      </c>
      <c r="G576" s="50" t="s">
        <v>1593</v>
      </c>
      <c r="H576" s="338" t="s">
        <v>1604</v>
      </c>
      <c r="I576" s="50" t="s">
        <v>1605</v>
      </c>
      <c r="J576" s="401"/>
      <c r="K576" s="377"/>
      <c r="L576" s="377"/>
      <c r="M576" s="377"/>
      <c r="N576" s="377"/>
      <c r="O576" s="401"/>
      <c r="P576" s="377"/>
      <c r="Q576" s="377"/>
      <c r="R576" s="377"/>
      <c r="S576" s="401"/>
      <c r="T576" s="377"/>
      <c r="U576" s="401"/>
      <c r="V576" s="377"/>
      <c r="W576" s="377"/>
      <c r="X576" s="377"/>
      <c r="Y576" s="377"/>
      <c r="Z576" s="377"/>
      <c r="AA576" s="377"/>
    </row>
    <row r="577" spans="1:27" hidden="1" x14ac:dyDescent="0.25">
      <c r="A577" s="334" t="s">
        <v>388</v>
      </c>
      <c r="B577" s="335" t="s">
        <v>1592</v>
      </c>
      <c r="C577" s="334" t="s">
        <v>1593</v>
      </c>
      <c r="D577" s="336" t="s">
        <v>804</v>
      </c>
      <c r="E577" s="50" t="s">
        <v>1163</v>
      </c>
      <c r="F577" s="338" t="s">
        <v>1592</v>
      </c>
      <c r="G577" s="50" t="s">
        <v>1593</v>
      </c>
      <c r="H577" s="338" t="s">
        <v>1606</v>
      </c>
      <c r="I577" s="50" t="s">
        <v>1607</v>
      </c>
      <c r="J577" s="401"/>
      <c r="K577" s="377"/>
      <c r="L577" s="377"/>
      <c r="M577" s="377"/>
      <c r="N577" s="377"/>
      <c r="O577" s="401"/>
      <c r="P577" s="377"/>
      <c r="Q577" s="377"/>
      <c r="R577" s="377"/>
      <c r="S577" s="401"/>
      <c r="T577" s="377"/>
      <c r="U577" s="401"/>
      <c r="V577" s="377"/>
      <c r="W577" s="377"/>
      <c r="X577" s="377"/>
      <c r="Y577" s="377"/>
      <c r="Z577" s="377"/>
      <c r="AA577" s="377"/>
    </row>
    <row r="578" spans="1:27" hidden="1" x14ac:dyDescent="0.25">
      <c r="A578" s="334" t="s">
        <v>388</v>
      </c>
      <c r="B578" s="335" t="s">
        <v>1592</v>
      </c>
      <c r="C578" s="334" t="s">
        <v>1593</v>
      </c>
      <c r="D578" s="336" t="s">
        <v>804</v>
      </c>
      <c r="E578" s="50" t="s">
        <v>1163</v>
      </c>
      <c r="F578" s="338" t="s">
        <v>1592</v>
      </c>
      <c r="G578" s="50" t="s">
        <v>1593</v>
      </c>
      <c r="H578" s="338" t="s">
        <v>1608</v>
      </c>
      <c r="I578" s="50" t="s">
        <v>1609</v>
      </c>
      <c r="J578" s="401"/>
      <c r="K578" s="377"/>
      <c r="L578" s="377"/>
      <c r="M578" s="377"/>
      <c r="N578" s="377"/>
      <c r="O578" s="401"/>
      <c r="P578" s="377"/>
      <c r="Q578" s="377"/>
      <c r="R578" s="377"/>
      <c r="S578" s="401"/>
      <c r="T578" s="377"/>
      <c r="U578" s="401"/>
      <c r="V578" s="377"/>
      <c r="W578" s="377"/>
      <c r="X578" s="377"/>
      <c r="Y578" s="377"/>
      <c r="Z578" s="377"/>
      <c r="AA578" s="377"/>
    </row>
    <row r="579" spans="1:27" hidden="1" x14ac:dyDescent="0.25">
      <c r="A579" s="334" t="s">
        <v>388</v>
      </c>
      <c r="B579" s="335" t="s">
        <v>1592</v>
      </c>
      <c r="C579" s="334" t="s">
        <v>1593</v>
      </c>
      <c r="D579" s="336" t="s">
        <v>804</v>
      </c>
      <c r="E579" s="50" t="s">
        <v>1163</v>
      </c>
      <c r="F579" s="338" t="s">
        <v>1592</v>
      </c>
      <c r="G579" s="50" t="s">
        <v>1593</v>
      </c>
      <c r="H579" s="338" t="s">
        <v>1610</v>
      </c>
      <c r="I579" s="50" t="s">
        <v>1611</v>
      </c>
      <c r="J579" s="401"/>
      <c r="K579" s="377"/>
      <c r="L579" s="377"/>
      <c r="M579" s="377"/>
      <c r="N579" s="377"/>
      <c r="O579" s="401"/>
      <c r="P579" s="377"/>
      <c r="Q579" s="377"/>
      <c r="R579" s="377"/>
      <c r="S579" s="401"/>
      <c r="T579" s="377"/>
      <c r="U579" s="401"/>
      <c r="V579" s="377"/>
      <c r="W579" s="377"/>
      <c r="X579" s="377"/>
      <c r="Y579" s="377"/>
      <c r="Z579" s="377"/>
      <c r="AA579" s="377"/>
    </row>
    <row r="580" spans="1:27" hidden="1" x14ac:dyDescent="0.25">
      <c r="A580" s="334" t="s">
        <v>388</v>
      </c>
      <c r="B580" s="335" t="s">
        <v>1592</v>
      </c>
      <c r="C580" s="334" t="s">
        <v>1593</v>
      </c>
      <c r="D580" s="336" t="s">
        <v>804</v>
      </c>
      <c r="E580" s="50" t="s">
        <v>1163</v>
      </c>
      <c r="F580" s="338" t="s">
        <v>1592</v>
      </c>
      <c r="G580" s="50" t="s">
        <v>1593</v>
      </c>
      <c r="H580" s="338" t="s">
        <v>1612</v>
      </c>
      <c r="I580" s="50" t="s">
        <v>1613</v>
      </c>
      <c r="J580" s="401"/>
      <c r="K580" s="377"/>
      <c r="L580" s="377"/>
      <c r="M580" s="377"/>
      <c r="N580" s="377"/>
      <c r="O580" s="401"/>
      <c r="P580" s="377"/>
      <c r="Q580" s="377"/>
      <c r="R580" s="377"/>
      <c r="S580" s="401"/>
      <c r="T580" s="377"/>
      <c r="U580" s="401"/>
      <c r="V580" s="377"/>
      <c r="W580" s="377"/>
      <c r="X580" s="377"/>
      <c r="Y580" s="377"/>
      <c r="Z580" s="377"/>
      <c r="AA580" s="377"/>
    </row>
    <row r="581" spans="1:27" hidden="1" x14ac:dyDescent="0.25">
      <c r="A581" s="334" t="s">
        <v>388</v>
      </c>
      <c r="B581" s="335" t="s">
        <v>1592</v>
      </c>
      <c r="C581" s="334" t="s">
        <v>1593</v>
      </c>
      <c r="D581" s="336" t="s">
        <v>804</v>
      </c>
      <c r="E581" s="50" t="s">
        <v>1163</v>
      </c>
      <c r="F581" s="338" t="s">
        <v>1592</v>
      </c>
      <c r="G581" s="50" t="s">
        <v>1593</v>
      </c>
      <c r="H581" s="338" t="s">
        <v>1614</v>
      </c>
      <c r="I581" s="50" t="s">
        <v>1613</v>
      </c>
      <c r="J581" s="401"/>
      <c r="K581" s="377"/>
      <c r="L581" s="377"/>
      <c r="M581" s="377"/>
      <c r="N581" s="377"/>
      <c r="O581" s="401"/>
      <c r="P581" s="377"/>
      <c r="Q581" s="377"/>
      <c r="R581" s="377"/>
      <c r="S581" s="401"/>
      <c r="T581" s="377"/>
      <c r="U581" s="401"/>
      <c r="V581" s="377"/>
      <c r="W581" s="377"/>
      <c r="X581" s="377"/>
      <c r="Y581" s="377"/>
      <c r="Z581" s="377"/>
      <c r="AA581" s="377"/>
    </row>
    <row r="582" spans="1:27" hidden="1" x14ac:dyDescent="0.25">
      <c r="A582" s="334" t="s">
        <v>388</v>
      </c>
      <c r="B582" s="335" t="s">
        <v>1592</v>
      </c>
      <c r="C582" s="334" t="s">
        <v>1593</v>
      </c>
      <c r="D582" s="336" t="s">
        <v>804</v>
      </c>
      <c r="E582" s="50" t="s">
        <v>1163</v>
      </c>
      <c r="F582" s="338" t="s">
        <v>1592</v>
      </c>
      <c r="G582" s="50" t="s">
        <v>1593</v>
      </c>
      <c r="H582" s="338" t="s">
        <v>1615</v>
      </c>
      <c r="I582" s="50" t="s">
        <v>1616</v>
      </c>
      <c r="J582" s="401"/>
      <c r="K582" s="377"/>
      <c r="L582" s="377"/>
      <c r="M582" s="377"/>
      <c r="N582" s="377"/>
      <c r="O582" s="401"/>
      <c r="P582" s="377"/>
      <c r="Q582" s="377"/>
      <c r="R582" s="377"/>
      <c r="S582" s="401"/>
      <c r="T582" s="377"/>
      <c r="U582" s="401"/>
      <c r="V582" s="377"/>
      <c r="W582" s="377"/>
      <c r="X582" s="377"/>
      <c r="Y582" s="377"/>
      <c r="Z582" s="377"/>
      <c r="AA582" s="377"/>
    </row>
    <row r="583" spans="1:27" hidden="1" x14ac:dyDescent="0.25">
      <c r="A583" s="334" t="s">
        <v>388</v>
      </c>
      <c r="B583" s="335" t="s">
        <v>1592</v>
      </c>
      <c r="C583" s="334" t="s">
        <v>1593</v>
      </c>
      <c r="D583" s="336" t="s">
        <v>804</v>
      </c>
      <c r="E583" s="50" t="s">
        <v>1163</v>
      </c>
      <c r="F583" s="338" t="s">
        <v>1592</v>
      </c>
      <c r="G583" s="50" t="s">
        <v>1593</v>
      </c>
      <c r="H583" s="338" t="s">
        <v>1617</v>
      </c>
      <c r="I583" s="50" t="s">
        <v>1618</v>
      </c>
      <c r="J583" s="401"/>
      <c r="K583" s="377"/>
      <c r="L583" s="377"/>
      <c r="M583" s="377"/>
      <c r="N583" s="377"/>
      <c r="O583" s="401"/>
      <c r="P583" s="377"/>
      <c r="Q583" s="377"/>
      <c r="R583" s="377"/>
      <c r="S583" s="401"/>
      <c r="T583" s="377"/>
      <c r="U583" s="401"/>
      <c r="V583" s="377"/>
      <c r="W583" s="377"/>
      <c r="X583" s="377"/>
      <c r="Y583" s="377"/>
      <c r="Z583" s="377"/>
      <c r="AA583" s="377"/>
    </row>
    <row r="584" spans="1:27" hidden="1" x14ac:dyDescent="0.25">
      <c r="A584" s="334" t="s">
        <v>388</v>
      </c>
      <c r="B584" s="335" t="s">
        <v>1592</v>
      </c>
      <c r="C584" s="334" t="s">
        <v>1593</v>
      </c>
      <c r="D584" s="336" t="s">
        <v>804</v>
      </c>
      <c r="E584" s="50" t="s">
        <v>1163</v>
      </c>
      <c r="F584" s="338" t="s">
        <v>1592</v>
      </c>
      <c r="G584" s="50" t="s">
        <v>1593</v>
      </c>
      <c r="H584" s="338" t="s">
        <v>1619</v>
      </c>
      <c r="I584" s="50" t="s">
        <v>1620</v>
      </c>
      <c r="J584" s="401"/>
      <c r="K584" s="377"/>
      <c r="L584" s="377"/>
      <c r="M584" s="377"/>
      <c r="N584" s="377"/>
      <c r="O584" s="401"/>
      <c r="P584" s="377"/>
      <c r="Q584" s="377"/>
      <c r="R584" s="377"/>
      <c r="S584" s="401"/>
      <c r="T584" s="377"/>
      <c r="U584" s="401"/>
      <c r="V584" s="377"/>
      <c r="W584" s="377"/>
      <c r="X584" s="377"/>
      <c r="Y584" s="377"/>
      <c r="Z584" s="377"/>
      <c r="AA584" s="377"/>
    </row>
    <row r="585" spans="1:27" hidden="1" x14ac:dyDescent="0.25">
      <c r="A585" s="334" t="s">
        <v>388</v>
      </c>
      <c r="B585" s="335" t="s">
        <v>1592</v>
      </c>
      <c r="C585" s="334" t="s">
        <v>1593</v>
      </c>
      <c r="D585" s="336" t="s">
        <v>804</v>
      </c>
      <c r="E585" s="50" t="s">
        <v>1163</v>
      </c>
      <c r="F585" s="338" t="s">
        <v>1592</v>
      </c>
      <c r="G585" s="50" t="s">
        <v>1593</v>
      </c>
      <c r="H585" s="338" t="s">
        <v>1621</v>
      </c>
      <c r="I585" s="50" t="s">
        <v>1622</v>
      </c>
      <c r="J585" s="401"/>
      <c r="K585" s="377"/>
      <c r="L585" s="377"/>
      <c r="M585" s="377"/>
      <c r="N585" s="377"/>
      <c r="O585" s="401"/>
      <c r="P585" s="377"/>
      <c r="Q585" s="377"/>
      <c r="R585" s="377"/>
      <c r="S585" s="401"/>
      <c r="T585" s="377"/>
      <c r="U585" s="401"/>
      <c r="V585" s="377"/>
      <c r="W585" s="377"/>
      <c r="X585" s="377"/>
      <c r="Y585" s="377"/>
      <c r="Z585" s="377"/>
      <c r="AA585" s="377"/>
    </row>
    <row r="586" spans="1:27" hidden="1" x14ac:dyDescent="0.25">
      <c r="A586" s="334" t="s">
        <v>388</v>
      </c>
      <c r="B586" s="335" t="s">
        <v>1592</v>
      </c>
      <c r="C586" s="334" t="s">
        <v>1593</v>
      </c>
      <c r="D586" s="336" t="s">
        <v>804</v>
      </c>
      <c r="E586" s="50" t="s">
        <v>1163</v>
      </c>
      <c r="F586" s="338" t="s">
        <v>1592</v>
      </c>
      <c r="G586" s="50" t="s">
        <v>1593</v>
      </c>
      <c r="H586" s="338" t="s">
        <v>1623</v>
      </c>
      <c r="I586" s="50" t="s">
        <v>1624</v>
      </c>
      <c r="J586" s="401"/>
      <c r="K586" s="377"/>
      <c r="L586" s="377"/>
      <c r="M586" s="377"/>
      <c r="N586" s="377"/>
      <c r="O586" s="401"/>
      <c r="P586" s="377"/>
      <c r="Q586" s="377"/>
      <c r="R586" s="377"/>
      <c r="S586" s="401"/>
      <c r="T586" s="377"/>
      <c r="U586" s="401"/>
      <c r="V586" s="377"/>
      <c r="W586" s="377"/>
      <c r="X586" s="377"/>
      <c r="Y586" s="377"/>
      <c r="Z586" s="377"/>
      <c r="AA586" s="377"/>
    </row>
    <row r="587" spans="1:27" hidden="1" x14ac:dyDescent="0.25">
      <c r="A587" s="334" t="s">
        <v>388</v>
      </c>
      <c r="B587" s="335" t="s">
        <v>1592</v>
      </c>
      <c r="C587" s="334" t="s">
        <v>1593</v>
      </c>
      <c r="D587" s="336" t="s">
        <v>804</v>
      </c>
      <c r="E587" s="50" t="s">
        <v>1163</v>
      </c>
      <c r="F587" s="338" t="s">
        <v>1592</v>
      </c>
      <c r="G587" s="50" t="s">
        <v>1593</v>
      </c>
      <c r="H587" s="338" t="s">
        <v>1625</v>
      </c>
      <c r="I587" s="50" t="s">
        <v>1626</v>
      </c>
      <c r="J587" s="401"/>
      <c r="K587" s="377"/>
      <c r="L587" s="377"/>
      <c r="M587" s="377"/>
      <c r="N587" s="377"/>
      <c r="O587" s="401"/>
      <c r="P587" s="377"/>
      <c r="Q587" s="377"/>
      <c r="R587" s="377"/>
      <c r="S587" s="401"/>
      <c r="T587" s="377"/>
      <c r="U587" s="401"/>
      <c r="V587" s="377"/>
      <c r="W587" s="377"/>
      <c r="X587" s="377"/>
      <c r="Y587" s="377"/>
      <c r="Z587" s="377"/>
      <c r="AA587" s="377"/>
    </row>
    <row r="588" spans="1:27" hidden="1" x14ac:dyDescent="0.25">
      <c r="A588" s="334" t="s">
        <v>388</v>
      </c>
      <c r="B588" s="335" t="s">
        <v>1592</v>
      </c>
      <c r="C588" s="334" t="s">
        <v>1593</v>
      </c>
      <c r="D588" s="336" t="s">
        <v>804</v>
      </c>
      <c r="E588" s="50" t="s">
        <v>1163</v>
      </c>
      <c r="F588" s="338" t="s">
        <v>1592</v>
      </c>
      <c r="G588" s="50" t="s">
        <v>1593</v>
      </c>
      <c r="H588" s="338" t="s">
        <v>1627</v>
      </c>
      <c r="I588" s="50" t="s">
        <v>1628</v>
      </c>
      <c r="J588" s="401"/>
      <c r="K588" s="377"/>
      <c r="L588" s="377"/>
      <c r="M588" s="377"/>
      <c r="N588" s="377"/>
      <c r="O588" s="401"/>
      <c r="P588" s="377"/>
      <c r="Q588" s="377"/>
      <c r="R588" s="377"/>
      <c r="S588" s="401"/>
      <c r="T588" s="377"/>
      <c r="U588" s="401"/>
      <c r="V588" s="377"/>
      <c r="W588" s="377"/>
      <c r="X588" s="377"/>
      <c r="Y588" s="377"/>
      <c r="Z588" s="377"/>
      <c r="AA588" s="377"/>
    </row>
    <row r="589" spans="1:27" hidden="1" x14ac:dyDescent="0.25">
      <c r="A589" s="334" t="s">
        <v>388</v>
      </c>
      <c r="B589" s="335" t="s">
        <v>1629</v>
      </c>
      <c r="C589" s="334" t="s">
        <v>1630</v>
      </c>
      <c r="D589" s="336" t="s">
        <v>804</v>
      </c>
      <c r="E589" s="50" t="s">
        <v>1163</v>
      </c>
      <c r="F589" s="338" t="s">
        <v>1629</v>
      </c>
      <c r="G589" s="50" t="s">
        <v>1630</v>
      </c>
      <c r="H589" s="338" t="s">
        <v>1631</v>
      </c>
      <c r="I589" s="50" t="s">
        <v>1632</v>
      </c>
      <c r="J589" s="401"/>
      <c r="K589" s="377"/>
      <c r="L589" s="377"/>
      <c r="M589" s="377"/>
      <c r="N589" s="377"/>
      <c r="O589" s="401"/>
      <c r="P589" s="377"/>
      <c r="Q589" s="377"/>
      <c r="R589" s="377"/>
      <c r="S589" s="401"/>
      <c r="T589" s="377"/>
      <c r="U589" s="401"/>
      <c r="V589" s="377"/>
      <c r="W589" s="377"/>
      <c r="X589" s="377"/>
      <c r="Y589" s="377"/>
      <c r="Z589" s="377"/>
      <c r="AA589" s="377"/>
    </row>
    <row r="590" spans="1:27" hidden="1" x14ac:dyDescent="0.25">
      <c r="A590" s="334" t="s">
        <v>388</v>
      </c>
      <c r="B590" s="335" t="s">
        <v>1629</v>
      </c>
      <c r="C590" s="334" t="s">
        <v>1630</v>
      </c>
      <c r="D590" s="336" t="s">
        <v>804</v>
      </c>
      <c r="E590" s="50" t="s">
        <v>1163</v>
      </c>
      <c r="F590" s="338" t="s">
        <v>1629</v>
      </c>
      <c r="G590" s="50" t="s">
        <v>1630</v>
      </c>
      <c r="H590" s="338" t="s">
        <v>1633</v>
      </c>
      <c r="I590" s="50" t="s">
        <v>1634</v>
      </c>
      <c r="J590" s="401"/>
      <c r="K590" s="377"/>
      <c r="L590" s="377"/>
      <c r="M590" s="377"/>
      <c r="N590" s="377"/>
      <c r="O590" s="401"/>
      <c r="P590" s="377"/>
      <c r="Q590" s="377"/>
      <c r="R590" s="377"/>
      <c r="S590" s="401"/>
      <c r="T590" s="377"/>
      <c r="U590" s="401"/>
      <c r="V590" s="377"/>
      <c r="W590" s="377"/>
      <c r="X590" s="377"/>
      <c r="Y590" s="377"/>
      <c r="Z590" s="377"/>
      <c r="AA590" s="377"/>
    </row>
    <row r="591" spans="1:27" hidden="1" x14ac:dyDescent="0.25">
      <c r="A591" s="334" t="s">
        <v>388</v>
      </c>
      <c r="B591" s="335" t="s">
        <v>1629</v>
      </c>
      <c r="C591" s="334" t="s">
        <v>1630</v>
      </c>
      <c r="D591" s="336" t="s">
        <v>804</v>
      </c>
      <c r="E591" s="50" t="s">
        <v>1163</v>
      </c>
      <c r="F591" s="338" t="s">
        <v>1629</v>
      </c>
      <c r="G591" s="50" t="s">
        <v>1630</v>
      </c>
      <c r="H591" s="338" t="s">
        <v>1635</v>
      </c>
      <c r="I591" s="50" t="s">
        <v>1636</v>
      </c>
      <c r="J591" s="401"/>
      <c r="K591" s="377"/>
      <c r="L591" s="377"/>
      <c r="M591" s="377"/>
      <c r="N591" s="377"/>
      <c r="O591" s="401"/>
      <c r="P591" s="377"/>
      <c r="Q591" s="377"/>
      <c r="R591" s="377"/>
      <c r="S591" s="401"/>
      <c r="T591" s="377"/>
      <c r="U591" s="401"/>
      <c r="V591" s="377"/>
      <c r="W591" s="377"/>
      <c r="X591" s="377"/>
      <c r="Y591" s="377"/>
      <c r="Z591" s="377"/>
      <c r="AA591" s="377"/>
    </row>
    <row r="592" spans="1:27" hidden="1" x14ac:dyDescent="0.25">
      <c r="A592" s="334" t="s">
        <v>388</v>
      </c>
      <c r="B592" s="335" t="s">
        <v>1629</v>
      </c>
      <c r="C592" s="334" t="s">
        <v>1630</v>
      </c>
      <c r="D592" s="336" t="s">
        <v>804</v>
      </c>
      <c r="E592" s="50" t="s">
        <v>1163</v>
      </c>
      <c r="F592" s="338" t="s">
        <v>1629</v>
      </c>
      <c r="G592" s="50" t="s">
        <v>1630</v>
      </c>
      <c r="H592" s="338" t="s">
        <v>1637</v>
      </c>
      <c r="I592" s="50" t="s">
        <v>1638</v>
      </c>
      <c r="J592" s="401"/>
      <c r="K592" s="377"/>
      <c r="L592" s="377"/>
      <c r="M592" s="377"/>
      <c r="N592" s="377"/>
      <c r="O592" s="401"/>
      <c r="P592" s="377"/>
      <c r="Q592" s="377"/>
      <c r="R592" s="377"/>
      <c r="S592" s="401"/>
      <c r="T592" s="377"/>
      <c r="U592" s="401"/>
      <c r="V592" s="377"/>
      <c r="W592" s="377"/>
      <c r="X592" s="377"/>
      <c r="Y592" s="377"/>
      <c r="Z592" s="377"/>
      <c r="AA592" s="377"/>
    </row>
    <row r="593" spans="1:27" hidden="1" x14ac:dyDescent="0.25">
      <c r="A593" s="334" t="s">
        <v>388</v>
      </c>
      <c r="B593" s="335" t="s">
        <v>1629</v>
      </c>
      <c r="C593" s="334" t="s">
        <v>1630</v>
      </c>
      <c r="D593" s="336" t="s">
        <v>804</v>
      </c>
      <c r="E593" s="50" t="s">
        <v>1163</v>
      </c>
      <c r="F593" s="338" t="s">
        <v>1629</v>
      </c>
      <c r="G593" s="50" t="s">
        <v>1630</v>
      </c>
      <c r="H593" s="338" t="s">
        <v>1639</v>
      </c>
      <c r="I593" s="50" t="s">
        <v>1638</v>
      </c>
      <c r="J593" s="401"/>
      <c r="K593" s="377"/>
      <c r="L593" s="377"/>
      <c r="M593" s="377"/>
      <c r="N593" s="377"/>
      <c r="O593" s="401"/>
      <c r="P593" s="377"/>
      <c r="Q593" s="377"/>
      <c r="R593" s="377"/>
      <c r="S593" s="401"/>
      <c r="T593" s="377"/>
      <c r="U593" s="401"/>
      <c r="V593" s="377"/>
      <c r="W593" s="377"/>
      <c r="X593" s="377"/>
      <c r="Y593" s="377"/>
      <c r="Z593" s="377"/>
      <c r="AA593" s="377"/>
    </row>
    <row r="594" spans="1:27" hidden="1" x14ac:dyDescent="0.25">
      <c r="A594" s="334" t="s">
        <v>388</v>
      </c>
      <c r="B594" s="335" t="s">
        <v>1629</v>
      </c>
      <c r="C594" s="334" t="s">
        <v>1630</v>
      </c>
      <c r="D594" s="336" t="s">
        <v>804</v>
      </c>
      <c r="E594" s="50" t="s">
        <v>1163</v>
      </c>
      <c r="F594" s="338" t="s">
        <v>1629</v>
      </c>
      <c r="G594" s="50" t="s">
        <v>1630</v>
      </c>
      <c r="H594" s="338" t="s">
        <v>1640</v>
      </c>
      <c r="I594" s="50" t="s">
        <v>1641</v>
      </c>
      <c r="J594" s="401"/>
      <c r="K594" s="377"/>
      <c r="L594" s="377"/>
      <c r="M594" s="377"/>
      <c r="N594" s="377"/>
      <c r="O594" s="401"/>
      <c r="P594" s="377"/>
      <c r="Q594" s="377"/>
      <c r="R594" s="377"/>
      <c r="S594" s="401"/>
      <c r="T594" s="377"/>
      <c r="U594" s="401"/>
      <c r="V594" s="377"/>
      <c r="W594" s="377"/>
      <c r="X594" s="377"/>
      <c r="Y594" s="377"/>
      <c r="Z594" s="377"/>
      <c r="AA594" s="377"/>
    </row>
    <row r="595" spans="1:27" hidden="1" x14ac:dyDescent="0.25">
      <c r="A595" s="334" t="s">
        <v>388</v>
      </c>
      <c r="B595" s="335" t="s">
        <v>1629</v>
      </c>
      <c r="C595" s="334" t="s">
        <v>1630</v>
      </c>
      <c r="D595" s="336" t="s">
        <v>804</v>
      </c>
      <c r="E595" s="50" t="s">
        <v>1163</v>
      </c>
      <c r="F595" s="338" t="s">
        <v>1629</v>
      </c>
      <c r="G595" s="50" t="s">
        <v>1630</v>
      </c>
      <c r="H595" s="338" t="s">
        <v>1642</v>
      </c>
      <c r="I595" s="50" t="s">
        <v>817</v>
      </c>
      <c r="J595" s="401"/>
      <c r="K595" s="377"/>
      <c r="L595" s="377"/>
      <c r="M595" s="377"/>
      <c r="N595" s="377"/>
      <c r="O595" s="401"/>
      <c r="P595" s="377"/>
      <c r="Q595" s="377"/>
      <c r="R595" s="377"/>
      <c r="S595" s="401"/>
      <c r="T595" s="377"/>
      <c r="U595" s="401"/>
      <c r="V595" s="377"/>
      <c r="W595" s="377"/>
      <c r="X595" s="377"/>
      <c r="Y595" s="377"/>
      <c r="Z595" s="377"/>
      <c r="AA595" s="377"/>
    </row>
    <row r="596" spans="1:27" hidden="1" x14ac:dyDescent="0.25">
      <c r="A596" s="334" t="s">
        <v>388</v>
      </c>
      <c r="B596" s="335" t="s">
        <v>1629</v>
      </c>
      <c r="C596" s="334" t="s">
        <v>1630</v>
      </c>
      <c r="D596" s="336" t="s">
        <v>804</v>
      </c>
      <c r="E596" s="50" t="s">
        <v>1163</v>
      </c>
      <c r="F596" s="338" t="s">
        <v>1629</v>
      </c>
      <c r="G596" s="50" t="s">
        <v>1630</v>
      </c>
      <c r="H596" s="338" t="s">
        <v>1643</v>
      </c>
      <c r="I596" s="50" t="s">
        <v>1644</v>
      </c>
      <c r="J596" s="401"/>
      <c r="K596" s="377"/>
      <c r="L596" s="377"/>
      <c r="M596" s="377"/>
      <c r="N596" s="377"/>
      <c r="O596" s="401"/>
      <c r="P596" s="377"/>
      <c r="Q596" s="377"/>
      <c r="R596" s="377"/>
      <c r="S596" s="401"/>
      <c r="T596" s="377"/>
      <c r="U596" s="401"/>
      <c r="V596" s="377"/>
      <c r="W596" s="377"/>
      <c r="X596" s="377"/>
      <c r="Y596" s="377"/>
      <c r="Z596" s="377"/>
      <c r="AA596" s="377"/>
    </row>
    <row r="597" spans="1:27" hidden="1" x14ac:dyDescent="0.25">
      <c r="A597" s="334" t="s">
        <v>388</v>
      </c>
      <c r="B597" s="335" t="s">
        <v>1629</v>
      </c>
      <c r="C597" s="334" t="s">
        <v>1630</v>
      </c>
      <c r="D597" s="336" t="s">
        <v>804</v>
      </c>
      <c r="E597" s="50" t="s">
        <v>1163</v>
      </c>
      <c r="F597" s="338" t="s">
        <v>1629</v>
      </c>
      <c r="G597" s="50" t="s">
        <v>1630</v>
      </c>
      <c r="H597" s="338" t="s">
        <v>1645</v>
      </c>
      <c r="I597" s="50" t="s">
        <v>1646</v>
      </c>
      <c r="J597" s="401"/>
      <c r="K597" s="377"/>
      <c r="L597" s="377"/>
      <c r="M597" s="377"/>
      <c r="N597" s="377"/>
      <c r="O597" s="401"/>
      <c r="P597" s="377"/>
      <c r="Q597" s="377"/>
      <c r="R597" s="377"/>
      <c r="S597" s="401"/>
      <c r="T597" s="377"/>
      <c r="U597" s="401"/>
      <c r="V597" s="377"/>
      <c r="W597" s="377"/>
      <c r="X597" s="377"/>
      <c r="Y597" s="377"/>
      <c r="Z597" s="377"/>
      <c r="AA597" s="377"/>
    </row>
    <row r="598" spans="1:27" hidden="1" x14ac:dyDescent="0.25">
      <c r="A598" s="334" t="s">
        <v>388</v>
      </c>
      <c r="B598" s="335" t="s">
        <v>1629</v>
      </c>
      <c r="C598" s="334" t="s">
        <v>1630</v>
      </c>
      <c r="D598" s="336" t="s">
        <v>804</v>
      </c>
      <c r="E598" s="50" t="s">
        <v>1163</v>
      </c>
      <c r="F598" s="338" t="s">
        <v>1629</v>
      </c>
      <c r="G598" s="50" t="s">
        <v>1630</v>
      </c>
      <c r="H598" s="338" t="s">
        <v>1647</v>
      </c>
      <c r="I598" s="50" t="s">
        <v>1648</v>
      </c>
      <c r="J598" s="401"/>
      <c r="K598" s="377"/>
      <c r="L598" s="377"/>
      <c r="M598" s="377"/>
      <c r="N598" s="377"/>
      <c r="O598" s="401"/>
      <c r="P598" s="377"/>
      <c r="Q598" s="377"/>
      <c r="R598" s="377"/>
      <c r="S598" s="401"/>
      <c r="T598" s="377"/>
      <c r="U598" s="401"/>
      <c r="V598" s="377"/>
      <c r="W598" s="377"/>
      <c r="X598" s="377"/>
      <c r="Y598" s="377"/>
      <c r="Z598" s="377"/>
      <c r="AA598" s="377"/>
    </row>
    <row r="599" spans="1:27" hidden="1" x14ac:dyDescent="0.25">
      <c r="A599" s="334" t="s">
        <v>388</v>
      </c>
      <c r="B599" s="335" t="s">
        <v>1629</v>
      </c>
      <c r="C599" s="334" t="s">
        <v>1630</v>
      </c>
      <c r="D599" s="336" t="s">
        <v>804</v>
      </c>
      <c r="E599" s="50" t="s">
        <v>1163</v>
      </c>
      <c r="F599" s="338" t="s">
        <v>1629</v>
      </c>
      <c r="G599" s="50" t="s">
        <v>1630</v>
      </c>
      <c r="H599" s="338" t="s">
        <v>1649</v>
      </c>
      <c r="I599" s="50" t="s">
        <v>1650</v>
      </c>
      <c r="J599" s="401"/>
      <c r="K599" s="377"/>
      <c r="L599" s="377"/>
      <c r="M599" s="377"/>
      <c r="N599" s="377"/>
      <c r="O599" s="401"/>
      <c r="P599" s="377"/>
      <c r="Q599" s="377"/>
      <c r="R599" s="377"/>
      <c r="S599" s="401"/>
      <c r="T599" s="377"/>
      <c r="U599" s="401"/>
      <c r="V599" s="377"/>
      <c r="W599" s="377"/>
      <c r="X599" s="377"/>
      <c r="Y599" s="377"/>
      <c r="Z599" s="377"/>
      <c r="AA599" s="377"/>
    </row>
    <row r="600" spans="1:27" hidden="1" x14ac:dyDescent="0.25">
      <c r="A600" s="334" t="s">
        <v>388</v>
      </c>
      <c r="B600" s="335" t="s">
        <v>1629</v>
      </c>
      <c r="C600" s="334" t="s">
        <v>1630</v>
      </c>
      <c r="D600" s="336" t="s">
        <v>804</v>
      </c>
      <c r="E600" s="50" t="s">
        <v>1163</v>
      </c>
      <c r="F600" s="338" t="s">
        <v>1629</v>
      </c>
      <c r="G600" s="50" t="s">
        <v>1630</v>
      </c>
      <c r="H600" s="338" t="s">
        <v>1651</v>
      </c>
      <c r="I600" s="50" t="s">
        <v>1652</v>
      </c>
      <c r="J600" s="401"/>
      <c r="K600" s="377"/>
      <c r="L600" s="377"/>
      <c r="M600" s="377"/>
      <c r="N600" s="377"/>
      <c r="O600" s="401"/>
      <c r="P600" s="377"/>
      <c r="Q600" s="377"/>
      <c r="R600" s="377"/>
      <c r="S600" s="401"/>
      <c r="T600" s="377"/>
      <c r="U600" s="401"/>
      <c r="V600" s="377"/>
      <c r="W600" s="377"/>
      <c r="X600" s="377"/>
      <c r="Y600" s="377"/>
      <c r="Z600" s="377"/>
      <c r="AA600" s="377"/>
    </row>
    <row r="601" spans="1:27" hidden="1" x14ac:dyDescent="0.25">
      <c r="A601" s="334" t="s">
        <v>388</v>
      </c>
      <c r="B601" s="335" t="s">
        <v>1629</v>
      </c>
      <c r="C601" s="334" t="s">
        <v>1630</v>
      </c>
      <c r="D601" s="336" t="s">
        <v>804</v>
      </c>
      <c r="E601" s="50" t="s">
        <v>1163</v>
      </c>
      <c r="F601" s="338" t="s">
        <v>1629</v>
      </c>
      <c r="G601" s="50" t="s">
        <v>1630</v>
      </c>
      <c r="H601" s="338" t="s">
        <v>1653</v>
      </c>
      <c r="I601" s="50" t="s">
        <v>1654</v>
      </c>
      <c r="J601" s="401"/>
      <c r="K601" s="377"/>
      <c r="L601" s="377"/>
      <c r="M601" s="377"/>
      <c r="N601" s="377"/>
      <c r="O601" s="401"/>
      <c r="P601" s="377"/>
      <c r="Q601" s="377"/>
      <c r="R601" s="377"/>
      <c r="S601" s="401"/>
      <c r="T601" s="377"/>
      <c r="U601" s="401"/>
      <c r="V601" s="377"/>
      <c r="W601" s="377"/>
      <c r="X601" s="377"/>
      <c r="Y601" s="377"/>
      <c r="Z601" s="377"/>
      <c r="AA601" s="377"/>
    </row>
    <row r="602" spans="1:27" hidden="1" x14ac:dyDescent="0.25">
      <c r="A602" s="334" t="s">
        <v>388</v>
      </c>
      <c r="B602" s="335" t="s">
        <v>1629</v>
      </c>
      <c r="C602" s="334" t="s">
        <v>1630</v>
      </c>
      <c r="D602" s="336" t="s">
        <v>804</v>
      </c>
      <c r="E602" s="50" t="s">
        <v>1163</v>
      </c>
      <c r="F602" s="338" t="s">
        <v>1629</v>
      </c>
      <c r="G602" s="50" t="s">
        <v>1630</v>
      </c>
      <c r="H602" s="338" t="s">
        <v>1655</v>
      </c>
      <c r="I602" s="50" t="s">
        <v>1656</v>
      </c>
      <c r="J602" s="401"/>
      <c r="K602" s="377"/>
      <c r="L602" s="377"/>
      <c r="M602" s="377"/>
      <c r="N602" s="377"/>
      <c r="O602" s="401"/>
      <c r="P602" s="377"/>
      <c r="Q602" s="377"/>
      <c r="R602" s="377"/>
      <c r="S602" s="401"/>
      <c r="T602" s="377"/>
      <c r="U602" s="401"/>
      <c r="V602" s="377"/>
      <c r="W602" s="377"/>
      <c r="X602" s="377"/>
      <c r="Y602" s="377"/>
      <c r="Z602" s="377"/>
      <c r="AA602" s="377"/>
    </row>
    <row r="603" spans="1:27" hidden="1" x14ac:dyDescent="0.25">
      <c r="A603" s="334" t="s">
        <v>388</v>
      </c>
      <c r="B603" s="335" t="s">
        <v>1629</v>
      </c>
      <c r="C603" s="334" t="s">
        <v>1630</v>
      </c>
      <c r="D603" s="336" t="s">
        <v>804</v>
      </c>
      <c r="E603" s="50" t="s">
        <v>1163</v>
      </c>
      <c r="F603" s="338" t="s">
        <v>1629</v>
      </c>
      <c r="G603" s="50" t="s">
        <v>1630</v>
      </c>
      <c r="H603" s="338" t="s">
        <v>1657</v>
      </c>
      <c r="I603" s="50" t="s">
        <v>1658</v>
      </c>
      <c r="J603" s="401"/>
      <c r="K603" s="377"/>
      <c r="L603" s="377"/>
      <c r="M603" s="377"/>
      <c r="N603" s="377"/>
      <c r="O603" s="401"/>
      <c r="P603" s="377"/>
      <c r="Q603" s="377"/>
      <c r="R603" s="377"/>
      <c r="S603" s="401"/>
      <c r="T603" s="377"/>
      <c r="U603" s="401"/>
      <c r="V603" s="377"/>
      <c r="W603" s="377"/>
      <c r="X603" s="377"/>
      <c r="Y603" s="377"/>
      <c r="Z603" s="377"/>
      <c r="AA603" s="377"/>
    </row>
    <row r="604" spans="1:27" hidden="1" x14ac:dyDescent="0.25">
      <c r="A604" s="334" t="s">
        <v>388</v>
      </c>
      <c r="B604" s="335" t="s">
        <v>1629</v>
      </c>
      <c r="C604" s="334" t="s">
        <v>1630</v>
      </c>
      <c r="D604" s="336" t="s">
        <v>804</v>
      </c>
      <c r="E604" s="50" t="s">
        <v>1163</v>
      </c>
      <c r="F604" s="338" t="s">
        <v>1629</v>
      </c>
      <c r="G604" s="50" t="s">
        <v>1630</v>
      </c>
      <c r="H604" s="338" t="s">
        <v>1659</v>
      </c>
      <c r="I604" s="50" t="s">
        <v>1660</v>
      </c>
      <c r="J604" s="401"/>
      <c r="K604" s="377"/>
      <c r="L604" s="377"/>
      <c r="M604" s="377"/>
      <c r="N604" s="377"/>
      <c r="O604" s="401"/>
      <c r="P604" s="377"/>
      <c r="Q604" s="377"/>
      <c r="R604" s="377"/>
      <c r="S604" s="401"/>
      <c r="T604" s="377"/>
      <c r="U604" s="401"/>
      <c r="V604" s="377"/>
      <c r="W604" s="377"/>
      <c r="X604" s="377"/>
      <c r="Y604" s="377"/>
      <c r="Z604" s="377"/>
      <c r="AA604" s="377"/>
    </row>
    <row r="605" spans="1:27" hidden="1" x14ac:dyDescent="0.25">
      <c r="A605" s="334" t="s">
        <v>388</v>
      </c>
      <c r="B605" s="335" t="s">
        <v>1661</v>
      </c>
      <c r="C605" s="334" t="s">
        <v>1662</v>
      </c>
      <c r="D605" s="336" t="s">
        <v>419</v>
      </c>
      <c r="E605" s="50" t="s">
        <v>1267</v>
      </c>
      <c r="F605" s="338" t="s">
        <v>1661</v>
      </c>
      <c r="G605" s="50" t="s">
        <v>1662</v>
      </c>
      <c r="H605" s="338" t="s">
        <v>1663</v>
      </c>
      <c r="I605" s="50" t="s">
        <v>1662</v>
      </c>
      <c r="J605" s="401"/>
      <c r="K605" s="377"/>
      <c r="L605" s="377"/>
      <c r="M605" s="377"/>
      <c r="N605" s="377"/>
      <c r="O605" s="401"/>
      <c r="P605" s="377"/>
      <c r="Q605" s="377"/>
      <c r="R605" s="377"/>
      <c r="S605" s="401"/>
      <c r="T605" s="377"/>
      <c r="U605" s="401"/>
      <c r="V605" s="377"/>
      <c r="W605" s="377"/>
      <c r="X605" s="377"/>
      <c r="Y605" s="377"/>
      <c r="Z605" s="377"/>
      <c r="AA605" s="377"/>
    </row>
    <row r="606" spans="1:27" hidden="1" x14ac:dyDescent="0.25">
      <c r="A606" s="334" t="s">
        <v>388</v>
      </c>
      <c r="B606" s="335" t="s">
        <v>1661</v>
      </c>
      <c r="C606" s="334" t="s">
        <v>1662</v>
      </c>
      <c r="D606" s="336" t="s">
        <v>419</v>
      </c>
      <c r="E606" s="50" t="s">
        <v>1267</v>
      </c>
      <c r="F606" s="338" t="s">
        <v>1661</v>
      </c>
      <c r="G606" s="50" t="s">
        <v>1662</v>
      </c>
      <c r="H606" s="338" t="s">
        <v>1664</v>
      </c>
      <c r="I606" s="50" t="s">
        <v>1665</v>
      </c>
      <c r="J606" s="401"/>
      <c r="K606" s="377"/>
      <c r="L606" s="377"/>
      <c r="M606" s="377"/>
      <c r="N606" s="377"/>
      <c r="O606" s="401"/>
      <c r="P606" s="377"/>
      <c r="Q606" s="377"/>
      <c r="R606" s="377"/>
      <c r="S606" s="401"/>
      <c r="T606" s="377"/>
      <c r="U606" s="401"/>
      <c r="V606" s="377"/>
      <c r="W606" s="377"/>
      <c r="X606" s="377"/>
      <c r="Y606" s="377"/>
      <c r="Z606" s="377"/>
      <c r="AA606" s="377"/>
    </row>
    <row r="607" spans="1:27" hidden="1" x14ac:dyDescent="0.25">
      <c r="A607" s="334" t="s">
        <v>388</v>
      </c>
      <c r="B607" s="335" t="s">
        <v>1661</v>
      </c>
      <c r="C607" s="334" t="s">
        <v>1662</v>
      </c>
      <c r="D607" s="336" t="s">
        <v>419</v>
      </c>
      <c r="E607" s="50" t="s">
        <v>1267</v>
      </c>
      <c r="F607" s="338" t="s">
        <v>1661</v>
      </c>
      <c r="G607" s="50" t="s">
        <v>1662</v>
      </c>
      <c r="H607" s="338" t="s">
        <v>1666</v>
      </c>
      <c r="I607" s="50" t="s">
        <v>1667</v>
      </c>
      <c r="J607" s="401"/>
      <c r="K607" s="377"/>
      <c r="L607" s="377"/>
      <c r="M607" s="377"/>
      <c r="N607" s="377"/>
      <c r="O607" s="401"/>
      <c r="P607" s="377"/>
      <c r="Q607" s="377"/>
      <c r="R607" s="377"/>
      <c r="S607" s="401"/>
      <c r="T607" s="377"/>
      <c r="U607" s="401"/>
      <c r="V607" s="377"/>
      <c r="W607" s="377"/>
      <c r="X607" s="377"/>
      <c r="Y607" s="377"/>
      <c r="Z607" s="377"/>
      <c r="AA607" s="377"/>
    </row>
    <row r="608" spans="1:27" hidden="1" x14ac:dyDescent="0.25">
      <c r="A608" s="334" t="s">
        <v>388</v>
      </c>
      <c r="B608" s="335" t="s">
        <v>1661</v>
      </c>
      <c r="C608" s="334" t="s">
        <v>1662</v>
      </c>
      <c r="D608" s="336" t="s">
        <v>419</v>
      </c>
      <c r="E608" s="50" t="s">
        <v>1267</v>
      </c>
      <c r="F608" s="338" t="s">
        <v>1661</v>
      </c>
      <c r="G608" s="50" t="s">
        <v>1662</v>
      </c>
      <c r="H608" s="338" t="s">
        <v>1668</v>
      </c>
      <c r="I608" s="50" t="s">
        <v>1669</v>
      </c>
      <c r="J608" s="401"/>
      <c r="K608" s="377"/>
      <c r="L608" s="377"/>
      <c r="M608" s="377"/>
      <c r="N608" s="377"/>
      <c r="O608" s="401"/>
      <c r="P608" s="377"/>
      <c r="Q608" s="377"/>
      <c r="R608" s="377"/>
      <c r="S608" s="401"/>
      <c r="T608" s="377"/>
      <c r="U608" s="401"/>
      <c r="V608" s="377"/>
      <c r="W608" s="377"/>
      <c r="X608" s="377"/>
      <c r="Y608" s="377"/>
      <c r="Z608" s="377"/>
      <c r="AA608" s="377"/>
    </row>
    <row r="609" spans="1:27" hidden="1" x14ac:dyDescent="0.25">
      <c r="A609" s="334" t="s">
        <v>388</v>
      </c>
      <c r="B609" s="335" t="s">
        <v>1661</v>
      </c>
      <c r="C609" s="334" t="s">
        <v>1662</v>
      </c>
      <c r="D609" s="336" t="s">
        <v>419</v>
      </c>
      <c r="E609" s="50" t="s">
        <v>1267</v>
      </c>
      <c r="F609" s="338" t="s">
        <v>1661</v>
      </c>
      <c r="G609" s="50" t="s">
        <v>1662</v>
      </c>
      <c r="H609" s="338" t="s">
        <v>1670</v>
      </c>
      <c r="I609" s="50" t="s">
        <v>1671</v>
      </c>
      <c r="J609" s="401"/>
      <c r="K609" s="377"/>
      <c r="L609" s="377"/>
      <c r="M609" s="377"/>
      <c r="N609" s="377"/>
      <c r="O609" s="401"/>
      <c r="P609" s="377"/>
      <c r="Q609" s="377"/>
      <c r="R609" s="377"/>
      <c r="S609" s="401"/>
      <c r="T609" s="377"/>
      <c r="U609" s="401"/>
      <c r="V609" s="377"/>
      <c r="W609" s="377"/>
      <c r="X609" s="377"/>
      <c r="Y609" s="377"/>
      <c r="Z609" s="377"/>
      <c r="AA609" s="377"/>
    </row>
    <row r="610" spans="1:27" hidden="1" x14ac:dyDescent="0.25">
      <c r="A610" s="334" t="s">
        <v>388</v>
      </c>
      <c r="B610" s="335" t="s">
        <v>1661</v>
      </c>
      <c r="C610" s="334" t="s">
        <v>1662</v>
      </c>
      <c r="D610" s="336" t="s">
        <v>419</v>
      </c>
      <c r="E610" s="50" t="s">
        <v>1267</v>
      </c>
      <c r="F610" s="338" t="s">
        <v>1661</v>
      </c>
      <c r="G610" s="50" t="s">
        <v>1662</v>
      </c>
      <c r="H610" s="338" t="s">
        <v>1672</v>
      </c>
      <c r="I610" s="50" t="s">
        <v>510</v>
      </c>
      <c r="J610" s="401"/>
      <c r="K610" s="377"/>
      <c r="L610" s="377"/>
      <c r="M610" s="377"/>
      <c r="N610" s="377"/>
      <c r="O610" s="401"/>
      <c r="P610" s="377"/>
      <c r="Q610" s="377"/>
      <c r="R610" s="377"/>
      <c r="S610" s="401"/>
      <c r="T610" s="377"/>
      <c r="U610" s="401"/>
      <c r="V610" s="377"/>
      <c r="W610" s="377"/>
      <c r="X610" s="377"/>
      <c r="Y610" s="377"/>
      <c r="Z610" s="377"/>
      <c r="AA610" s="377"/>
    </row>
    <row r="611" spans="1:27" hidden="1" x14ac:dyDescent="0.25">
      <c r="A611" s="334" t="s">
        <v>388</v>
      </c>
      <c r="B611" s="335" t="s">
        <v>1661</v>
      </c>
      <c r="C611" s="334" t="s">
        <v>1662</v>
      </c>
      <c r="D611" s="336" t="s">
        <v>419</v>
      </c>
      <c r="E611" s="50" t="s">
        <v>1267</v>
      </c>
      <c r="F611" s="338" t="s">
        <v>1661</v>
      </c>
      <c r="G611" s="50" t="s">
        <v>1662</v>
      </c>
      <c r="H611" s="338" t="s">
        <v>1673</v>
      </c>
      <c r="I611" s="50" t="s">
        <v>1674</v>
      </c>
      <c r="J611" s="401"/>
      <c r="K611" s="377"/>
      <c r="L611" s="377"/>
      <c r="M611" s="377"/>
      <c r="N611" s="377"/>
      <c r="O611" s="401"/>
      <c r="P611" s="377"/>
      <c r="Q611" s="377"/>
      <c r="R611" s="377"/>
      <c r="S611" s="401"/>
      <c r="T611" s="377"/>
      <c r="U611" s="401"/>
      <c r="V611" s="377"/>
      <c r="W611" s="377"/>
      <c r="X611" s="377"/>
      <c r="Y611" s="377"/>
      <c r="Z611" s="377"/>
      <c r="AA611" s="377"/>
    </row>
    <row r="612" spans="1:27" hidden="1" x14ac:dyDescent="0.25">
      <c r="A612" s="334" t="s">
        <v>388</v>
      </c>
      <c r="B612" s="335" t="s">
        <v>1661</v>
      </c>
      <c r="C612" s="334" t="s">
        <v>1662</v>
      </c>
      <c r="D612" s="336" t="s">
        <v>419</v>
      </c>
      <c r="E612" s="50" t="s">
        <v>1267</v>
      </c>
      <c r="F612" s="338" t="s">
        <v>1661</v>
      </c>
      <c r="G612" s="50" t="s">
        <v>1662</v>
      </c>
      <c r="H612" s="338" t="s">
        <v>1675</v>
      </c>
      <c r="I612" s="50" t="s">
        <v>1676</v>
      </c>
      <c r="J612" s="401"/>
      <c r="K612" s="377"/>
      <c r="L612" s="377"/>
      <c r="M612" s="377"/>
      <c r="N612" s="377"/>
      <c r="O612" s="401"/>
      <c r="P612" s="377"/>
      <c r="Q612" s="377"/>
      <c r="R612" s="377"/>
      <c r="S612" s="401"/>
      <c r="T612" s="377"/>
      <c r="U612" s="401"/>
      <c r="V612" s="377"/>
      <c r="W612" s="377"/>
      <c r="X612" s="377"/>
      <c r="Y612" s="377"/>
      <c r="Z612" s="377"/>
      <c r="AA612" s="377"/>
    </row>
    <row r="613" spans="1:27" hidden="1" x14ac:dyDescent="0.25">
      <c r="A613" s="334" t="s">
        <v>388</v>
      </c>
      <c r="B613" s="335" t="s">
        <v>1661</v>
      </c>
      <c r="C613" s="334" t="s">
        <v>1662</v>
      </c>
      <c r="D613" s="336" t="s">
        <v>419</v>
      </c>
      <c r="E613" s="50" t="s">
        <v>1267</v>
      </c>
      <c r="F613" s="338" t="s">
        <v>1661</v>
      </c>
      <c r="G613" s="50" t="s">
        <v>1662</v>
      </c>
      <c r="H613" s="338" t="s">
        <v>1677</v>
      </c>
      <c r="I613" s="50" t="s">
        <v>1678</v>
      </c>
      <c r="J613" s="401"/>
      <c r="K613" s="377"/>
      <c r="L613" s="377"/>
      <c r="M613" s="377"/>
      <c r="N613" s="377"/>
      <c r="O613" s="401"/>
      <c r="P613" s="377"/>
      <c r="Q613" s="377"/>
      <c r="R613" s="377"/>
      <c r="S613" s="401"/>
      <c r="T613" s="377"/>
      <c r="U613" s="401"/>
      <c r="V613" s="377"/>
      <c r="W613" s="377"/>
      <c r="X613" s="377"/>
      <c r="Y613" s="377"/>
      <c r="Z613" s="377"/>
      <c r="AA613" s="377"/>
    </row>
    <row r="614" spans="1:27" hidden="1" x14ac:dyDescent="0.25">
      <c r="A614" s="334" t="s">
        <v>388</v>
      </c>
      <c r="B614" s="335" t="s">
        <v>1661</v>
      </c>
      <c r="C614" s="334" t="s">
        <v>1662</v>
      </c>
      <c r="D614" s="336" t="s">
        <v>419</v>
      </c>
      <c r="E614" s="50" t="s">
        <v>1267</v>
      </c>
      <c r="F614" s="338" t="s">
        <v>1661</v>
      </c>
      <c r="G614" s="50" t="s">
        <v>1662</v>
      </c>
      <c r="H614" s="338" t="s">
        <v>1679</v>
      </c>
      <c r="I614" s="50" t="s">
        <v>1680</v>
      </c>
      <c r="J614" s="401"/>
      <c r="K614" s="377"/>
      <c r="L614" s="377"/>
      <c r="M614" s="377"/>
      <c r="N614" s="377"/>
      <c r="O614" s="401"/>
      <c r="P614" s="377"/>
      <c r="Q614" s="377"/>
      <c r="R614" s="377"/>
      <c r="S614" s="401"/>
      <c r="T614" s="377"/>
      <c r="U614" s="401"/>
      <c r="V614" s="377"/>
      <c r="W614" s="377"/>
      <c r="X614" s="377"/>
      <c r="Y614" s="377"/>
      <c r="Z614" s="377"/>
      <c r="AA614" s="377"/>
    </row>
    <row r="615" spans="1:27" hidden="1" x14ac:dyDescent="0.25">
      <c r="A615" s="334" t="s">
        <v>388</v>
      </c>
      <c r="B615" s="335" t="s">
        <v>1661</v>
      </c>
      <c r="C615" s="334" t="s">
        <v>1662</v>
      </c>
      <c r="D615" s="336" t="s">
        <v>419</v>
      </c>
      <c r="E615" s="50" t="s">
        <v>1267</v>
      </c>
      <c r="F615" s="338" t="s">
        <v>1661</v>
      </c>
      <c r="G615" s="50" t="s">
        <v>1662</v>
      </c>
      <c r="H615" s="338" t="s">
        <v>1681</v>
      </c>
      <c r="I615" s="50" t="s">
        <v>1682</v>
      </c>
      <c r="J615" s="401"/>
      <c r="K615" s="377"/>
      <c r="L615" s="377"/>
      <c r="M615" s="377"/>
      <c r="N615" s="377"/>
      <c r="O615" s="401"/>
      <c r="P615" s="377"/>
      <c r="Q615" s="377"/>
      <c r="R615" s="377"/>
      <c r="S615" s="401"/>
      <c r="T615" s="377"/>
      <c r="U615" s="401"/>
      <c r="V615" s="377"/>
      <c r="W615" s="377"/>
      <c r="X615" s="377"/>
      <c r="Y615" s="377"/>
      <c r="Z615" s="377"/>
      <c r="AA615" s="377"/>
    </row>
    <row r="616" spans="1:27" hidden="1" x14ac:dyDescent="0.25">
      <c r="A616" s="334" t="s">
        <v>388</v>
      </c>
      <c r="B616" s="335" t="s">
        <v>1661</v>
      </c>
      <c r="C616" s="334" t="s">
        <v>1662</v>
      </c>
      <c r="D616" s="336" t="s">
        <v>419</v>
      </c>
      <c r="E616" s="50" t="s">
        <v>1267</v>
      </c>
      <c r="F616" s="338" t="s">
        <v>1661</v>
      </c>
      <c r="G616" s="50" t="s">
        <v>1662</v>
      </c>
      <c r="H616" s="338" t="s">
        <v>1683</v>
      </c>
      <c r="I616" s="50" t="s">
        <v>1684</v>
      </c>
      <c r="J616" s="401"/>
      <c r="K616" s="377"/>
      <c r="L616" s="377"/>
      <c r="M616" s="377"/>
      <c r="N616" s="377"/>
      <c r="O616" s="401"/>
      <c r="P616" s="377"/>
      <c r="Q616" s="377"/>
      <c r="R616" s="377"/>
      <c r="S616" s="401"/>
      <c r="T616" s="377"/>
      <c r="U616" s="401"/>
      <c r="V616" s="377"/>
      <c r="W616" s="377"/>
      <c r="X616" s="377"/>
      <c r="Y616" s="377"/>
      <c r="Z616" s="377"/>
      <c r="AA616" s="377"/>
    </row>
    <row r="617" spans="1:27" hidden="1" x14ac:dyDescent="0.25">
      <c r="A617" s="334" t="s">
        <v>388</v>
      </c>
      <c r="B617" s="335" t="s">
        <v>1661</v>
      </c>
      <c r="C617" s="334" t="s">
        <v>1662</v>
      </c>
      <c r="D617" s="336" t="s">
        <v>419</v>
      </c>
      <c r="E617" s="50" t="s">
        <v>1267</v>
      </c>
      <c r="F617" s="338" t="s">
        <v>1661</v>
      </c>
      <c r="G617" s="50" t="s">
        <v>1662</v>
      </c>
      <c r="H617" s="338" t="s">
        <v>1685</v>
      </c>
      <c r="I617" s="50" t="s">
        <v>1686</v>
      </c>
      <c r="J617" s="401"/>
      <c r="K617" s="377"/>
      <c r="L617" s="377"/>
      <c r="M617" s="377"/>
      <c r="N617" s="377"/>
      <c r="O617" s="401"/>
      <c r="P617" s="377"/>
      <c r="Q617" s="377"/>
      <c r="R617" s="377"/>
      <c r="S617" s="401"/>
      <c r="T617" s="377"/>
      <c r="U617" s="401"/>
      <c r="V617" s="377"/>
      <c r="W617" s="377"/>
      <c r="X617" s="377"/>
      <c r="Y617" s="377"/>
      <c r="Z617" s="377"/>
      <c r="AA617" s="377"/>
    </row>
    <row r="618" spans="1:27" hidden="1" x14ac:dyDescent="0.25">
      <c r="A618" s="334" t="s">
        <v>388</v>
      </c>
      <c r="B618" s="335" t="s">
        <v>1661</v>
      </c>
      <c r="C618" s="334" t="s">
        <v>1662</v>
      </c>
      <c r="D618" s="336" t="s">
        <v>419</v>
      </c>
      <c r="E618" s="50" t="s">
        <v>1267</v>
      </c>
      <c r="F618" s="338" t="s">
        <v>1661</v>
      </c>
      <c r="G618" s="50" t="s">
        <v>1662</v>
      </c>
      <c r="H618" s="338" t="s">
        <v>1687</v>
      </c>
      <c r="I618" s="50" t="s">
        <v>1688</v>
      </c>
      <c r="J618" s="401"/>
      <c r="K618" s="377"/>
      <c r="L618" s="377"/>
      <c r="M618" s="377"/>
      <c r="N618" s="377"/>
      <c r="O618" s="401"/>
      <c r="P618" s="377"/>
      <c r="Q618" s="377"/>
      <c r="R618" s="377"/>
      <c r="S618" s="401"/>
      <c r="T618" s="377"/>
      <c r="U618" s="401"/>
      <c r="V618" s="377"/>
      <c r="W618" s="377"/>
      <c r="X618" s="377"/>
      <c r="Y618" s="377"/>
      <c r="Z618" s="377"/>
      <c r="AA618" s="377"/>
    </row>
    <row r="619" spans="1:27" hidden="1" x14ac:dyDescent="0.25">
      <c r="A619" s="334" t="s">
        <v>388</v>
      </c>
      <c r="B619" s="335" t="s">
        <v>1661</v>
      </c>
      <c r="C619" s="334" t="s">
        <v>1662</v>
      </c>
      <c r="D619" s="336" t="s">
        <v>419</v>
      </c>
      <c r="E619" s="50" t="s">
        <v>1267</v>
      </c>
      <c r="F619" s="338" t="s">
        <v>1661</v>
      </c>
      <c r="G619" s="50" t="s">
        <v>1662</v>
      </c>
      <c r="H619" s="338" t="s">
        <v>1689</v>
      </c>
      <c r="I619" s="50" t="s">
        <v>1690</v>
      </c>
      <c r="J619" s="401"/>
      <c r="K619" s="377"/>
      <c r="L619" s="377"/>
      <c r="M619" s="377"/>
      <c r="N619" s="377"/>
      <c r="O619" s="401"/>
      <c r="P619" s="377"/>
      <c r="Q619" s="377"/>
      <c r="R619" s="377"/>
      <c r="S619" s="401"/>
      <c r="T619" s="377"/>
      <c r="U619" s="401"/>
      <c r="V619" s="377"/>
      <c r="W619" s="377"/>
      <c r="X619" s="377"/>
      <c r="Y619" s="377"/>
      <c r="Z619" s="377"/>
      <c r="AA619" s="377"/>
    </row>
    <row r="620" spans="1:27" hidden="1" x14ac:dyDescent="0.25">
      <c r="A620" s="334" t="s">
        <v>388</v>
      </c>
      <c r="B620" s="335" t="s">
        <v>1661</v>
      </c>
      <c r="C620" s="334" t="s">
        <v>1662</v>
      </c>
      <c r="D620" s="336" t="s">
        <v>419</v>
      </c>
      <c r="E620" s="50" t="s">
        <v>1267</v>
      </c>
      <c r="F620" s="338" t="s">
        <v>1661</v>
      </c>
      <c r="G620" s="50" t="s">
        <v>1662</v>
      </c>
      <c r="H620" s="338" t="s">
        <v>1691</v>
      </c>
      <c r="I620" s="50" t="s">
        <v>1692</v>
      </c>
      <c r="J620" s="401"/>
      <c r="K620" s="377"/>
      <c r="L620" s="377"/>
      <c r="M620" s="377"/>
      <c r="N620" s="377"/>
      <c r="O620" s="401"/>
      <c r="P620" s="377"/>
      <c r="Q620" s="377"/>
      <c r="R620" s="377"/>
      <c r="S620" s="401"/>
      <c r="T620" s="377"/>
      <c r="U620" s="401"/>
      <c r="V620" s="377"/>
      <c r="W620" s="377"/>
      <c r="X620" s="377"/>
      <c r="Y620" s="377"/>
      <c r="Z620" s="377"/>
      <c r="AA620" s="377"/>
    </row>
    <row r="621" spans="1:27" hidden="1" x14ac:dyDescent="0.25">
      <c r="A621" s="334" t="s">
        <v>388</v>
      </c>
      <c r="B621" s="335" t="s">
        <v>1661</v>
      </c>
      <c r="C621" s="334" t="s">
        <v>1662</v>
      </c>
      <c r="D621" s="336" t="s">
        <v>419</v>
      </c>
      <c r="E621" s="50" t="s">
        <v>1267</v>
      </c>
      <c r="F621" s="338" t="s">
        <v>1661</v>
      </c>
      <c r="G621" s="50" t="s">
        <v>1662</v>
      </c>
      <c r="H621" s="338" t="s">
        <v>1693</v>
      </c>
      <c r="I621" s="50" t="s">
        <v>1694</v>
      </c>
      <c r="J621" s="401"/>
      <c r="K621" s="377"/>
      <c r="L621" s="377"/>
      <c r="M621" s="377"/>
      <c r="N621" s="377"/>
      <c r="O621" s="401"/>
      <c r="P621" s="377"/>
      <c r="Q621" s="377"/>
      <c r="R621" s="377"/>
      <c r="S621" s="401"/>
      <c r="T621" s="377"/>
      <c r="U621" s="401"/>
      <c r="V621" s="377"/>
      <c r="W621" s="377"/>
      <c r="X621" s="377"/>
      <c r="Y621" s="377"/>
      <c r="Z621" s="377"/>
      <c r="AA621" s="377"/>
    </row>
    <row r="622" spans="1:27" hidden="1" x14ac:dyDescent="0.25">
      <c r="A622" s="334" t="s">
        <v>388</v>
      </c>
      <c r="B622" s="335" t="s">
        <v>1695</v>
      </c>
      <c r="C622" s="334" t="s">
        <v>1696</v>
      </c>
      <c r="D622" s="336" t="s">
        <v>729</v>
      </c>
      <c r="E622" s="50" t="s">
        <v>1697</v>
      </c>
      <c r="F622" s="338" t="s">
        <v>1695</v>
      </c>
      <c r="G622" s="50" t="s">
        <v>1696</v>
      </c>
      <c r="H622" s="338" t="s">
        <v>1698</v>
      </c>
      <c r="I622" s="50" t="s">
        <v>1699</v>
      </c>
      <c r="J622" s="401"/>
      <c r="K622" s="377"/>
      <c r="L622" s="377"/>
      <c r="M622" s="377"/>
      <c r="N622" s="377"/>
      <c r="O622" s="401"/>
      <c r="P622" s="377"/>
      <c r="Q622" s="377"/>
      <c r="R622" s="377"/>
      <c r="S622" s="401"/>
      <c r="T622" s="377"/>
      <c r="U622" s="401"/>
      <c r="V622" s="377"/>
      <c r="W622" s="377"/>
      <c r="X622" s="377"/>
      <c r="Y622" s="377"/>
      <c r="Z622" s="377"/>
      <c r="AA622" s="377"/>
    </row>
    <row r="623" spans="1:27" hidden="1" x14ac:dyDescent="0.25">
      <c r="A623" s="334" t="s">
        <v>388</v>
      </c>
      <c r="B623" s="335" t="s">
        <v>1695</v>
      </c>
      <c r="C623" s="334" t="s">
        <v>1696</v>
      </c>
      <c r="D623" s="336" t="s">
        <v>729</v>
      </c>
      <c r="E623" s="50" t="s">
        <v>1697</v>
      </c>
      <c r="F623" s="338" t="s">
        <v>1695</v>
      </c>
      <c r="G623" s="50" t="s">
        <v>1696</v>
      </c>
      <c r="H623" s="338" t="s">
        <v>1700</v>
      </c>
      <c r="I623" s="50" t="s">
        <v>1701</v>
      </c>
      <c r="J623" s="401"/>
      <c r="K623" s="377"/>
      <c r="L623" s="377"/>
      <c r="M623" s="377"/>
      <c r="N623" s="377"/>
      <c r="O623" s="401"/>
      <c r="P623" s="377"/>
      <c r="Q623" s="377"/>
      <c r="R623" s="377"/>
      <c r="S623" s="401"/>
      <c r="T623" s="377"/>
      <c r="U623" s="401"/>
      <c r="V623" s="377"/>
      <c r="W623" s="377"/>
      <c r="X623" s="377"/>
      <c r="Y623" s="377"/>
      <c r="Z623" s="377"/>
      <c r="AA623" s="377"/>
    </row>
    <row r="624" spans="1:27" hidden="1" x14ac:dyDescent="0.25">
      <c r="A624" s="334" t="s">
        <v>388</v>
      </c>
      <c r="B624" s="335" t="s">
        <v>1695</v>
      </c>
      <c r="C624" s="334" t="s">
        <v>1696</v>
      </c>
      <c r="D624" s="336" t="s">
        <v>729</v>
      </c>
      <c r="E624" s="50" t="s">
        <v>1697</v>
      </c>
      <c r="F624" s="338" t="s">
        <v>1695</v>
      </c>
      <c r="G624" s="50" t="s">
        <v>1696</v>
      </c>
      <c r="H624" s="338" t="s">
        <v>1702</v>
      </c>
      <c r="I624" s="50" t="s">
        <v>1703</v>
      </c>
      <c r="J624" s="401"/>
      <c r="K624" s="377"/>
      <c r="L624" s="377"/>
      <c r="M624" s="377"/>
      <c r="N624" s="377"/>
      <c r="O624" s="401"/>
      <c r="P624" s="377"/>
      <c r="Q624" s="377"/>
      <c r="R624" s="377"/>
      <c r="S624" s="401"/>
      <c r="T624" s="377"/>
      <c r="U624" s="401"/>
      <c r="V624" s="377"/>
      <c r="W624" s="377"/>
      <c r="X624" s="377"/>
      <c r="Y624" s="377"/>
      <c r="Z624" s="377"/>
      <c r="AA624" s="377"/>
    </row>
    <row r="625" spans="1:27" hidden="1" x14ac:dyDescent="0.25">
      <c r="A625" s="334" t="s">
        <v>388</v>
      </c>
      <c r="B625" s="335" t="s">
        <v>1695</v>
      </c>
      <c r="C625" s="334" t="s">
        <v>1696</v>
      </c>
      <c r="D625" s="336" t="s">
        <v>729</v>
      </c>
      <c r="E625" s="50" t="s">
        <v>1697</v>
      </c>
      <c r="F625" s="338" t="s">
        <v>1695</v>
      </c>
      <c r="G625" s="50" t="s">
        <v>1696</v>
      </c>
      <c r="H625" s="338" t="s">
        <v>1704</v>
      </c>
      <c r="I625" s="50" t="s">
        <v>1705</v>
      </c>
      <c r="J625" s="401"/>
      <c r="K625" s="377"/>
      <c r="L625" s="377"/>
      <c r="M625" s="377"/>
      <c r="N625" s="377"/>
      <c r="O625" s="401"/>
      <c r="P625" s="377"/>
      <c r="Q625" s="377"/>
      <c r="R625" s="377"/>
      <c r="S625" s="401"/>
      <c r="T625" s="377"/>
      <c r="U625" s="401"/>
      <c r="V625" s="377"/>
      <c r="W625" s="377"/>
      <c r="X625" s="377"/>
      <c r="Y625" s="377"/>
      <c r="Z625" s="377"/>
      <c r="AA625" s="377"/>
    </row>
    <row r="626" spans="1:27" hidden="1" x14ac:dyDescent="0.25">
      <c r="A626" s="334" t="s">
        <v>388</v>
      </c>
      <c r="B626" s="335" t="s">
        <v>1695</v>
      </c>
      <c r="C626" s="334" t="s">
        <v>1696</v>
      </c>
      <c r="D626" s="336" t="s">
        <v>729</v>
      </c>
      <c r="E626" s="50" t="s">
        <v>1697</v>
      </c>
      <c r="F626" s="338" t="s">
        <v>1695</v>
      </c>
      <c r="G626" s="50" t="s">
        <v>1696</v>
      </c>
      <c r="H626" s="338" t="s">
        <v>1706</v>
      </c>
      <c r="I626" s="50" t="s">
        <v>1707</v>
      </c>
      <c r="J626" s="401"/>
      <c r="K626" s="377"/>
      <c r="L626" s="377"/>
      <c r="M626" s="377"/>
      <c r="N626" s="377"/>
      <c r="O626" s="401"/>
      <c r="P626" s="377"/>
      <c r="Q626" s="377"/>
      <c r="R626" s="377"/>
      <c r="S626" s="401"/>
      <c r="T626" s="377"/>
      <c r="U626" s="401"/>
      <c r="V626" s="377"/>
      <c r="W626" s="377"/>
      <c r="X626" s="377"/>
      <c r="Y626" s="377"/>
      <c r="Z626" s="377"/>
      <c r="AA626" s="377"/>
    </row>
    <row r="627" spans="1:27" hidden="1" x14ac:dyDescent="0.25">
      <c r="A627" s="334" t="s">
        <v>388</v>
      </c>
      <c r="B627" s="335" t="s">
        <v>1695</v>
      </c>
      <c r="C627" s="334" t="s">
        <v>1696</v>
      </c>
      <c r="D627" s="336" t="s">
        <v>729</v>
      </c>
      <c r="E627" s="50" t="s">
        <v>1697</v>
      </c>
      <c r="F627" s="338" t="s">
        <v>1695</v>
      </c>
      <c r="G627" s="50" t="s">
        <v>1696</v>
      </c>
      <c r="H627" s="338" t="s">
        <v>1708</v>
      </c>
      <c r="I627" s="50" t="s">
        <v>1709</v>
      </c>
      <c r="J627" s="401"/>
      <c r="K627" s="377"/>
      <c r="L627" s="377"/>
      <c r="M627" s="377"/>
      <c r="N627" s="377"/>
      <c r="O627" s="401"/>
      <c r="P627" s="377"/>
      <c r="Q627" s="377"/>
      <c r="R627" s="377"/>
      <c r="S627" s="401"/>
      <c r="T627" s="377"/>
      <c r="U627" s="401"/>
      <c r="V627" s="377"/>
      <c r="W627" s="377"/>
      <c r="X627" s="377"/>
      <c r="Y627" s="377"/>
      <c r="Z627" s="377"/>
      <c r="AA627" s="377"/>
    </row>
    <row r="628" spans="1:27" hidden="1" x14ac:dyDescent="0.25">
      <c r="A628" s="334" t="s">
        <v>388</v>
      </c>
      <c r="B628" s="335" t="s">
        <v>1695</v>
      </c>
      <c r="C628" s="334" t="s">
        <v>1696</v>
      </c>
      <c r="D628" s="336" t="s">
        <v>729</v>
      </c>
      <c r="E628" s="50" t="s">
        <v>1697</v>
      </c>
      <c r="F628" s="338" t="s">
        <v>1695</v>
      </c>
      <c r="G628" s="50" t="s">
        <v>1696</v>
      </c>
      <c r="H628" s="338" t="s">
        <v>1710</v>
      </c>
      <c r="I628" s="50" t="s">
        <v>1711</v>
      </c>
      <c r="J628" s="401"/>
      <c r="K628" s="377"/>
      <c r="L628" s="377"/>
      <c r="M628" s="377"/>
      <c r="N628" s="377"/>
      <c r="O628" s="401"/>
      <c r="P628" s="377"/>
      <c r="Q628" s="377"/>
      <c r="R628" s="377"/>
      <c r="S628" s="401"/>
      <c r="T628" s="377"/>
      <c r="U628" s="401"/>
      <c r="V628" s="377"/>
      <c r="W628" s="377"/>
      <c r="X628" s="377"/>
      <c r="Y628" s="377"/>
      <c r="Z628" s="377"/>
      <c r="AA628" s="377"/>
    </row>
    <row r="629" spans="1:27" hidden="1" x14ac:dyDescent="0.25">
      <c r="A629" s="334" t="s">
        <v>388</v>
      </c>
      <c r="B629" s="335" t="s">
        <v>1695</v>
      </c>
      <c r="C629" s="334" t="s">
        <v>1696</v>
      </c>
      <c r="D629" s="336" t="s">
        <v>729</v>
      </c>
      <c r="E629" s="50" t="s">
        <v>1697</v>
      </c>
      <c r="F629" s="338" t="s">
        <v>1695</v>
      </c>
      <c r="G629" s="50" t="s">
        <v>1696</v>
      </c>
      <c r="H629" s="338" t="s">
        <v>1712</v>
      </c>
      <c r="I629" s="50" t="s">
        <v>1713</v>
      </c>
      <c r="J629" s="401"/>
      <c r="K629" s="377"/>
      <c r="L629" s="377"/>
      <c r="M629" s="377"/>
      <c r="N629" s="377"/>
      <c r="O629" s="401"/>
      <c r="P629" s="377"/>
      <c r="Q629" s="377"/>
      <c r="R629" s="377"/>
      <c r="S629" s="401"/>
      <c r="T629" s="377"/>
      <c r="U629" s="401"/>
      <c r="V629" s="377"/>
      <c r="W629" s="377"/>
      <c r="X629" s="377"/>
      <c r="Y629" s="377"/>
      <c r="Z629" s="377"/>
      <c r="AA629" s="377"/>
    </row>
    <row r="630" spans="1:27" hidden="1" x14ac:dyDescent="0.25">
      <c r="A630" s="334" t="s">
        <v>388</v>
      </c>
      <c r="B630" s="335" t="s">
        <v>1695</v>
      </c>
      <c r="C630" s="334" t="s">
        <v>1696</v>
      </c>
      <c r="D630" s="336" t="s">
        <v>729</v>
      </c>
      <c r="E630" s="50" t="s">
        <v>1697</v>
      </c>
      <c r="F630" s="338" t="s">
        <v>1695</v>
      </c>
      <c r="G630" s="50" t="s">
        <v>1696</v>
      </c>
      <c r="H630" s="338" t="s">
        <v>1714</v>
      </c>
      <c r="I630" s="50" t="s">
        <v>1715</v>
      </c>
      <c r="J630" s="401"/>
      <c r="K630" s="377"/>
      <c r="L630" s="377"/>
      <c r="M630" s="377"/>
      <c r="N630" s="377"/>
      <c r="O630" s="401"/>
      <c r="P630" s="377"/>
      <c r="Q630" s="377"/>
      <c r="R630" s="377"/>
      <c r="S630" s="401"/>
      <c r="T630" s="377"/>
      <c r="U630" s="401"/>
      <c r="V630" s="377"/>
      <c r="W630" s="377"/>
      <c r="X630" s="377"/>
      <c r="Y630" s="377"/>
      <c r="Z630" s="377"/>
      <c r="AA630" s="377"/>
    </row>
    <row r="631" spans="1:27" hidden="1" x14ac:dyDescent="0.25">
      <c r="A631" s="334" t="s">
        <v>388</v>
      </c>
      <c r="B631" s="335" t="s">
        <v>1695</v>
      </c>
      <c r="C631" s="334" t="s">
        <v>1696</v>
      </c>
      <c r="D631" s="336" t="s">
        <v>729</v>
      </c>
      <c r="E631" s="50" t="s">
        <v>1697</v>
      </c>
      <c r="F631" s="338" t="s">
        <v>1695</v>
      </c>
      <c r="G631" s="50" t="s">
        <v>1696</v>
      </c>
      <c r="H631" s="338" t="s">
        <v>1716</v>
      </c>
      <c r="I631" s="50" t="s">
        <v>1717</v>
      </c>
      <c r="J631" s="401"/>
      <c r="K631" s="377"/>
      <c r="L631" s="377"/>
      <c r="M631" s="377"/>
      <c r="N631" s="377"/>
      <c r="O631" s="401"/>
      <c r="P631" s="377"/>
      <c r="Q631" s="377"/>
      <c r="R631" s="377"/>
      <c r="S631" s="401"/>
      <c r="T631" s="377"/>
      <c r="U631" s="401"/>
      <c r="V631" s="377"/>
      <c r="W631" s="377"/>
      <c r="X631" s="377"/>
      <c r="Y631" s="377"/>
      <c r="Z631" s="377"/>
      <c r="AA631" s="377"/>
    </row>
    <row r="632" spans="1:27" hidden="1" x14ac:dyDescent="0.25">
      <c r="A632" s="334" t="s">
        <v>388</v>
      </c>
      <c r="B632" s="335" t="s">
        <v>1695</v>
      </c>
      <c r="C632" s="334" t="s">
        <v>1696</v>
      </c>
      <c r="D632" s="336" t="s">
        <v>729</v>
      </c>
      <c r="E632" s="50" t="s">
        <v>1697</v>
      </c>
      <c r="F632" s="338" t="s">
        <v>1695</v>
      </c>
      <c r="G632" s="50" t="s">
        <v>1696</v>
      </c>
      <c r="H632" s="338" t="s">
        <v>1718</v>
      </c>
      <c r="I632" s="50" t="s">
        <v>1719</v>
      </c>
      <c r="J632" s="401"/>
      <c r="K632" s="377"/>
      <c r="L632" s="377"/>
      <c r="M632" s="377"/>
      <c r="N632" s="377"/>
      <c r="O632" s="401"/>
      <c r="P632" s="377"/>
      <c r="Q632" s="377"/>
      <c r="R632" s="377"/>
      <c r="S632" s="401"/>
      <c r="T632" s="377"/>
      <c r="U632" s="401"/>
      <c r="V632" s="377"/>
      <c r="W632" s="377"/>
      <c r="X632" s="377"/>
      <c r="Y632" s="377"/>
      <c r="Z632" s="377"/>
      <c r="AA632" s="377"/>
    </row>
    <row r="633" spans="1:27" hidden="1" x14ac:dyDescent="0.25">
      <c r="A633" s="334" t="s">
        <v>388</v>
      </c>
      <c r="B633" s="335" t="s">
        <v>1695</v>
      </c>
      <c r="C633" s="334" t="s">
        <v>1696</v>
      </c>
      <c r="D633" s="336" t="s">
        <v>729</v>
      </c>
      <c r="E633" s="50" t="s">
        <v>1697</v>
      </c>
      <c r="F633" s="338" t="s">
        <v>1695</v>
      </c>
      <c r="G633" s="50" t="s">
        <v>1696</v>
      </c>
      <c r="H633" s="338" t="s">
        <v>1720</v>
      </c>
      <c r="I633" s="50" t="s">
        <v>1721</v>
      </c>
      <c r="J633" s="401"/>
      <c r="K633" s="377"/>
      <c r="L633" s="377"/>
      <c r="M633" s="377"/>
      <c r="N633" s="377"/>
      <c r="O633" s="401"/>
      <c r="P633" s="377"/>
      <c r="Q633" s="377"/>
      <c r="R633" s="377"/>
      <c r="S633" s="401"/>
      <c r="T633" s="377"/>
      <c r="U633" s="401"/>
      <c r="V633" s="377"/>
      <c r="W633" s="377"/>
      <c r="X633" s="377"/>
      <c r="Y633" s="377"/>
      <c r="Z633" s="377"/>
      <c r="AA633" s="377"/>
    </row>
    <row r="634" spans="1:27" hidden="1" x14ac:dyDescent="0.25">
      <c r="A634" s="334" t="s">
        <v>388</v>
      </c>
      <c r="B634" s="335" t="s">
        <v>1695</v>
      </c>
      <c r="C634" s="334" t="s">
        <v>1696</v>
      </c>
      <c r="D634" s="336" t="s">
        <v>729</v>
      </c>
      <c r="E634" s="50" t="s">
        <v>1697</v>
      </c>
      <c r="F634" s="338" t="s">
        <v>1695</v>
      </c>
      <c r="G634" s="50" t="s">
        <v>1696</v>
      </c>
      <c r="H634" s="338" t="s">
        <v>1722</v>
      </c>
      <c r="I634" s="50" t="s">
        <v>1723</v>
      </c>
      <c r="J634" s="401"/>
      <c r="K634" s="377"/>
      <c r="L634" s="377"/>
      <c r="M634" s="377"/>
      <c r="N634" s="377"/>
      <c r="O634" s="401"/>
      <c r="P634" s="377"/>
      <c r="Q634" s="377"/>
      <c r="R634" s="377"/>
      <c r="S634" s="401"/>
      <c r="T634" s="377"/>
      <c r="U634" s="401"/>
      <c r="V634" s="377"/>
      <c r="W634" s="377"/>
      <c r="X634" s="377"/>
      <c r="Y634" s="377"/>
      <c r="Z634" s="377"/>
      <c r="AA634" s="377"/>
    </row>
    <row r="635" spans="1:27" hidden="1" x14ac:dyDescent="0.25">
      <c r="A635" s="334" t="s">
        <v>388</v>
      </c>
      <c r="B635" s="335" t="s">
        <v>1695</v>
      </c>
      <c r="C635" s="334" t="s">
        <v>1696</v>
      </c>
      <c r="D635" s="336" t="s">
        <v>729</v>
      </c>
      <c r="E635" s="50" t="s">
        <v>1697</v>
      </c>
      <c r="F635" s="338" t="s">
        <v>1695</v>
      </c>
      <c r="G635" s="50" t="s">
        <v>1696</v>
      </c>
      <c r="H635" s="338" t="s">
        <v>1724</v>
      </c>
      <c r="I635" s="50" t="s">
        <v>1725</v>
      </c>
      <c r="J635" s="401"/>
      <c r="K635" s="377"/>
      <c r="L635" s="377"/>
      <c r="M635" s="377"/>
      <c r="N635" s="377"/>
      <c r="O635" s="401"/>
      <c r="P635" s="377"/>
      <c r="Q635" s="377"/>
      <c r="R635" s="377"/>
      <c r="S635" s="401"/>
      <c r="T635" s="377"/>
      <c r="U635" s="401"/>
      <c r="V635" s="377"/>
      <c r="W635" s="377"/>
      <c r="X635" s="377"/>
      <c r="Y635" s="377"/>
      <c r="Z635" s="377"/>
      <c r="AA635" s="377"/>
    </row>
    <row r="636" spans="1:27" hidden="1" x14ac:dyDescent="0.25">
      <c r="A636" s="334" t="s">
        <v>388</v>
      </c>
      <c r="B636" s="335" t="s">
        <v>1695</v>
      </c>
      <c r="C636" s="334" t="s">
        <v>1696</v>
      </c>
      <c r="D636" s="336" t="s">
        <v>729</v>
      </c>
      <c r="E636" s="50" t="s">
        <v>1697</v>
      </c>
      <c r="F636" s="338" t="s">
        <v>1695</v>
      </c>
      <c r="G636" s="50" t="s">
        <v>1696</v>
      </c>
      <c r="H636" s="338" t="s">
        <v>1726</v>
      </c>
      <c r="I636" s="50" t="s">
        <v>1727</v>
      </c>
      <c r="J636" s="401"/>
      <c r="K636" s="377"/>
      <c r="L636" s="377"/>
      <c r="M636" s="377"/>
      <c r="N636" s="377"/>
      <c r="O636" s="401"/>
      <c r="P636" s="377"/>
      <c r="Q636" s="377"/>
      <c r="R636" s="377"/>
      <c r="S636" s="401"/>
      <c r="T636" s="377"/>
      <c r="U636" s="401"/>
      <c r="V636" s="377"/>
      <c r="W636" s="377"/>
      <c r="X636" s="377"/>
      <c r="Y636" s="377"/>
      <c r="Z636" s="377"/>
      <c r="AA636" s="377"/>
    </row>
    <row r="637" spans="1:27" hidden="1" x14ac:dyDescent="0.25">
      <c r="A637" s="334" t="s">
        <v>388</v>
      </c>
      <c r="B637" s="335" t="s">
        <v>1728</v>
      </c>
      <c r="C637" s="334" t="s">
        <v>1729</v>
      </c>
      <c r="D637" s="336" t="s">
        <v>788</v>
      </c>
      <c r="E637" s="50" t="s">
        <v>1575</v>
      </c>
      <c r="F637" s="338" t="s">
        <v>1728</v>
      </c>
      <c r="G637" s="50" t="s">
        <v>1729</v>
      </c>
      <c r="H637" s="338" t="s">
        <v>1730</v>
      </c>
      <c r="I637" s="50" t="s">
        <v>1731</v>
      </c>
      <c r="J637" s="401"/>
      <c r="K637" s="377"/>
      <c r="L637" s="377"/>
      <c r="M637" s="377"/>
      <c r="N637" s="377"/>
      <c r="O637" s="401"/>
      <c r="P637" s="377"/>
      <c r="Q637" s="377"/>
      <c r="R637" s="377"/>
      <c r="S637" s="401"/>
      <c r="T637" s="377"/>
      <c r="U637" s="401"/>
      <c r="V637" s="377"/>
      <c r="W637" s="377"/>
      <c r="X637" s="377"/>
      <c r="Y637" s="377"/>
      <c r="Z637" s="377"/>
      <c r="AA637" s="377"/>
    </row>
    <row r="638" spans="1:27" hidden="1" x14ac:dyDescent="0.25">
      <c r="A638" s="334" t="s">
        <v>388</v>
      </c>
      <c r="B638" s="335" t="s">
        <v>1728</v>
      </c>
      <c r="C638" s="334" t="s">
        <v>1729</v>
      </c>
      <c r="D638" s="336" t="s">
        <v>788</v>
      </c>
      <c r="E638" s="50" t="s">
        <v>1575</v>
      </c>
      <c r="F638" s="338" t="s">
        <v>1728</v>
      </c>
      <c r="G638" s="50" t="s">
        <v>1729</v>
      </c>
      <c r="H638" s="338" t="s">
        <v>1732</v>
      </c>
      <c r="I638" s="50" t="s">
        <v>1733</v>
      </c>
      <c r="J638" s="401"/>
      <c r="K638" s="377"/>
      <c r="L638" s="377"/>
      <c r="M638" s="377"/>
      <c r="N638" s="377"/>
      <c r="O638" s="401"/>
      <c r="P638" s="377"/>
      <c r="Q638" s="377"/>
      <c r="R638" s="377"/>
      <c r="S638" s="401"/>
      <c r="T638" s="377"/>
      <c r="U638" s="401"/>
      <c r="V638" s="377"/>
      <c r="W638" s="377"/>
      <c r="X638" s="377"/>
      <c r="Y638" s="377"/>
      <c r="Z638" s="377"/>
      <c r="AA638" s="377"/>
    </row>
    <row r="639" spans="1:27" hidden="1" x14ac:dyDescent="0.25">
      <c r="A639" s="334" t="s">
        <v>388</v>
      </c>
      <c r="B639" s="335" t="s">
        <v>1728</v>
      </c>
      <c r="C639" s="334" t="s">
        <v>1729</v>
      </c>
      <c r="D639" s="336" t="s">
        <v>788</v>
      </c>
      <c r="E639" s="50" t="s">
        <v>1575</v>
      </c>
      <c r="F639" s="338" t="s">
        <v>1728</v>
      </c>
      <c r="G639" s="50" t="s">
        <v>1729</v>
      </c>
      <c r="H639" s="338" t="s">
        <v>1734</v>
      </c>
      <c r="I639" s="50" t="s">
        <v>1735</v>
      </c>
      <c r="J639" s="401"/>
      <c r="K639" s="377"/>
      <c r="L639" s="377"/>
      <c r="M639" s="377"/>
      <c r="N639" s="377"/>
      <c r="O639" s="401"/>
      <c r="P639" s="377"/>
      <c r="Q639" s="377"/>
      <c r="R639" s="377"/>
      <c r="S639" s="401"/>
      <c r="T639" s="377"/>
      <c r="U639" s="401"/>
      <c r="V639" s="377"/>
      <c r="W639" s="377"/>
      <c r="X639" s="377"/>
      <c r="Y639" s="377"/>
      <c r="Z639" s="377"/>
      <c r="AA639" s="377"/>
    </row>
    <row r="640" spans="1:27" hidden="1" x14ac:dyDescent="0.25">
      <c r="A640" s="334" t="s">
        <v>388</v>
      </c>
      <c r="B640" s="335" t="s">
        <v>1728</v>
      </c>
      <c r="C640" s="334" t="s">
        <v>1729</v>
      </c>
      <c r="D640" s="336" t="s">
        <v>788</v>
      </c>
      <c r="E640" s="50" t="s">
        <v>1575</v>
      </c>
      <c r="F640" s="338" t="s">
        <v>1728</v>
      </c>
      <c r="G640" s="50" t="s">
        <v>1729</v>
      </c>
      <c r="H640" s="338" t="s">
        <v>1736</v>
      </c>
      <c r="I640" s="50" t="s">
        <v>1737</v>
      </c>
      <c r="J640" s="401"/>
      <c r="K640" s="377"/>
      <c r="L640" s="377"/>
      <c r="M640" s="377"/>
      <c r="N640" s="377"/>
      <c r="O640" s="401"/>
      <c r="P640" s="377"/>
      <c r="Q640" s="377"/>
      <c r="R640" s="377"/>
      <c r="S640" s="401"/>
      <c r="T640" s="377"/>
      <c r="U640" s="401"/>
      <c r="V640" s="377"/>
      <c r="W640" s="377"/>
      <c r="X640" s="377"/>
      <c r="Y640" s="377"/>
      <c r="Z640" s="377"/>
      <c r="AA640" s="377"/>
    </row>
    <row r="641" spans="1:27" hidden="1" x14ac:dyDescent="0.25">
      <c r="A641" s="334" t="s">
        <v>388</v>
      </c>
      <c r="B641" s="335" t="s">
        <v>1728</v>
      </c>
      <c r="C641" s="334" t="s">
        <v>1729</v>
      </c>
      <c r="D641" s="336" t="s">
        <v>788</v>
      </c>
      <c r="E641" s="50" t="s">
        <v>1575</v>
      </c>
      <c r="F641" s="338" t="s">
        <v>1728</v>
      </c>
      <c r="G641" s="50" t="s">
        <v>1729</v>
      </c>
      <c r="H641" s="338" t="s">
        <v>1738</v>
      </c>
      <c r="I641" s="50" t="s">
        <v>1739</v>
      </c>
      <c r="J641" s="401"/>
      <c r="K641" s="377"/>
      <c r="L641" s="377"/>
      <c r="M641" s="377"/>
      <c r="N641" s="377"/>
      <c r="O641" s="401"/>
      <c r="P641" s="377"/>
      <c r="Q641" s="377"/>
      <c r="R641" s="377"/>
      <c r="S641" s="401"/>
      <c r="T641" s="377"/>
      <c r="U641" s="401"/>
      <c r="V641" s="377"/>
      <c r="W641" s="377"/>
      <c r="X641" s="377"/>
      <c r="Y641" s="377"/>
      <c r="Z641" s="377"/>
      <c r="AA641" s="377"/>
    </row>
    <row r="642" spans="1:27" hidden="1" x14ac:dyDescent="0.25">
      <c r="A642" s="334" t="s">
        <v>388</v>
      </c>
      <c r="B642" s="335" t="s">
        <v>1728</v>
      </c>
      <c r="C642" s="334" t="s">
        <v>1729</v>
      </c>
      <c r="D642" s="336" t="s">
        <v>788</v>
      </c>
      <c r="E642" s="50" t="s">
        <v>1575</v>
      </c>
      <c r="F642" s="338" t="s">
        <v>1728</v>
      </c>
      <c r="G642" s="50" t="s">
        <v>1729</v>
      </c>
      <c r="H642" s="338" t="s">
        <v>1740</v>
      </c>
      <c r="I642" s="50" t="s">
        <v>1741</v>
      </c>
      <c r="J642" s="401"/>
      <c r="K642" s="377"/>
      <c r="L642" s="377"/>
      <c r="M642" s="377"/>
      <c r="N642" s="377"/>
      <c r="O642" s="401"/>
      <c r="P642" s="377"/>
      <c r="Q642" s="377"/>
      <c r="R642" s="377"/>
      <c r="S642" s="401"/>
      <c r="T642" s="377"/>
      <c r="U642" s="401"/>
      <c r="V642" s="377"/>
      <c r="W642" s="377"/>
      <c r="X642" s="377"/>
      <c r="Y642" s="377"/>
      <c r="Z642" s="377"/>
      <c r="AA642" s="377"/>
    </row>
    <row r="643" spans="1:27" hidden="1" x14ac:dyDescent="0.25">
      <c r="A643" s="334" t="s">
        <v>388</v>
      </c>
      <c r="B643" s="335" t="s">
        <v>1728</v>
      </c>
      <c r="C643" s="334" t="s">
        <v>1729</v>
      </c>
      <c r="D643" s="336" t="s">
        <v>788</v>
      </c>
      <c r="E643" s="50" t="s">
        <v>1575</v>
      </c>
      <c r="F643" s="338" t="s">
        <v>1728</v>
      </c>
      <c r="G643" s="50" t="s">
        <v>1729</v>
      </c>
      <c r="H643" s="338" t="s">
        <v>1742</v>
      </c>
      <c r="I643" s="50" t="s">
        <v>1743</v>
      </c>
      <c r="J643" s="401"/>
      <c r="K643" s="377"/>
      <c r="L643" s="377"/>
      <c r="M643" s="377"/>
      <c r="N643" s="377"/>
      <c r="O643" s="401"/>
      <c r="P643" s="377"/>
      <c r="Q643" s="377"/>
      <c r="R643" s="377"/>
      <c r="S643" s="401"/>
      <c r="T643" s="377"/>
      <c r="U643" s="401"/>
      <c r="V643" s="377"/>
      <c r="W643" s="377"/>
      <c r="X643" s="377"/>
      <c r="Y643" s="377"/>
      <c r="Z643" s="377"/>
      <c r="AA643" s="377"/>
    </row>
    <row r="644" spans="1:27" hidden="1" x14ac:dyDescent="0.25">
      <c r="A644" s="334" t="s">
        <v>388</v>
      </c>
      <c r="B644" s="335" t="s">
        <v>1728</v>
      </c>
      <c r="C644" s="334" t="s">
        <v>1729</v>
      </c>
      <c r="D644" s="336" t="s">
        <v>788</v>
      </c>
      <c r="E644" s="50" t="s">
        <v>1575</v>
      </c>
      <c r="F644" s="338" t="s">
        <v>1728</v>
      </c>
      <c r="G644" s="50" t="s">
        <v>1729</v>
      </c>
      <c r="H644" s="338" t="s">
        <v>1744</v>
      </c>
      <c r="I644" s="50" t="s">
        <v>1745</v>
      </c>
      <c r="J644" s="401"/>
      <c r="K644" s="377"/>
      <c r="L644" s="377"/>
      <c r="M644" s="377"/>
      <c r="N644" s="377"/>
      <c r="O644" s="401"/>
      <c r="P644" s="377"/>
      <c r="Q644" s="377"/>
      <c r="R644" s="377"/>
      <c r="S644" s="401"/>
      <c r="T644" s="377"/>
      <c r="U644" s="401"/>
      <c r="V644" s="377"/>
      <c r="W644" s="377"/>
      <c r="X644" s="377"/>
      <c r="Y644" s="377"/>
      <c r="Z644" s="377"/>
      <c r="AA644" s="377"/>
    </row>
    <row r="645" spans="1:27" hidden="1" x14ac:dyDescent="0.25">
      <c r="A645" s="334" t="s">
        <v>388</v>
      </c>
      <c r="B645" s="335" t="s">
        <v>1728</v>
      </c>
      <c r="C645" s="334" t="s">
        <v>1729</v>
      </c>
      <c r="D645" s="336" t="s">
        <v>788</v>
      </c>
      <c r="E645" s="50" t="s">
        <v>1575</v>
      </c>
      <c r="F645" s="338" t="s">
        <v>1728</v>
      </c>
      <c r="G645" s="50" t="s">
        <v>1729</v>
      </c>
      <c r="H645" s="338" t="s">
        <v>1746</v>
      </c>
      <c r="I645" s="50" t="s">
        <v>1747</v>
      </c>
      <c r="J645" s="401"/>
      <c r="K645" s="377"/>
      <c r="L645" s="377"/>
      <c r="M645" s="377"/>
      <c r="N645" s="377"/>
      <c r="O645" s="401"/>
      <c r="P645" s="377"/>
      <c r="Q645" s="377"/>
      <c r="R645" s="377"/>
      <c r="S645" s="401"/>
      <c r="T645" s="377"/>
      <c r="U645" s="401"/>
      <c r="V645" s="377"/>
      <c r="W645" s="377"/>
      <c r="X645" s="377"/>
      <c r="Y645" s="377"/>
      <c r="Z645" s="377"/>
      <c r="AA645" s="377"/>
    </row>
    <row r="646" spans="1:27" hidden="1" x14ac:dyDescent="0.25">
      <c r="A646" s="334" t="s">
        <v>388</v>
      </c>
      <c r="B646" s="335" t="s">
        <v>1728</v>
      </c>
      <c r="C646" s="334" t="s">
        <v>1729</v>
      </c>
      <c r="D646" s="336" t="s">
        <v>788</v>
      </c>
      <c r="E646" s="50" t="s">
        <v>1575</v>
      </c>
      <c r="F646" s="338" t="s">
        <v>1728</v>
      </c>
      <c r="G646" s="50" t="s">
        <v>1729</v>
      </c>
      <c r="H646" s="338" t="s">
        <v>1748</v>
      </c>
      <c r="I646" s="50" t="s">
        <v>1749</v>
      </c>
      <c r="J646" s="401"/>
      <c r="K646" s="377"/>
      <c r="L646" s="377"/>
      <c r="M646" s="377"/>
      <c r="N646" s="377"/>
      <c r="O646" s="401"/>
      <c r="P646" s="377"/>
      <c r="Q646" s="377"/>
      <c r="R646" s="377"/>
      <c r="S646" s="401"/>
      <c r="T646" s="377"/>
      <c r="U646" s="401"/>
      <c r="V646" s="377"/>
      <c r="W646" s="377"/>
      <c r="X646" s="377"/>
      <c r="Y646" s="377"/>
      <c r="Z646" s="377"/>
      <c r="AA646" s="377"/>
    </row>
    <row r="647" spans="1:27" hidden="1" x14ac:dyDescent="0.25">
      <c r="A647" s="334" t="s">
        <v>388</v>
      </c>
      <c r="B647" s="335" t="s">
        <v>1728</v>
      </c>
      <c r="C647" s="334" t="s">
        <v>1729</v>
      </c>
      <c r="D647" s="336" t="s">
        <v>788</v>
      </c>
      <c r="E647" s="50" t="s">
        <v>1575</v>
      </c>
      <c r="F647" s="338" t="s">
        <v>1728</v>
      </c>
      <c r="G647" s="50" t="s">
        <v>1729</v>
      </c>
      <c r="H647" s="338" t="s">
        <v>1750</v>
      </c>
      <c r="I647" s="50" t="s">
        <v>1751</v>
      </c>
      <c r="J647" s="401"/>
      <c r="K647" s="377"/>
      <c r="L647" s="377"/>
      <c r="M647" s="377"/>
      <c r="N647" s="377"/>
      <c r="O647" s="401"/>
      <c r="P647" s="377"/>
      <c r="Q647" s="377"/>
      <c r="R647" s="377"/>
      <c r="S647" s="401"/>
      <c r="T647" s="377"/>
      <c r="U647" s="401"/>
      <c r="V647" s="377"/>
      <c r="W647" s="377"/>
      <c r="X647" s="377"/>
      <c r="Y647" s="377"/>
      <c r="Z647" s="377"/>
      <c r="AA647" s="377"/>
    </row>
    <row r="648" spans="1:27" hidden="1" x14ac:dyDescent="0.25">
      <c r="A648" s="334" t="s">
        <v>388</v>
      </c>
      <c r="B648" s="335" t="s">
        <v>1728</v>
      </c>
      <c r="C648" s="334" t="s">
        <v>1729</v>
      </c>
      <c r="D648" s="336" t="s">
        <v>788</v>
      </c>
      <c r="E648" s="50" t="s">
        <v>1575</v>
      </c>
      <c r="F648" s="338" t="s">
        <v>1728</v>
      </c>
      <c r="G648" s="50" t="s">
        <v>1729</v>
      </c>
      <c r="H648" s="338" t="s">
        <v>1752</v>
      </c>
      <c r="I648" s="50" t="s">
        <v>1753</v>
      </c>
      <c r="J648" s="401"/>
      <c r="K648" s="377"/>
      <c r="L648" s="377"/>
      <c r="M648" s="377"/>
      <c r="N648" s="377"/>
      <c r="O648" s="401"/>
      <c r="P648" s="377"/>
      <c r="Q648" s="377"/>
      <c r="R648" s="377"/>
      <c r="S648" s="401"/>
      <c r="T648" s="377"/>
      <c r="U648" s="401"/>
      <c r="V648" s="377"/>
      <c r="W648" s="377"/>
      <c r="X648" s="377"/>
      <c r="Y648" s="377"/>
      <c r="Z648" s="377"/>
      <c r="AA648" s="377"/>
    </row>
    <row r="649" spans="1:27" hidden="1" x14ac:dyDescent="0.25">
      <c r="A649" s="334" t="s">
        <v>388</v>
      </c>
      <c r="B649" s="335" t="s">
        <v>1754</v>
      </c>
      <c r="C649" s="334" t="s">
        <v>1755</v>
      </c>
      <c r="D649" s="336" t="s">
        <v>788</v>
      </c>
      <c r="E649" s="50" t="s">
        <v>1575</v>
      </c>
      <c r="F649" s="338" t="s">
        <v>1754</v>
      </c>
      <c r="G649" s="50" t="s">
        <v>1755</v>
      </c>
      <c r="H649" s="338" t="s">
        <v>1756</v>
      </c>
      <c r="I649" s="50" t="s">
        <v>1757</v>
      </c>
      <c r="J649" s="401"/>
      <c r="K649" s="377"/>
      <c r="L649" s="377"/>
      <c r="M649" s="377"/>
      <c r="N649" s="377"/>
      <c r="O649" s="401"/>
      <c r="P649" s="377"/>
      <c r="Q649" s="377"/>
      <c r="R649" s="377"/>
      <c r="S649" s="401"/>
      <c r="T649" s="377"/>
      <c r="U649" s="401"/>
      <c r="V649" s="377"/>
      <c r="W649" s="377"/>
      <c r="X649" s="377"/>
      <c r="Y649" s="377"/>
      <c r="Z649" s="377"/>
      <c r="AA649" s="377"/>
    </row>
    <row r="650" spans="1:27" hidden="1" x14ac:dyDescent="0.25">
      <c r="A650" s="334" t="s">
        <v>388</v>
      </c>
      <c r="B650" s="335" t="s">
        <v>1754</v>
      </c>
      <c r="C650" s="334" t="s">
        <v>1755</v>
      </c>
      <c r="D650" s="336" t="s">
        <v>788</v>
      </c>
      <c r="E650" s="50" t="s">
        <v>1575</v>
      </c>
      <c r="F650" s="338" t="s">
        <v>1754</v>
      </c>
      <c r="G650" s="50" t="s">
        <v>1755</v>
      </c>
      <c r="H650" s="338" t="s">
        <v>1758</v>
      </c>
      <c r="I650" s="50" t="s">
        <v>536</v>
      </c>
      <c r="J650" s="401"/>
      <c r="K650" s="377"/>
      <c r="L650" s="377"/>
      <c r="M650" s="377"/>
      <c r="N650" s="377"/>
      <c r="O650" s="401"/>
      <c r="P650" s="377"/>
      <c r="Q650" s="377"/>
      <c r="R650" s="377"/>
      <c r="S650" s="401"/>
      <c r="T650" s="377"/>
      <c r="U650" s="401"/>
      <c r="V650" s="377"/>
      <c r="W650" s="377"/>
      <c r="X650" s="377"/>
      <c r="Y650" s="377"/>
      <c r="Z650" s="377"/>
      <c r="AA650" s="377"/>
    </row>
    <row r="651" spans="1:27" hidden="1" x14ac:dyDescent="0.25">
      <c r="A651" s="334" t="s">
        <v>388</v>
      </c>
      <c r="B651" s="335" t="s">
        <v>1754</v>
      </c>
      <c r="C651" s="334" t="s">
        <v>1755</v>
      </c>
      <c r="D651" s="336" t="s">
        <v>788</v>
      </c>
      <c r="E651" s="50" t="s">
        <v>1575</v>
      </c>
      <c r="F651" s="338" t="s">
        <v>1754</v>
      </c>
      <c r="G651" s="50" t="s">
        <v>1755</v>
      </c>
      <c r="H651" s="338" t="s">
        <v>1759</v>
      </c>
      <c r="I651" s="50" t="s">
        <v>1760</v>
      </c>
      <c r="J651" s="401"/>
      <c r="K651" s="377"/>
      <c r="L651" s="377"/>
      <c r="M651" s="377"/>
      <c r="N651" s="377"/>
      <c r="O651" s="401"/>
      <c r="P651" s="377"/>
      <c r="Q651" s="377"/>
      <c r="R651" s="377"/>
      <c r="S651" s="401"/>
      <c r="T651" s="377"/>
      <c r="U651" s="401"/>
      <c r="V651" s="377"/>
      <c r="W651" s="377"/>
      <c r="X651" s="377"/>
      <c r="Y651" s="377"/>
      <c r="Z651" s="377"/>
      <c r="AA651" s="377"/>
    </row>
    <row r="652" spans="1:27" hidden="1" x14ac:dyDescent="0.25">
      <c r="A652" s="334" t="s">
        <v>388</v>
      </c>
      <c r="B652" s="335" t="s">
        <v>1754</v>
      </c>
      <c r="C652" s="334" t="s">
        <v>1755</v>
      </c>
      <c r="D652" s="336" t="s">
        <v>788</v>
      </c>
      <c r="E652" s="50" t="s">
        <v>1575</v>
      </c>
      <c r="F652" s="338" t="s">
        <v>1754</v>
      </c>
      <c r="G652" s="50" t="s">
        <v>1755</v>
      </c>
      <c r="H652" s="338" t="s">
        <v>1761</v>
      </c>
      <c r="I652" s="50" t="s">
        <v>1762</v>
      </c>
      <c r="J652" s="401"/>
      <c r="K652" s="377"/>
      <c r="L652" s="377"/>
      <c r="M652" s="377"/>
      <c r="N652" s="377"/>
      <c r="O652" s="401"/>
      <c r="P652" s="377"/>
      <c r="Q652" s="377"/>
      <c r="R652" s="377"/>
      <c r="S652" s="401"/>
      <c r="T652" s="377"/>
      <c r="U652" s="401"/>
      <c r="V652" s="377"/>
      <c r="W652" s="377"/>
      <c r="X652" s="377"/>
      <c r="Y652" s="377"/>
      <c r="Z652" s="377"/>
      <c r="AA652" s="377"/>
    </row>
    <row r="653" spans="1:27" hidden="1" x14ac:dyDescent="0.25">
      <c r="A653" s="334" t="s">
        <v>388</v>
      </c>
      <c r="B653" s="335" t="s">
        <v>1754</v>
      </c>
      <c r="C653" s="334" t="s">
        <v>1755</v>
      </c>
      <c r="D653" s="336" t="s">
        <v>788</v>
      </c>
      <c r="E653" s="50" t="s">
        <v>1575</v>
      </c>
      <c r="F653" s="338" t="s">
        <v>1754</v>
      </c>
      <c r="G653" s="50" t="s">
        <v>1755</v>
      </c>
      <c r="H653" s="338" t="s">
        <v>1763</v>
      </c>
      <c r="I653" s="50" t="s">
        <v>1764</v>
      </c>
      <c r="J653" s="401"/>
      <c r="K653" s="377"/>
      <c r="L653" s="377"/>
      <c r="M653" s="377"/>
      <c r="N653" s="377"/>
      <c r="O653" s="401"/>
      <c r="P653" s="377"/>
      <c r="Q653" s="377"/>
      <c r="R653" s="377"/>
      <c r="S653" s="401"/>
      <c r="T653" s="377"/>
      <c r="U653" s="401"/>
      <c r="V653" s="377"/>
      <c r="W653" s="377"/>
      <c r="X653" s="377"/>
      <c r="Y653" s="377"/>
      <c r="Z653" s="377"/>
      <c r="AA653" s="377"/>
    </row>
    <row r="654" spans="1:27" hidden="1" x14ac:dyDescent="0.25">
      <c r="A654" s="334" t="s">
        <v>388</v>
      </c>
      <c r="B654" s="335" t="s">
        <v>1754</v>
      </c>
      <c r="C654" s="334" t="s">
        <v>1755</v>
      </c>
      <c r="D654" s="336" t="s">
        <v>788</v>
      </c>
      <c r="E654" s="50" t="s">
        <v>1575</v>
      </c>
      <c r="F654" s="338" t="s">
        <v>1754</v>
      </c>
      <c r="G654" s="50" t="s">
        <v>1755</v>
      </c>
      <c r="H654" s="338" t="s">
        <v>1765</v>
      </c>
      <c r="I654" s="50" t="s">
        <v>1766</v>
      </c>
      <c r="J654" s="401"/>
      <c r="K654" s="377"/>
      <c r="L654" s="377"/>
      <c r="M654" s="377"/>
      <c r="N654" s="377"/>
      <c r="O654" s="401"/>
      <c r="P654" s="377"/>
      <c r="Q654" s="377"/>
      <c r="R654" s="377"/>
      <c r="S654" s="401"/>
      <c r="T654" s="377"/>
      <c r="U654" s="401"/>
      <c r="V654" s="377"/>
      <c r="W654" s="377"/>
      <c r="X654" s="377"/>
      <c r="Y654" s="377"/>
      <c r="Z654" s="377"/>
      <c r="AA654" s="377"/>
    </row>
    <row r="655" spans="1:27" hidden="1" x14ac:dyDescent="0.25">
      <c r="A655" s="334" t="s">
        <v>388</v>
      </c>
      <c r="B655" s="335" t="s">
        <v>1754</v>
      </c>
      <c r="C655" s="334" t="s">
        <v>1755</v>
      </c>
      <c r="D655" s="336" t="s">
        <v>788</v>
      </c>
      <c r="E655" s="50" t="s">
        <v>1575</v>
      </c>
      <c r="F655" s="338" t="s">
        <v>1754</v>
      </c>
      <c r="G655" s="50" t="s">
        <v>1755</v>
      </c>
      <c r="H655" s="338" t="s">
        <v>1767</v>
      </c>
      <c r="I655" s="50" t="s">
        <v>1768</v>
      </c>
      <c r="J655" s="401"/>
      <c r="K655" s="377"/>
      <c r="L655" s="377"/>
      <c r="M655" s="377"/>
      <c r="N655" s="377"/>
      <c r="O655" s="401"/>
      <c r="P655" s="377"/>
      <c r="Q655" s="377"/>
      <c r="R655" s="377"/>
      <c r="S655" s="401"/>
      <c r="T655" s="377"/>
      <c r="U655" s="401"/>
      <c r="V655" s="377"/>
      <c r="W655" s="377"/>
      <c r="X655" s="377"/>
      <c r="Y655" s="377"/>
      <c r="Z655" s="377"/>
      <c r="AA655" s="377"/>
    </row>
    <row r="656" spans="1:27" hidden="1" x14ac:dyDescent="0.25">
      <c r="A656" s="334" t="s">
        <v>388</v>
      </c>
      <c r="B656" s="335" t="s">
        <v>1754</v>
      </c>
      <c r="C656" s="334" t="s">
        <v>1755</v>
      </c>
      <c r="D656" s="336" t="s">
        <v>788</v>
      </c>
      <c r="E656" s="50" t="s">
        <v>1575</v>
      </c>
      <c r="F656" s="338" t="s">
        <v>1754</v>
      </c>
      <c r="G656" s="50" t="s">
        <v>1755</v>
      </c>
      <c r="H656" s="338" t="s">
        <v>1769</v>
      </c>
      <c r="I656" s="50" t="s">
        <v>1770</v>
      </c>
      <c r="J656" s="401"/>
      <c r="K656" s="377"/>
      <c r="L656" s="377"/>
      <c r="M656" s="377"/>
      <c r="N656" s="377"/>
      <c r="O656" s="401"/>
      <c r="P656" s="377"/>
      <c r="Q656" s="377"/>
      <c r="R656" s="377"/>
      <c r="S656" s="401"/>
      <c r="T656" s="377"/>
      <c r="U656" s="401"/>
      <c r="V656" s="377"/>
      <c r="W656" s="377"/>
      <c r="X656" s="377"/>
      <c r="Y656" s="377"/>
      <c r="Z656" s="377"/>
      <c r="AA656" s="377"/>
    </row>
    <row r="657" spans="1:27" hidden="1" x14ac:dyDescent="0.25">
      <c r="A657" s="334" t="s">
        <v>388</v>
      </c>
      <c r="B657" s="335" t="s">
        <v>1754</v>
      </c>
      <c r="C657" s="334" t="s">
        <v>1755</v>
      </c>
      <c r="D657" s="336" t="s">
        <v>788</v>
      </c>
      <c r="E657" s="50" t="s">
        <v>1575</v>
      </c>
      <c r="F657" s="338" t="s">
        <v>1754</v>
      </c>
      <c r="G657" s="50" t="s">
        <v>1755</v>
      </c>
      <c r="H657" s="338" t="s">
        <v>1771</v>
      </c>
      <c r="I657" s="50" t="s">
        <v>1772</v>
      </c>
      <c r="J657" s="401"/>
      <c r="K657" s="377"/>
      <c r="L657" s="377"/>
      <c r="M657" s="377"/>
      <c r="N657" s="377"/>
      <c r="O657" s="401"/>
      <c r="P657" s="377"/>
      <c r="Q657" s="377"/>
      <c r="R657" s="377"/>
      <c r="S657" s="401"/>
      <c r="T657" s="377"/>
      <c r="U657" s="401"/>
      <c r="V657" s="377"/>
      <c r="W657" s="377"/>
      <c r="X657" s="377"/>
      <c r="Y657" s="377"/>
      <c r="Z657" s="377"/>
      <c r="AA657" s="377"/>
    </row>
    <row r="658" spans="1:27" hidden="1" x14ac:dyDescent="0.25">
      <c r="A658" s="334" t="s">
        <v>388</v>
      </c>
      <c r="B658" s="335" t="s">
        <v>1754</v>
      </c>
      <c r="C658" s="334" t="s">
        <v>1755</v>
      </c>
      <c r="D658" s="336" t="s">
        <v>788</v>
      </c>
      <c r="E658" s="50" t="s">
        <v>1575</v>
      </c>
      <c r="F658" s="338" t="s">
        <v>1754</v>
      </c>
      <c r="G658" s="50" t="s">
        <v>1755</v>
      </c>
      <c r="H658" s="338" t="s">
        <v>1773</v>
      </c>
      <c r="I658" s="50" t="s">
        <v>1774</v>
      </c>
      <c r="J658" s="401"/>
      <c r="K658" s="377"/>
      <c r="L658" s="377"/>
      <c r="M658" s="377"/>
      <c r="N658" s="377"/>
      <c r="O658" s="401"/>
      <c r="P658" s="377"/>
      <c r="Q658" s="377"/>
      <c r="R658" s="377"/>
      <c r="S658" s="401"/>
      <c r="T658" s="377"/>
      <c r="U658" s="401"/>
      <c r="V658" s="377"/>
      <c r="W658" s="377"/>
      <c r="X658" s="377"/>
      <c r="Y658" s="377"/>
      <c r="Z658" s="377"/>
      <c r="AA658" s="377"/>
    </row>
    <row r="659" spans="1:27" hidden="1" x14ac:dyDescent="0.25">
      <c r="A659" s="334" t="s">
        <v>388</v>
      </c>
      <c r="B659" s="335" t="s">
        <v>1754</v>
      </c>
      <c r="C659" s="334" t="s">
        <v>1755</v>
      </c>
      <c r="D659" s="336" t="s">
        <v>788</v>
      </c>
      <c r="E659" s="50" t="s">
        <v>1575</v>
      </c>
      <c r="F659" s="338" t="s">
        <v>1754</v>
      </c>
      <c r="G659" s="50" t="s">
        <v>1755</v>
      </c>
      <c r="H659" s="338" t="s">
        <v>1775</v>
      </c>
      <c r="I659" s="50" t="s">
        <v>1776</v>
      </c>
      <c r="J659" s="401"/>
      <c r="K659" s="377"/>
      <c r="L659" s="377"/>
      <c r="M659" s="377"/>
      <c r="N659" s="377"/>
      <c r="O659" s="401"/>
      <c r="P659" s="377"/>
      <c r="Q659" s="377"/>
      <c r="R659" s="377"/>
      <c r="S659" s="401"/>
      <c r="T659" s="377"/>
      <c r="U659" s="401"/>
      <c r="V659" s="377"/>
      <c r="W659" s="377"/>
      <c r="X659" s="377"/>
      <c r="Y659" s="377"/>
      <c r="Z659" s="377"/>
      <c r="AA659" s="377"/>
    </row>
    <row r="660" spans="1:27" hidden="1" x14ac:dyDescent="0.25">
      <c r="A660" s="334" t="s">
        <v>388</v>
      </c>
      <c r="B660" s="335" t="s">
        <v>1754</v>
      </c>
      <c r="C660" s="334" t="s">
        <v>1755</v>
      </c>
      <c r="D660" s="336" t="s">
        <v>788</v>
      </c>
      <c r="E660" s="50" t="s">
        <v>1575</v>
      </c>
      <c r="F660" s="338" t="s">
        <v>1754</v>
      </c>
      <c r="G660" s="50" t="s">
        <v>1755</v>
      </c>
      <c r="H660" s="338" t="s">
        <v>1777</v>
      </c>
      <c r="I660" s="50" t="s">
        <v>1778</v>
      </c>
      <c r="J660" s="401"/>
      <c r="K660" s="377"/>
      <c r="L660" s="377"/>
      <c r="M660" s="377"/>
      <c r="N660" s="377"/>
      <c r="O660" s="401"/>
      <c r="P660" s="377"/>
      <c r="Q660" s="377"/>
      <c r="R660" s="377"/>
      <c r="S660" s="401"/>
      <c r="T660" s="377"/>
      <c r="U660" s="401"/>
      <c r="V660" s="377"/>
      <c r="W660" s="377"/>
      <c r="X660" s="377"/>
      <c r="Y660" s="377"/>
      <c r="Z660" s="377"/>
      <c r="AA660" s="377"/>
    </row>
    <row r="661" spans="1:27" hidden="1" x14ac:dyDescent="0.25">
      <c r="A661" s="334" t="s">
        <v>388</v>
      </c>
      <c r="B661" s="335" t="s">
        <v>1754</v>
      </c>
      <c r="C661" s="334" t="s">
        <v>1755</v>
      </c>
      <c r="D661" s="336" t="s">
        <v>788</v>
      </c>
      <c r="E661" s="50" t="s">
        <v>1575</v>
      </c>
      <c r="F661" s="338" t="s">
        <v>1754</v>
      </c>
      <c r="G661" s="50" t="s">
        <v>1755</v>
      </c>
      <c r="H661" s="338" t="s">
        <v>1779</v>
      </c>
      <c r="I661" s="50" t="s">
        <v>1780</v>
      </c>
      <c r="J661" s="401"/>
      <c r="K661" s="377"/>
      <c r="L661" s="377"/>
      <c r="M661" s="377"/>
      <c r="N661" s="377"/>
      <c r="O661" s="401"/>
      <c r="P661" s="377"/>
      <c r="Q661" s="377"/>
      <c r="R661" s="377"/>
      <c r="S661" s="401"/>
      <c r="T661" s="377"/>
      <c r="U661" s="401"/>
      <c r="V661" s="377"/>
      <c r="W661" s="377"/>
      <c r="X661" s="377"/>
      <c r="Y661" s="377"/>
      <c r="Z661" s="377"/>
      <c r="AA661" s="377"/>
    </row>
    <row r="662" spans="1:27" hidden="1" x14ac:dyDescent="0.25">
      <c r="A662" s="334" t="s">
        <v>388</v>
      </c>
      <c r="B662" s="335" t="s">
        <v>1754</v>
      </c>
      <c r="C662" s="334" t="s">
        <v>1755</v>
      </c>
      <c r="D662" s="336" t="s">
        <v>788</v>
      </c>
      <c r="E662" s="50" t="s">
        <v>1575</v>
      </c>
      <c r="F662" s="338" t="s">
        <v>1754</v>
      </c>
      <c r="G662" s="50" t="s">
        <v>1755</v>
      </c>
      <c r="H662" s="338" t="s">
        <v>1781</v>
      </c>
      <c r="I662" s="50" t="s">
        <v>1782</v>
      </c>
      <c r="J662" s="401"/>
      <c r="K662" s="377"/>
      <c r="L662" s="377"/>
      <c r="M662" s="377"/>
      <c r="N662" s="377"/>
      <c r="O662" s="401"/>
      <c r="P662" s="377"/>
      <c r="Q662" s="377"/>
      <c r="R662" s="377"/>
      <c r="S662" s="401"/>
      <c r="T662" s="377"/>
      <c r="U662" s="401"/>
      <c r="V662" s="377"/>
      <c r="W662" s="377"/>
      <c r="X662" s="377"/>
      <c r="Y662" s="377"/>
      <c r="Z662" s="377"/>
      <c r="AA662" s="377"/>
    </row>
    <row r="663" spans="1:27" hidden="1" x14ac:dyDescent="0.25">
      <c r="A663" s="334" t="s">
        <v>388</v>
      </c>
      <c r="B663" s="335" t="s">
        <v>1754</v>
      </c>
      <c r="C663" s="334" t="s">
        <v>1755</v>
      </c>
      <c r="D663" s="336" t="s">
        <v>788</v>
      </c>
      <c r="E663" s="50" t="s">
        <v>1575</v>
      </c>
      <c r="F663" s="338" t="s">
        <v>1754</v>
      </c>
      <c r="G663" s="50" t="s">
        <v>1755</v>
      </c>
      <c r="H663" s="338" t="s">
        <v>1783</v>
      </c>
      <c r="I663" s="50" t="s">
        <v>1784</v>
      </c>
      <c r="J663" s="401"/>
      <c r="K663" s="377"/>
      <c r="L663" s="377"/>
      <c r="M663" s="377"/>
      <c r="N663" s="377"/>
      <c r="O663" s="401"/>
      <c r="P663" s="377"/>
      <c r="Q663" s="377"/>
      <c r="R663" s="377"/>
      <c r="S663" s="401"/>
      <c r="T663" s="377"/>
      <c r="U663" s="401"/>
      <c r="V663" s="377"/>
      <c r="W663" s="377"/>
      <c r="X663" s="377"/>
      <c r="Y663" s="377"/>
      <c r="Z663" s="377"/>
      <c r="AA663" s="377"/>
    </row>
    <row r="664" spans="1:27" hidden="1" x14ac:dyDescent="0.25">
      <c r="A664" s="334" t="s">
        <v>388</v>
      </c>
      <c r="B664" s="335" t="s">
        <v>1754</v>
      </c>
      <c r="C664" s="334" t="s">
        <v>1755</v>
      </c>
      <c r="D664" s="336" t="s">
        <v>788</v>
      </c>
      <c r="E664" s="50" t="s">
        <v>1575</v>
      </c>
      <c r="F664" s="338" t="s">
        <v>1754</v>
      </c>
      <c r="G664" s="50" t="s">
        <v>1755</v>
      </c>
      <c r="H664" s="338" t="s">
        <v>1785</v>
      </c>
      <c r="I664" s="50" t="s">
        <v>1786</v>
      </c>
      <c r="J664" s="401"/>
      <c r="K664" s="377"/>
      <c r="L664" s="377"/>
      <c r="M664" s="377"/>
      <c r="N664" s="377"/>
      <c r="O664" s="401"/>
      <c r="P664" s="377"/>
      <c r="Q664" s="377"/>
      <c r="R664" s="377"/>
      <c r="S664" s="401"/>
      <c r="T664" s="377"/>
      <c r="U664" s="401"/>
      <c r="V664" s="377"/>
      <c r="W664" s="377"/>
      <c r="X664" s="377"/>
      <c r="Y664" s="377"/>
      <c r="Z664" s="377"/>
      <c r="AA664" s="377"/>
    </row>
    <row r="665" spans="1:27" hidden="1" x14ac:dyDescent="0.25">
      <c r="A665" s="334" t="s">
        <v>388</v>
      </c>
      <c r="B665" s="335" t="s">
        <v>1754</v>
      </c>
      <c r="C665" s="334" t="s">
        <v>1755</v>
      </c>
      <c r="D665" s="336" t="s">
        <v>788</v>
      </c>
      <c r="E665" s="50" t="s">
        <v>1575</v>
      </c>
      <c r="F665" s="338" t="s">
        <v>1754</v>
      </c>
      <c r="G665" s="50" t="s">
        <v>1755</v>
      </c>
      <c r="H665" s="338" t="s">
        <v>1787</v>
      </c>
      <c r="I665" s="50" t="s">
        <v>1788</v>
      </c>
      <c r="J665" s="401"/>
      <c r="K665" s="377"/>
      <c r="L665" s="377"/>
      <c r="M665" s="377"/>
      <c r="N665" s="377"/>
      <c r="O665" s="401"/>
      <c r="P665" s="377"/>
      <c r="Q665" s="377"/>
      <c r="R665" s="377"/>
      <c r="S665" s="401"/>
      <c r="T665" s="377"/>
      <c r="U665" s="401"/>
      <c r="V665" s="377"/>
      <c r="W665" s="377"/>
      <c r="X665" s="377"/>
      <c r="Y665" s="377"/>
      <c r="Z665" s="377"/>
      <c r="AA665" s="377"/>
    </row>
    <row r="666" spans="1:27" hidden="1" x14ac:dyDescent="0.25">
      <c r="A666" s="334" t="s">
        <v>388</v>
      </c>
      <c r="B666" s="335" t="s">
        <v>1789</v>
      </c>
      <c r="C666" s="334" t="s">
        <v>1790</v>
      </c>
      <c r="D666" s="336" t="s">
        <v>788</v>
      </c>
      <c r="E666" s="50" t="s">
        <v>1575</v>
      </c>
      <c r="F666" s="338" t="s">
        <v>1789</v>
      </c>
      <c r="G666" s="50" t="s">
        <v>1790</v>
      </c>
      <c r="H666" s="338" t="s">
        <v>1791</v>
      </c>
      <c r="I666" s="50" t="s">
        <v>1792</v>
      </c>
      <c r="J666" s="401"/>
      <c r="K666" s="377"/>
      <c r="L666" s="377"/>
      <c r="M666" s="377"/>
      <c r="N666" s="377"/>
      <c r="O666" s="401"/>
      <c r="P666" s="377"/>
      <c r="Q666" s="377"/>
      <c r="R666" s="377"/>
      <c r="S666" s="401"/>
      <c r="T666" s="377"/>
      <c r="U666" s="401"/>
      <c r="V666" s="377"/>
      <c r="W666" s="377"/>
      <c r="X666" s="377"/>
      <c r="Y666" s="377"/>
      <c r="Z666" s="377"/>
      <c r="AA666" s="377"/>
    </row>
    <row r="667" spans="1:27" hidden="1" x14ac:dyDescent="0.25">
      <c r="A667" s="334" t="s">
        <v>388</v>
      </c>
      <c r="B667" s="335" t="s">
        <v>1789</v>
      </c>
      <c r="C667" s="334" t="s">
        <v>1790</v>
      </c>
      <c r="D667" s="336" t="s">
        <v>788</v>
      </c>
      <c r="E667" s="50" t="s">
        <v>1575</v>
      </c>
      <c r="F667" s="338" t="s">
        <v>1789</v>
      </c>
      <c r="G667" s="50" t="s">
        <v>1790</v>
      </c>
      <c r="H667" s="338" t="s">
        <v>1793</v>
      </c>
      <c r="I667" s="50" t="s">
        <v>1794</v>
      </c>
      <c r="J667" s="401"/>
      <c r="K667" s="377"/>
      <c r="L667" s="377"/>
      <c r="M667" s="377"/>
      <c r="N667" s="377"/>
      <c r="O667" s="401"/>
      <c r="P667" s="377"/>
      <c r="Q667" s="377"/>
      <c r="R667" s="377"/>
      <c r="S667" s="401"/>
      <c r="T667" s="377"/>
      <c r="U667" s="401"/>
      <c r="V667" s="377"/>
      <c r="W667" s="377"/>
      <c r="X667" s="377"/>
      <c r="Y667" s="377"/>
      <c r="Z667" s="377"/>
      <c r="AA667" s="377"/>
    </row>
    <row r="668" spans="1:27" hidden="1" x14ac:dyDescent="0.25">
      <c r="A668" s="334" t="s">
        <v>388</v>
      </c>
      <c r="B668" s="335" t="s">
        <v>1789</v>
      </c>
      <c r="C668" s="334" t="s">
        <v>1790</v>
      </c>
      <c r="D668" s="336" t="s">
        <v>788</v>
      </c>
      <c r="E668" s="50" t="s">
        <v>1575</v>
      </c>
      <c r="F668" s="338" t="s">
        <v>1789</v>
      </c>
      <c r="G668" s="50" t="s">
        <v>1790</v>
      </c>
      <c r="H668" s="338" t="s">
        <v>1795</v>
      </c>
      <c r="I668" s="50" t="s">
        <v>1796</v>
      </c>
      <c r="J668" s="401"/>
      <c r="K668" s="377"/>
      <c r="L668" s="377"/>
      <c r="M668" s="377"/>
      <c r="N668" s="377"/>
      <c r="O668" s="401"/>
      <c r="P668" s="377"/>
      <c r="Q668" s="377"/>
      <c r="R668" s="377"/>
      <c r="S668" s="401"/>
      <c r="T668" s="377"/>
      <c r="U668" s="401"/>
      <c r="V668" s="377"/>
      <c r="W668" s="377"/>
      <c r="X668" s="377"/>
      <c r="Y668" s="377"/>
      <c r="Z668" s="377"/>
      <c r="AA668" s="377"/>
    </row>
    <row r="669" spans="1:27" hidden="1" x14ac:dyDescent="0.25">
      <c r="A669" s="334" t="s">
        <v>388</v>
      </c>
      <c r="B669" s="335" t="s">
        <v>1789</v>
      </c>
      <c r="C669" s="334" t="s">
        <v>1790</v>
      </c>
      <c r="D669" s="336" t="s">
        <v>788</v>
      </c>
      <c r="E669" s="50" t="s">
        <v>1575</v>
      </c>
      <c r="F669" s="338" t="s">
        <v>1789</v>
      </c>
      <c r="G669" s="50" t="s">
        <v>1790</v>
      </c>
      <c r="H669" s="338" t="s">
        <v>1797</v>
      </c>
      <c r="I669" s="50" t="s">
        <v>1798</v>
      </c>
      <c r="J669" s="401"/>
      <c r="K669" s="377"/>
      <c r="L669" s="377"/>
      <c r="M669" s="377"/>
      <c r="N669" s="377"/>
      <c r="O669" s="401"/>
      <c r="P669" s="377"/>
      <c r="Q669" s="377"/>
      <c r="R669" s="377"/>
      <c r="S669" s="401"/>
      <c r="T669" s="377"/>
      <c r="U669" s="401"/>
      <c r="V669" s="377"/>
      <c r="W669" s="377"/>
      <c r="X669" s="377"/>
      <c r="Y669" s="377"/>
      <c r="Z669" s="377"/>
      <c r="AA669" s="377"/>
    </row>
    <row r="670" spans="1:27" hidden="1" x14ac:dyDescent="0.25">
      <c r="A670" s="334" t="s">
        <v>388</v>
      </c>
      <c r="B670" s="335" t="s">
        <v>1789</v>
      </c>
      <c r="C670" s="334" t="s">
        <v>1790</v>
      </c>
      <c r="D670" s="336" t="s">
        <v>788</v>
      </c>
      <c r="E670" s="50" t="s">
        <v>1575</v>
      </c>
      <c r="F670" s="338" t="s">
        <v>1789</v>
      </c>
      <c r="G670" s="50" t="s">
        <v>1790</v>
      </c>
      <c r="H670" s="338" t="s">
        <v>1799</v>
      </c>
      <c r="I670" s="50" t="s">
        <v>1800</v>
      </c>
      <c r="J670" s="401"/>
      <c r="K670" s="377"/>
      <c r="L670" s="377"/>
      <c r="M670" s="377"/>
      <c r="N670" s="377"/>
      <c r="O670" s="401"/>
      <c r="P670" s="377"/>
      <c r="Q670" s="377"/>
      <c r="R670" s="377"/>
      <c r="S670" s="401"/>
      <c r="T670" s="377"/>
      <c r="U670" s="401"/>
      <c r="V670" s="377"/>
      <c r="W670" s="377"/>
      <c r="X670" s="377"/>
      <c r="Y670" s="377"/>
      <c r="Z670" s="377"/>
      <c r="AA670" s="377"/>
    </row>
    <row r="671" spans="1:27" hidden="1" x14ac:dyDescent="0.25">
      <c r="A671" s="334" t="s">
        <v>388</v>
      </c>
      <c r="B671" s="335" t="s">
        <v>1789</v>
      </c>
      <c r="C671" s="334" t="s">
        <v>1790</v>
      </c>
      <c r="D671" s="336" t="s">
        <v>788</v>
      </c>
      <c r="E671" s="50" t="s">
        <v>1575</v>
      </c>
      <c r="F671" s="338" t="s">
        <v>1789</v>
      </c>
      <c r="G671" s="50" t="s">
        <v>1790</v>
      </c>
      <c r="H671" s="338" t="s">
        <v>1801</v>
      </c>
      <c r="I671" s="50" t="s">
        <v>1802</v>
      </c>
      <c r="J671" s="401"/>
      <c r="K671" s="377"/>
      <c r="L671" s="377"/>
      <c r="M671" s="377"/>
      <c r="N671" s="377"/>
      <c r="O671" s="401"/>
      <c r="P671" s="377"/>
      <c r="Q671" s="377"/>
      <c r="R671" s="377"/>
      <c r="S671" s="401"/>
      <c r="T671" s="377"/>
      <c r="U671" s="401"/>
      <c r="V671" s="377"/>
      <c r="W671" s="377"/>
      <c r="X671" s="377"/>
      <c r="Y671" s="377"/>
      <c r="Z671" s="377"/>
      <c r="AA671" s="377"/>
    </row>
    <row r="672" spans="1:27" hidden="1" x14ac:dyDescent="0.25">
      <c r="A672" s="334" t="s">
        <v>388</v>
      </c>
      <c r="B672" s="335" t="s">
        <v>1789</v>
      </c>
      <c r="C672" s="334" t="s">
        <v>1790</v>
      </c>
      <c r="D672" s="336" t="s">
        <v>788</v>
      </c>
      <c r="E672" s="50" t="s">
        <v>1575</v>
      </c>
      <c r="F672" s="338" t="s">
        <v>1789</v>
      </c>
      <c r="G672" s="50" t="s">
        <v>1790</v>
      </c>
      <c r="H672" s="338" t="s">
        <v>1803</v>
      </c>
      <c r="I672" s="50" t="s">
        <v>1804</v>
      </c>
      <c r="J672" s="401"/>
      <c r="K672" s="377"/>
      <c r="L672" s="377"/>
      <c r="M672" s="377"/>
      <c r="N672" s="377"/>
      <c r="O672" s="401"/>
      <c r="P672" s="377"/>
      <c r="Q672" s="377"/>
      <c r="R672" s="377"/>
      <c r="S672" s="401"/>
      <c r="T672" s="377"/>
      <c r="U672" s="401"/>
      <c r="V672" s="377"/>
      <c r="W672" s="377"/>
      <c r="X672" s="377"/>
      <c r="Y672" s="377"/>
      <c r="Z672" s="377"/>
      <c r="AA672" s="377"/>
    </row>
    <row r="673" spans="1:27" hidden="1" x14ac:dyDescent="0.25">
      <c r="A673" s="334" t="s">
        <v>388</v>
      </c>
      <c r="B673" s="335" t="s">
        <v>1789</v>
      </c>
      <c r="C673" s="334" t="s">
        <v>1790</v>
      </c>
      <c r="D673" s="336" t="s">
        <v>788</v>
      </c>
      <c r="E673" s="50" t="s">
        <v>1575</v>
      </c>
      <c r="F673" s="338" t="s">
        <v>1789</v>
      </c>
      <c r="G673" s="50" t="s">
        <v>1790</v>
      </c>
      <c r="H673" s="338" t="s">
        <v>1805</v>
      </c>
      <c r="I673" s="50" t="s">
        <v>1806</v>
      </c>
      <c r="J673" s="401"/>
      <c r="K673" s="377"/>
      <c r="L673" s="377"/>
      <c r="M673" s="377"/>
      <c r="N673" s="377"/>
      <c r="O673" s="401"/>
      <c r="P673" s="377"/>
      <c r="Q673" s="377"/>
      <c r="R673" s="377"/>
      <c r="S673" s="401"/>
      <c r="T673" s="377"/>
      <c r="U673" s="401"/>
      <c r="V673" s="377"/>
      <c r="W673" s="377"/>
      <c r="X673" s="377"/>
      <c r="Y673" s="377"/>
      <c r="Z673" s="377"/>
      <c r="AA673" s="377"/>
    </row>
    <row r="674" spans="1:27" hidden="1" x14ac:dyDescent="0.25">
      <c r="A674" s="334" t="s">
        <v>388</v>
      </c>
      <c r="B674" s="335" t="s">
        <v>1807</v>
      </c>
      <c r="C674" s="334" t="s">
        <v>1808</v>
      </c>
      <c r="D674" s="336" t="s">
        <v>788</v>
      </c>
      <c r="E674" s="50" t="s">
        <v>1575</v>
      </c>
      <c r="F674" s="338" t="s">
        <v>1807</v>
      </c>
      <c r="G674" s="50" t="s">
        <v>1808</v>
      </c>
      <c r="H674" s="338" t="s">
        <v>1809</v>
      </c>
      <c r="I674" s="50" t="s">
        <v>1810</v>
      </c>
      <c r="J674" s="401"/>
      <c r="K674" s="377"/>
      <c r="L674" s="377"/>
      <c r="M674" s="377"/>
      <c r="N674" s="377"/>
      <c r="O674" s="401"/>
      <c r="P674" s="377"/>
      <c r="Q674" s="377"/>
      <c r="R674" s="377"/>
      <c r="S674" s="401"/>
      <c r="T674" s="377"/>
      <c r="U674" s="401"/>
      <c r="V674" s="377"/>
      <c r="W674" s="377"/>
      <c r="X674" s="377"/>
      <c r="Y674" s="377"/>
      <c r="Z674" s="377"/>
      <c r="AA674" s="377"/>
    </row>
    <row r="675" spans="1:27" hidden="1" x14ac:dyDescent="0.25">
      <c r="A675" s="334" t="s">
        <v>388</v>
      </c>
      <c r="B675" s="335" t="s">
        <v>1807</v>
      </c>
      <c r="C675" s="334" t="s">
        <v>1808</v>
      </c>
      <c r="D675" s="336" t="s">
        <v>788</v>
      </c>
      <c r="E675" s="50" t="s">
        <v>1575</v>
      </c>
      <c r="F675" s="338" t="s">
        <v>1807</v>
      </c>
      <c r="G675" s="50" t="s">
        <v>1808</v>
      </c>
      <c r="H675" s="338" t="s">
        <v>1811</v>
      </c>
      <c r="I675" s="50" t="s">
        <v>1812</v>
      </c>
      <c r="J675" s="401"/>
      <c r="K675" s="377"/>
      <c r="L675" s="377"/>
      <c r="M675" s="377"/>
      <c r="N675" s="377"/>
      <c r="O675" s="401"/>
      <c r="P675" s="377"/>
      <c r="Q675" s="377"/>
      <c r="R675" s="377"/>
      <c r="S675" s="401"/>
      <c r="T675" s="377"/>
      <c r="U675" s="401"/>
      <c r="V675" s="377"/>
      <c r="W675" s="377"/>
      <c r="X675" s="377"/>
      <c r="Y675" s="377"/>
      <c r="Z675" s="377"/>
      <c r="AA675" s="377"/>
    </row>
    <row r="676" spans="1:27" hidden="1" x14ac:dyDescent="0.25">
      <c r="A676" s="334" t="s">
        <v>388</v>
      </c>
      <c r="B676" s="335" t="s">
        <v>1807</v>
      </c>
      <c r="C676" s="334" t="s">
        <v>1808</v>
      </c>
      <c r="D676" s="336" t="s">
        <v>788</v>
      </c>
      <c r="E676" s="50" t="s">
        <v>1575</v>
      </c>
      <c r="F676" s="338" t="s">
        <v>1807</v>
      </c>
      <c r="G676" s="50" t="s">
        <v>1808</v>
      </c>
      <c r="H676" s="338" t="s">
        <v>1813</v>
      </c>
      <c r="I676" s="50" t="s">
        <v>1814</v>
      </c>
      <c r="J676" s="401"/>
      <c r="K676" s="377"/>
      <c r="L676" s="377"/>
      <c r="M676" s="377"/>
      <c r="N676" s="377"/>
      <c r="O676" s="401"/>
      <c r="P676" s="377"/>
      <c r="Q676" s="377"/>
      <c r="R676" s="377"/>
      <c r="S676" s="401"/>
      <c r="T676" s="377"/>
      <c r="U676" s="401"/>
      <c r="V676" s="377"/>
      <c r="W676" s="377"/>
      <c r="X676" s="377"/>
      <c r="Y676" s="377"/>
      <c r="Z676" s="377"/>
      <c r="AA676" s="377"/>
    </row>
    <row r="677" spans="1:27" hidden="1" x14ac:dyDescent="0.25">
      <c r="A677" s="334" t="s">
        <v>388</v>
      </c>
      <c r="B677" s="335" t="s">
        <v>1807</v>
      </c>
      <c r="C677" s="334" t="s">
        <v>1808</v>
      </c>
      <c r="D677" s="336" t="s">
        <v>788</v>
      </c>
      <c r="E677" s="50" t="s">
        <v>1575</v>
      </c>
      <c r="F677" s="338" t="s">
        <v>1807</v>
      </c>
      <c r="G677" s="50" t="s">
        <v>1808</v>
      </c>
      <c r="H677" s="338" t="s">
        <v>1815</v>
      </c>
      <c r="I677" s="50" t="s">
        <v>1816</v>
      </c>
      <c r="J677" s="401"/>
      <c r="K677" s="377"/>
      <c r="L677" s="377"/>
      <c r="M677" s="377"/>
      <c r="N677" s="377"/>
      <c r="O677" s="401"/>
      <c r="P677" s="377"/>
      <c r="Q677" s="377"/>
      <c r="R677" s="377"/>
      <c r="S677" s="401"/>
      <c r="T677" s="377"/>
      <c r="U677" s="401"/>
      <c r="V677" s="377"/>
      <c r="W677" s="377"/>
      <c r="X677" s="377"/>
      <c r="Y677" s="377"/>
      <c r="Z677" s="377"/>
      <c r="AA677" s="377"/>
    </row>
    <row r="678" spans="1:27" hidden="1" x14ac:dyDescent="0.25">
      <c r="A678" s="334" t="s">
        <v>388</v>
      </c>
      <c r="B678" s="335" t="s">
        <v>1807</v>
      </c>
      <c r="C678" s="334" t="s">
        <v>1808</v>
      </c>
      <c r="D678" s="336" t="s">
        <v>788</v>
      </c>
      <c r="E678" s="50" t="s">
        <v>1575</v>
      </c>
      <c r="F678" s="338" t="s">
        <v>1807</v>
      </c>
      <c r="G678" s="50" t="s">
        <v>1808</v>
      </c>
      <c r="H678" s="338" t="s">
        <v>1817</v>
      </c>
      <c r="I678" s="50" t="s">
        <v>1818</v>
      </c>
      <c r="J678" s="401"/>
      <c r="K678" s="377"/>
      <c r="L678" s="377"/>
      <c r="M678" s="377"/>
      <c r="N678" s="377"/>
      <c r="O678" s="401"/>
      <c r="P678" s="377"/>
      <c r="Q678" s="377"/>
      <c r="R678" s="377"/>
      <c r="S678" s="401"/>
      <c r="T678" s="377"/>
      <c r="U678" s="401"/>
      <c r="V678" s="377"/>
      <c r="W678" s="377"/>
      <c r="X678" s="377"/>
      <c r="Y678" s="377"/>
      <c r="Z678" s="377"/>
      <c r="AA678" s="377"/>
    </row>
    <row r="679" spans="1:27" hidden="1" x14ac:dyDescent="0.25">
      <c r="A679" s="334" t="s">
        <v>388</v>
      </c>
      <c r="B679" s="335" t="s">
        <v>1807</v>
      </c>
      <c r="C679" s="334" t="s">
        <v>1808</v>
      </c>
      <c r="D679" s="336" t="s">
        <v>788</v>
      </c>
      <c r="E679" s="50" t="s">
        <v>1575</v>
      </c>
      <c r="F679" s="338" t="s">
        <v>1807</v>
      </c>
      <c r="G679" s="50" t="s">
        <v>1808</v>
      </c>
      <c r="H679" s="338" t="s">
        <v>1819</v>
      </c>
      <c r="I679" s="50" t="s">
        <v>1820</v>
      </c>
      <c r="J679" s="401"/>
      <c r="K679" s="377"/>
      <c r="L679" s="377"/>
      <c r="M679" s="377"/>
      <c r="N679" s="377"/>
      <c r="O679" s="401"/>
      <c r="P679" s="377"/>
      <c r="Q679" s="377"/>
      <c r="R679" s="377"/>
      <c r="S679" s="401"/>
      <c r="T679" s="377"/>
      <c r="U679" s="401"/>
      <c r="V679" s="377"/>
      <c r="W679" s="377"/>
      <c r="X679" s="377"/>
      <c r="Y679" s="377"/>
      <c r="Z679" s="377"/>
      <c r="AA679" s="377"/>
    </row>
    <row r="680" spans="1:27" hidden="1" x14ac:dyDescent="0.25">
      <c r="A680" s="334" t="s">
        <v>388</v>
      </c>
      <c r="B680" s="335" t="s">
        <v>1807</v>
      </c>
      <c r="C680" s="334" t="s">
        <v>1808</v>
      </c>
      <c r="D680" s="336" t="s">
        <v>788</v>
      </c>
      <c r="E680" s="50" t="s">
        <v>1575</v>
      </c>
      <c r="F680" s="338" t="s">
        <v>1807</v>
      </c>
      <c r="G680" s="50" t="s">
        <v>1808</v>
      </c>
      <c r="H680" s="338" t="s">
        <v>1821</v>
      </c>
      <c r="I680" s="50" t="s">
        <v>1822</v>
      </c>
      <c r="J680" s="401"/>
      <c r="K680" s="377"/>
      <c r="L680" s="377"/>
      <c r="M680" s="377"/>
      <c r="N680" s="377"/>
      <c r="O680" s="401"/>
      <c r="P680" s="377"/>
      <c r="Q680" s="377"/>
      <c r="R680" s="377"/>
      <c r="S680" s="401"/>
      <c r="T680" s="377"/>
      <c r="U680" s="401"/>
      <c r="V680" s="377"/>
      <c r="W680" s="377"/>
      <c r="X680" s="377"/>
      <c r="Y680" s="377"/>
      <c r="Z680" s="377"/>
      <c r="AA680" s="377"/>
    </row>
    <row r="681" spans="1:27" hidden="1" x14ac:dyDescent="0.25">
      <c r="A681" s="334" t="s">
        <v>388</v>
      </c>
      <c r="B681" s="335" t="s">
        <v>1807</v>
      </c>
      <c r="C681" s="334" t="s">
        <v>1808</v>
      </c>
      <c r="D681" s="336" t="s">
        <v>788</v>
      </c>
      <c r="E681" s="50" t="s">
        <v>1575</v>
      </c>
      <c r="F681" s="338" t="s">
        <v>1807</v>
      </c>
      <c r="G681" s="50" t="s">
        <v>1808</v>
      </c>
      <c r="H681" s="338" t="s">
        <v>1823</v>
      </c>
      <c r="I681" s="50" t="s">
        <v>1111</v>
      </c>
      <c r="J681" s="401"/>
      <c r="K681" s="377"/>
      <c r="L681" s="377"/>
      <c r="M681" s="377"/>
      <c r="N681" s="377"/>
      <c r="O681" s="401"/>
      <c r="P681" s="377"/>
      <c r="Q681" s="377"/>
      <c r="R681" s="377"/>
      <c r="S681" s="401"/>
      <c r="T681" s="377"/>
      <c r="U681" s="401"/>
      <c r="V681" s="377"/>
      <c r="W681" s="377"/>
      <c r="X681" s="377"/>
      <c r="Y681" s="377"/>
      <c r="Z681" s="377"/>
      <c r="AA681" s="377"/>
    </row>
    <row r="682" spans="1:27" hidden="1" x14ac:dyDescent="0.25">
      <c r="A682" s="334" t="s">
        <v>388</v>
      </c>
      <c r="B682" s="335" t="s">
        <v>1807</v>
      </c>
      <c r="C682" s="334" t="s">
        <v>1808</v>
      </c>
      <c r="D682" s="336" t="s">
        <v>788</v>
      </c>
      <c r="E682" s="50" t="s">
        <v>1575</v>
      </c>
      <c r="F682" s="338" t="s">
        <v>1807</v>
      </c>
      <c r="G682" s="50" t="s">
        <v>1808</v>
      </c>
      <c r="H682" s="338" t="s">
        <v>1824</v>
      </c>
      <c r="I682" s="50" t="s">
        <v>1825</v>
      </c>
      <c r="J682" s="401"/>
      <c r="K682" s="377"/>
      <c r="L682" s="377"/>
      <c r="M682" s="377"/>
      <c r="N682" s="377"/>
      <c r="O682" s="401"/>
      <c r="P682" s="377"/>
      <c r="Q682" s="377"/>
      <c r="R682" s="377"/>
      <c r="S682" s="401"/>
      <c r="T682" s="377"/>
      <c r="U682" s="401"/>
      <c r="V682" s="377"/>
      <c r="W682" s="377"/>
      <c r="X682" s="377"/>
      <c r="Y682" s="377"/>
      <c r="Z682" s="377"/>
      <c r="AA682" s="377"/>
    </row>
    <row r="683" spans="1:27" hidden="1" x14ac:dyDescent="0.25">
      <c r="A683" s="334" t="s">
        <v>388</v>
      </c>
      <c r="B683" s="335" t="s">
        <v>1807</v>
      </c>
      <c r="C683" s="334" t="s">
        <v>1808</v>
      </c>
      <c r="D683" s="336" t="s">
        <v>788</v>
      </c>
      <c r="E683" s="50" t="s">
        <v>1575</v>
      </c>
      <c r="F683" s="338" t="s">
        <v>1807</v>
      </c>
      <c r="G683" s="50" t="s">
        <v>1808</v>
      </c>
      <c r="H683" s="338" t="s">
        <v>1826</v>
      </c>
      <c r="I683" s="50" t="s">
        <v>1827</v>
      </c>
      <c r="J683" s="401"/>
      <c r="K683" s="377"/>
      <c r="L683" s="377"/>
      <c r="M683" s="377"/>
      <c r="N683" s="377"/>
      <c r="O683" s="401"/>
      <c r="P683" s="377"/>
      <c r="Q683" s="377"/>
      <c r="R683" s="377"/>
      <c r="S683" s="401"/>
      <c r="T683" s="377"/>
      <c r="U683" s="401"/>
      <c r="V683" s="377"/>
      <c r="W683" s="377"/>
      <c r="X683" s="377"/>
      <c r="Y683" s="377"/>
      <c r="Z683" s="377"/>
      <c r="AA683" s="377"/>
    </row>
    <row r="684" spans="1:27" hidden="1" x14ac:dyDescent="0.25">
      <c r="A684" s="334" t="s">
        <v>388</v>
      </c>
      <c r="B684" s="335" t="s">
        <v>1807</v>
      </c>
      <c r="C684" s="334" t="s">
        <v>1808</v>
      </c>
      <c r="D684" s="336" t="s">
        <v>788</v>
      </c>
      <c r="E684" s="50" t="s">
        <v>1575</v>
      </c>
      <c r="F684" s="338" t="s">
        <v>1807</v>
      </c>
      <c r="G684" s="50" t="s">
        <v>1808</v>
      </c>
      <c r="H684" s="338" t="s">
        <v>1828</v>
      </c>
      <c r="I684" s="50" t="s">
        <v>1829</v>
      </c>
      <c r="J684" s="401"/>
      <c r="K684" s="377"/>
      <c r="L684" s="377"/>
      <c r="M684" s="377"/>
      <c r="N684" s="377"/>
      <c r="O684" s="401"/>
      <c r="P684" s="377"/>
      <c r="Q684" s="377"/>
      <c r="R684" s="377"/>
      <c r="S684" s="401"/>
      <c r="T684" s="377"/>
      <c r="U684" s="401"/>
      <c r="V684" s="377"/>
      <c r="W684" s="377"/>
      <c r="X684" s="377"/>
      <c r="Y684" s="377"/>
      <c r="Z684" s="377"/>
      <c r="AA684" s="377"/>
    </row>
    <row r="685" spans="1:27" hidden="1" x14ac:dyDescent="0.25">
      <c r="A685" s="334" t="s">
        <v>388</v>
      </c>
      <c r="B685" s="335" t="s">
        <v>1807</v>
      </c>
      <c r="C685" s="334" t="s">
        <v>1808</v>
      </c>
      <c r="D685" s="336" t="s">
        <v>788</v>
      </c>
      <c r="E685" s="50" t="s">
        <v>1575</v>
      </c>
      <c r="F685" s="338" t="s">
        <v>1807</v>
      </c>
      <c r="G685" s="50" t="s">
        <v>1808</v>
      </c>
      <c r="H685" s="338" t="s">
        <v>1830</v>
      </c>
      <c r="I685" s="50" t="s">
        <v>1831</v>
      </c>
      <c r="J685" s="401"/>
      <c r="K685" s="377"/>
      <c r="L685" s="377"/>
      <c r="M685" s="377"/>
      <c r="N685" s="377"/>
      <c r="O685" s="401"/>
      <c r="P685" s="377"/>
      <c r="Q685" s="377"/>
      <c r="R685" s="377"/>
      <c r="S685" s="401"/>
      <c r="T685" s="377"/>
      <c r="U685" s="401"/>
      <c r="V685" s="377"/>
      <c r="W685" s="377"/>
      <c r="X685" s="377"/>
      <c r="Y685" s="377"/>
      <c r="Z685" s="377"/>
      <c r="AA685" s="377"/>
    </row>
    <row r="686" spans="1:27" hidden="1" x14ac:dyDescent="0.25">
      <c r="A686" s="334" t="s">
        <v>388</v>
      </c>
      <c r="B686" s="335" t="s">
        <v>1807</v>
      </c>
      <c r="C686" s="334" t="s">
        <v>1808</v>
      </c>
      <c r="D686" s="336" t="s">
        <v>788</v>
      </c>
      <c r="E686" s="50" t="s">
        <v>1575</v>
      </c>
      <c r="F686" s="338" t="s">
        <v>1807</v>
      </c>
      <c r="G686" s="50" t="s">
        <v>1808</v>
      </c>
      <c r="H686" s="338" t="s">
        <v>1832</v>
      </c>
      <c r="I686" s="50" t="s">
        <v>1833</v>
      </c>
      <c r="J686" s="401"/>
      <c r="K686" s="377"/>
      <c r="L686" s="377"/>
      <c r="M686" s="377"/>
      <c r="N686" s="377"/>
      <c r="O686" s="401"/>
      <c r="P686" s="377"/>
      <c r="Q686" s="377"/>
      <c r="R686" s="377"/>
      <c r="S686" s="401"/>
      <c r="T686" s="377"/>
      <c r="U686" s="401"/>
      <c r="V686" s="377"/>
      <c r="W686" s="377"/>
      <c r="X686" s="377"/>
      <c r="Y686" s="377"/>
      <c r="Z686" s="377"/>
      <c r="AA686" s="377"/>
    </row>
    <row r="687" spans="1:27" hidden="1" x14ac:dyDescent="0.25">
      <c r="A687" s="334" t="s">
        <v>388</v>
      </c>
      <c r="B687" s="335" t="s">
        <v>1807</v>
      </c>
      <c r="C687" s="334" t="s">
        <v>1808</v>
      </c>
      <c r="D687" s="336" t="s">
        <v>788</v>
      </c>
      <c r="E687" s="50" t="s">
        <v>1575</v>
      </c>
      <c r="F687" s="338" t="s">
        <v>1807</v>
      </c>
      <c r="G687" s="50" t="s">
        <v>1808</v>
      </c>
      <c r="H687" s="338" t="s">
        <v>1834</v>
      </c>
      <c r="I687" s="50" t="s">
        <v>1835</v>
      </c>
      <c r="J687" s="401"/>
      <c r="K687" s="377"/>
      <c r="L687" s="377"/>
      <c r="M687" s="377"/>
      <c r="N687" s="377"/>
      <c r="O687" s="401"/>
      <c r="P687" s="377"/>
      <c r="Q687" s="377"/>
      <c r="R687" s="377"/>
      <c r="S687" s="401"/>
      <c r="T687" s="377"/>
      <c r="U687" s="401"/>
      <c r="V687" s="377"/>
      <c r="W687" s="377"/>
      <c r="X687" s="377"/>
      <c r="Y687" s="377"/>
      <c r="Z687" s="377"/>
      <c r="AA687" s="377"/>
    </row>
    <row r="688" spans="1:27" hidden="1" x14ac:dyDescent="0.25">
      <c r="A688" s="334" t="s">
        <v>388</v>
      </c>
      <c r="B688" s="335" t="s">
        <v>1836</v>
      </c>
      <c r="C688" s="334" t="s">
        <v>1837</v>
      </c>
      <c r="D688" s="336" t="s">
        <v>788</v>
      </c>
      <c r="E688" s="50" t="s">
        <v>1575</v>
      </c>
      <c r="F688" s="338" t="s">
        <v>1836</v>
      </c>
      <c r="G688" s="50" t="s">
        <v>1837</v>
      </c>
      <c r="H688" s="338" t="s">
        <v>1838</v>
      </c>
      <c r="I688" s="50" t="s">
        <v>1839</v>
      </c>
      <c r="J688" s="401"/>
      <c r="K688" s="377"/>
      <c r="L688" s="377"/>
      <c r="M688" s="377"/>
      <c r="N688" s="377"/>
      <c r="O688" s="401"/>
      <c r="P688" s="377"/>
      <c r="Q688" s="377"/>
      <c r="R688" s="377"/>
      <c r="S688" s="401"/>
      <c r="T688" s="377"/>
      <c r="U688" s="401"/>
      <c r="V688" s="377"/>
      <c r="W688" s="377"/>
      <c r="X688" s="377"/>
      <c r="Y688" s="377"/>
      <c r="Z688" s="377"/>
      <c r="AA688" s="377"/>
    </row>
    <row r="689" spans="1:27" hidden="1" x14ac:dyDescent="0.25">
      <c r="A689" s="334" t="s">
        <v>388</v>
      </c>
      <c r="B689" s="335" t="s">
        <v>1836</v>
      </c>
      <c r="C689" s="334" t="s">
        <v>1837</v>
      </c>
      <c r="D689" s="336" t="s">
        <v>788</v>
      </c>
      <c r="E689" s="50" t="s">
        <v>1575</v>
      </c>
      <c r="F689" s="338" t="s">
        <v>1836</v>
      </c>
      <c r="G689" s="50" t="s">
        <v>1837</v>
      </c>
      <c r="H689" s="338" t="s">
        <v>1840</v>
      </c>
      <c r="I689" s="50" t="s">
        <v>1841</v>
      </c>
      <c r="J689" s="401"/>
      <c r="K689" s="377"/>
      <c r="L689" s="377"/>
      <c r="M689" s="377"/>
      <c r="N689" s="377"/>
      <c r="O689" s="401"/>
      <c r="P689" s="377"/>
      <c r="Q689" s="377"/>
      <c r="R689" s="377"/>
      <c r="S689" s="401"/>
      <c r="T689" s="377"/>
      <c r="U689" s="401"/>
      <c r="V689" s="377"/>
      <c r="W689" s="377"/>
      <c r="X689" s="377"/>
      <c r="Y689" s="377"/>
      <c r="Z689" s="377"/>
      <c r="AA689" s="377"/>
    </row>
    <row r="690" spans="1:27" hidden="1" x14ac:dyDescent="0.25">
      <c r="A690" s="334" t="s">
        <v>388</v>
      </c>
      <c r="B690" s="335" t="s">
        <v>1836</v>
      </c>
      <c r="C690" s="334" t="s">
        <v>1837</v>
      </c>
      <c r="D690" s="336" t="s">
        <v>788</v>
      </c>
      <c r="E690" s="50" t="s">
        <v>1575</v>
      </c>
      <c r="F690" s="338" t="s">
        <v>1836</v>
      </c>
      <c r="G690" s="50" t="s">
        <v>1837</v>
      </c>
      <c r="H690" s="338" t="s">
        <v>1842</v>
      </c>
      <c r="I690" s="50" t="s">
        <v>1843</v>
      </c>
      <c r="J690" s="401"/>
      <c r="K690" s="377"/>
      <c r="L690" s="377"/>
      <c r="M690" s="377"/>
      <c r="N690" s="377"/>
      <c r="O690" s="401"/>
      <c r="P690" s="377"/>
      <c r="Q690" s="377"/>
      <c r="R690" s="377"/>
      <c r="S690" s="401"/>
      <c r="T690" s="377"/>
      <c r="U690" s="401"/>
      <c r="V690" s="377"/>
      <c r="W690" s="377"/>
      <c r="X690" s="377"/>
      <c r="Y690" s="377"/>
      <c r="Z690" s="377"/>
      <c r="AA690" s="377"/>
    </row>
    <row r="691" spans="1:27" hidden="1" x14ac:dyDescent="0.25">
      <c r="A691" s="334" t="s">
        <v>388</v>
      </c>
      <c r="B691" s="335" t="s">
        <v>1836</v>
      </c>
      <c r="C691" s="334" t="s">
        <v>1837</v>
      </c>
      <c r="D691" s="336" t="s">
        <v>788</v>
      </c>
      <c r="E691" s="50" t="s">
        <v>1575</v>
      </c>
      <c r="F691" s="338" t="s">
        <v>1836</v>
      </c>
      <c r="G691" s="50" t="s">
        <v>1837</v>
      </c>
      <c r="H691" s="338" t="s">
        <v>1844</v>
      </c>
      <c r="I691" s="50" t="s">
        <v>1845</v>
      </c>
      <c r="J691" s="401"/>
      <c r="K691" s="377"/>
      <c r="L691" s="377"/>
      <c r="M691" s="377"/>
      <c r="N691" s="377"/>
      <c r="O691" s="401"/>
      <c r="P691" s="377"/>
      <c r="Q691" s="377"/>
      <c r="R691" s="377"/>
      <c r="S691" s="401"/>
      <c r="T691" s="377"/>
      <c r="U691" s="401"/>
      <c r="V691" s="377"/>
      <c r="W691" s="377"/>
      <c r="X691" s="377"/>
      <c r="Y691" s="377"/>
      <c r="Z691" s="377"/>
      <c r="AA691" s="377"/>
    </row>
    <row r="692" spans="1:27" hidden="1" x14ac:dyDescent="0.25">
      <c r="A692" s="334" t="s">
        <v>388</v>
      </c>
      <c r="B692" s="335" t="s">
        <v>1836</v>
      </c>
      <c r="C692" s="334" t="s">
        <v>1837</v>
      </c>
      <c r="D692" s="336" t="s">
        <v>788</v>
      </c>
      <c r="E692" s="50" t="s">
        <v>1575</v>
      </c>
      <c r="F692" s="338" t="s">
        <v>1836</v>
      </c>
      <c r="G692" s="50" t="s">
        <v>1837</v>
      </c>
      <c r="H692" s="338" t="s">
        <v>1846</v>
      </c>
      <c r="I692" s="50" t="s">
        <v>1847</v>
      </c>
      <c r="J692" s="401"/>
      <c r="K692" s="377"/>
      <c r="L692" s="377"/>
      <c r="M692" s="377"/>
      <c r="N692" s="377"/>
      <c r="O692" s="401"/>
      <c r="P692" s="377"/>
      <c r="Q692" s="377"/>
      <c r="R692" s="377"/>
      <c r="S692" s="401"/>
      <c r="T692" s="377"/>
      <c r="U692" s="401"/>
      <c r="V692" s="377"/>
      <c r="W692" s="377"/>
      <c r="X692" s="377"/>
      <c r="Y692" s="377"/>
      <c r="Z692" s="377"/>
      <c r="AA692" s="377"/>
    </row>
    <row r="693" spans="1:27" hidden="1" x14ac:dyDescent="0.25">
      <c r="A693" s="334" t="s">
        <v>388</v>
      </c>
      <c r="B693" s="335" t="s">
        <v>1836</v>
      </c>
      <c r="C693" s="334" t="s">
        <v>1837</v>
      </c>
      <c r="D693" s="336" t="s">
        <v>788</v>
      </c>
      <c r="E693" s="50" t="s">
        <v>1575</v>
      </c>
      <c r="F693" s="338" t="s">
        <v>1836</v>
      </c>
      <c r="G693" s="50" t="s">
        <v>1837</v>
      </c>
      <c r="H693" s="338" t="s">
        <v>1848</v>
      </c>
      <c r="I693" s="50" t="s">
        <v>1849</v>
      </c>
      <c r="J693" s="401"/>
      <c r="K693" s="377"/>
      <c r="L693" s="377"/>
      <c r="M693" s="377"/>
      <c r="N693" s="377"/>
      <c r="O693" s="401"/>
      <c r="P693" s="377"/>
      <c r="Q693" s="377"/>
      <c r="R693" s="377"/>
      <c r="S693" s="401"/>
      <c r="T693" s="377"/>
      <c r="U693" s="401"/>
      <c r="V693" s="377"/>
      <c r="W693" s="377"/>
      <c r="X693" s="377"/>
      <c r="Y693" s="377"/>
      <c r="Z693" s="377"/>
      <c r="AA693" s="377"/>
    </row>
    <row r="694" spans="1:27" hidden="1" x14ac:dyDescent="0.25">
      <c r="A694" s="334" t="s">
        <v>388</v>
      </c>
      <c r="B694" s="335" t="s">
        <v>1836</v>
      </c>
      <c r="C694" s="334" t="s">
        <v>1837</v>
      </c>
      <c r="D694" s="336" t="s">
        <v>788</v>
      </c>
      <c r="E694" s="50" t="s">
        <v>1575</v>
      </c>
      <c r="F694" s="338" t="s">
        <v>1836</v>
      </c>
      <c r="G694" s="50" t="s">
        <v>1837</v>
      </c>
      <c r="H694" s="338" t="s">
        <v>1850</v>
      </c>
      <c r="I694" s="50" t="s">
        <v>1851</v>
      </c>
      <c r="J694" s="401"/>
      <c r="K694" s="377"/>
      <c r="L694" s="377"/>
      <c r="M694" s="377"/>
      <c r="N694" s="377"/>
      <c r="O694" s="401"/>
      <c r="P694" s="377"/>
      <c r="Q694" s="377"/>
      <c r="R694" s="377"/>
      <c r="S694" s="401"/>
      <c r="T694" s="377"/>
      <c r="U694" s="401"/>
      <c r="V694" s="377"/>
      <c r="W694" s="377"/>
      <c r="X694" s="377"/>
      <c r="Y694" s="377"/>
      <c r="Z694" s="377"/>
      <c r="AA694" s="377"/>
    </row>
    <row r="695" spans="1:27" hidden="1" x14ac:dyDescent="0.25">
      <c r="A695" s="334" t="s">
        <v>388</v>
      </c>
      <c r="B695" s="335" t="s">
        <v>1836</v>
      </c>
      <c r="C695" s="334" t="s">
        <v>1837</v>
      </c>
      <c r="D695" s="336" t="s">
        <v>788</v>
      </c>
      <c r="E695" s="50" t="s">
        <v>1575</v>
      </c>
      <c r="F695" s="338" t="s">
        <v>1836</v>
      </c>
      <c r="G695" s="50" t="s">
        <v>1837</v>
      </c>
      <c r="H695" s="338" t="s">
        <v>1852</v>
      </c>
      <c r="I695" s="50" t="s">
        <v>1853</v>
      </c>
      <c r="J695" s="401"/>
      <c r="K695" s="377"/>
      <c r="L695" s="377"/>
      <c r="M695" s="377"/>
      <c r="N695" s="377"/>
      <c r="O695" s="401"/>
      <c r="P695" s="377"/>
      <c r="Q695" s="377"/>
      <c r="R695" s="377"/>
      <c r="S695" s="401"/>
      <c r="T695" s="377"/>
      <c r="U695" s="401"/>
      <c r="V695" s="377"/>
      <c r="W695" s="377"/>
      <c r="X695" s="377"/>
      <c r="Y695" s="377"/>
      <c r="Z695" s="377"/>
      <c r="AA695" s="377"/>
    </row>
    <row r="696" spans="1:27" hidden="1" x14ac:dyDescent="0.25">
      <c r="A696" s="334" t="s">
        <v>388</v>
      </c>
      <c r="B696" s="335" t="s">
        <v>1836</v>
      </c>
      <c r="C696" s="334" t="s">
        <v>1837</v>
      </c>
      <c r="D696" s="336" t="s">
        <v>788</v>
      </c>
      <c r="E696" s="50" t="s">
        <v>1575</v>
      </c>
      <c r="F696" s="338" t="s">
        <v>1836</v>
      </c>
      <c r="G696" s="50" t="s">
        <v>1837</v>
      </c>
      <c r="H696" s="338" t="s">
        <v>1854</v>
      </c>
      <c r="I696" s="50" t="s">
        <v>1855</v>
      </c>
      <c r="J696" s="401"/>
      <c r="K696" s="377"/>
      <c r="L696" s="377"/>
      <c r="M696" s="377"/>
      <c r="N696" s="377"/>
      <c r="O696" s="401"/>
      <c r="P696" s="377"/>
      <c r="Q696" s="377"/>
      <c r="R696" s="377"/>
      <c r="S696" s="401"/>
      <c r="T696" s="377"/>
      <c r="U696" s="401"/>
      <c r="V696" s="377"/>
      <c r="W696" s="377"/>
      <c r="X696" s="377"/>
      <c r="Y696" s="377"/>
      <c r="Z696" s="377"/>
      <c r="AA696" s="377"/>
    </row>
    <row r="697" spans="1:27" hidden="1" x14ac:dyDescent="0.25">
      <c r="A697" s="334" t="s">
        <v>388</v>
      </c>
      <c r="B697" s="335" t="s">
        <v>1836</v>
      </c>
      <c r="C697" s="334" t="s">
        <v>1837</v>
      </c>
      <c r="D697" s="336" t="s">
        <v>788</v>
      </c>
      <c r="E697" s="50" t="s">
        <v>1575</v>
      </c>
      <c r="F697" s="338" t="s">
        <v>1836</v>
      </c>
      <c r="G697" s="50" t="s">
        <v>1837</v>
      </c>
      <c r="H697" s="338" t="s">
        <v>1856</v>
      </c>
      <c r="I697" s="50" t="s">
        <v>1857</v>
      </c>
      <c r="J697" s="401"/>
      <c r="K697" s="377"/>
      <c r="L697" s="377"/>
      <c r="M697" s="377"/>
      <c r="N697" s="377"/>
      <c r="O697" s="401"/>
      <c r="P697" s="377"/>
      <c r="Q697" s="377"/>
      <c r="R697" s="377"/>
      <c r="S697" s="401"/>
      <c r="T697" s="377"/>
      <c r="U697" s="401"/>
      <c r="V697" s="377"/>
      <c r="W697" s="377"/>
      <c r="X697" s="377"/>
      <c r="Y697" s="377"/>
      <c r="Z697" s="377"/>
      <c r="AA697" s="377"/>
    </row>
    <row r="698" spans="1:27" hidden="1" x14ac:dyDescent="0.25">
      <c r="A698" s="334" t="s">
        <v>388</v>
      </c>
      <c r="B698" s="335" t="s">
        <v>1836</v>
      </c>
      <c r="C698" s="334" t="s">
        <v>1837</v>
      </c>
      <c r="D698" s="336" t="s">
        <v>788</v>
      </c>
      <c r="E698" s="50" t="s">
        <v>1575</v>
      </c>
      <c r="F698" s="338" t="s">
        <v>1836</v>
      </c>
      <c r="G698" s="50" t="s">
        <v>1837</v>
      </c>
      <c r="H698" s="338" t="s">
        <v>1858</v>
      </c>
      <c r="I698" s="50" t="s">
        <v>1859</v>
      </c>
      <c r="J698" s="401"/>
      <c r="K698" s="377"/>
      <c r="L698" s="377"/>
      <c r="M698" s="377"/>
      <c r="N698" s="377"/>
      <c r="O698" s="401"/>
      <c r="P698" s="377"/>
      <c r="Q698" s="377"/>
      <c r="R698" s="377"/>
      <c r="S698" s="401"/>
      <c r="T698" s="377"/>
      <c r="U698" s="401"/>
      <c r="V698" s="377"/>
      <c r="W698" s="377"/>
      <c r="X698" s="377"/>
      <c r="Y698" s="377"/>
      <c r="Z698" s="377"/>
      <c r="AA698" s="377"/>
    </row>
    <row r="699" spans="1:27" hidden="1" x14ac:dyDescent="0.25">
      <c r="A699" s="334" t="s">
        <v>388</v>
      </c>
      <c r="B699" s="335" t="s">
        <v>1836</v>
      </c>
      <c r="C699" s="334" t="s">
        <v>1837</v>
      </c>
      <c r="D699" s="336" t="s">
        <v>788</v>
      </c>
      <c r="E699" s="50" t="s">
        <v>1575</v>
      </c>
      <c r="F699" s="338" t="s">
        <v>1836</v>
      </c>
      <c r="G699" s="50" t="s">
        <v>1837</v>
      </c>
      <c r="H699" s="338" t="s">
        <v>1860</v>
      </c>
      <c r="I699" s="50" t="s">
        <v>1861</v>
      </c>
      <c r="J699" s="401"/>
      <c r="K699" s="377"/>
      <c r="L699" s="377"/>
      <c r="M699" s="377"/>
      <c r="N699" s="377"/>
      <c r="O699" s="401"/>
      <c r="P699" s="377"/>
      <c r="Q699" s="377"/>
      <c r="R699" s="377"/>
      <c r="S699" s="401"/>
      <c r="T699" s="377"/>
      <c r="U699" s="401"/>
      <c r="V699" s="377"/>
      <c r="W699" s="377"/>
      <c r="X699" s="377"/>
      <c r="Y699" s="377"/>
      <c r="Z699" s="377"/>
      <c r="AA699" s="377"/>
    </row>
    <row r="700" spans="1:27" hidden="1" x14ac:dyDescent="0.25">
      <c r="A700" s="334" t="s">
        <v>388</v>
      </c>
      <c r="B700" s="335" t="s">
        <v>1836</v>
      </c>
      <c r="C700" s="334" t="s">
        <v>1837</v>
      </c>
      <c r="D700" s="336" t="s">
        <v>788</v>
      </c>
      <c r="E700" s="50" t="s">
        <v>1575</v>
      </c>
      <c r="F700" s="338" t="s">
        <v>1836</v>
      </c>
      <c r="G700" s="50" t="s">
        <v>1837</v>
      </c>
      <c r="H700" s="338" t="s">
        <v>1862</v>
      </c>
      <c r="I700" s="50" t="s">
        <v>1863</v>
      </c>
      <c r="J700" s="401"/>
      <c r="K700" s="377"/>
      <c r="L700" s="377"/>
      <c r="M700" s="377"/>
      <c r="N700" s="377"/>
      <c r="O700" s="401"/>
      <c r="P700" s="377"/>
      <c r="Q700" s="377"/>
      <c r="R700" s="377"/>
      <c r="S700" s="401"/>
      <c r="T700" s="377"/>
      <c r="U700" s="401"/>
      <c r="V700" s="377"/>
      <c r="W700" s="377"/>
      <c r="X700" s="377"/>
      <c r="Y700" s="377"/>
      <c r="Z700" s="377"/>
      <c r="AA700" s="377"/>
    </row>
    <row r="701" spans="1:27" hidden="1" x14ac:dyDescent="0.25">
      <c r="A701" s="334" t="s">
        <v>379</v>
      </c>
      <c r="B701" s="335" t="s">
        <v>1864</v>
      </c>
      <c r="C701" s="334" t="s">
        <v>1865</v>
      </c>
      <c r="D701" s="336" t="s">
        <v>788</v>
      </c>
      <c r="E701" s="50" t="s">
        <v>1575</v>
      </c>
      <c r="F701" s="338" t="s">
        <v>1864</v>
      </c>
      <c r="G701" s="50" t="s">
        <v>1865</v>
      </c>
      <c r="H701" s="338" t="s">
        <v>1866</v>
      </c>
      <c r="I701" s="50" t="s">
        <v>1867</v>
      </c>
      <c r="J701" s="401"/>
      <c r="K701" s="377"/>
      <c r="L701" s="377"/>
      <c r="M701" s="377"/>
      <c r="N701" s="377"/>
      <c r="O701" s="401"/>
      <c r="P701" s="377"/>
      <c r="Q701" s="377"/>
      <c r="R701" s="377"/>
      <c r="S701" s="401"/>
      <c r="T701" s="377"/>
      <c r="U701" s="401"/>
      <c r="V701" s="377"/>
      <c r="W701" s="377"/>
      <c r="X701" s="377"/>
      <c r="Y701" s="377"/>
      <c r="Z701" s="377"/>
      <c r="AA701" s="377"/>
    </row>
    <row r="702" spans="1:27" hidden="1" x14ac:dyDescent="0.25">
      <c r="A702" s="334" t="s">
        <v>379</v>
      </c>
      <c r="B702" s="335" t="s">
        <v>1864</v>
      </c>
      <c r="C702" s="334" t="s">
        <v>1865</v>
      </c>
      <c r="D702" s="336" t="s">
        <v>788</v>
      </c>
      <c r="E702" s="50" t="s">
        <v>1575</v>
      </c>
      <c r="F702" s="338" t="s">
        <v>1864</v>
      </c>
      <c r="G702" s="50" t="s">
        <v>1865</v>
      </c>
      <c r="H702" s="338" t="s">
        <v>1868</v>
      </c>
      <c r="I702" s="50" t="s">
        <v>1869</v>
      </c>
      <c r="J702" s="401"/>
      <c r="K702" s="377"/>
      <c r="L702" s="377"/>
      <c r="M702" s="377"/>
      <c r="N702" s="377"/>
      <c r="O702" s="401"/>
      <c r="P702" s="377"/>
      <c r="Q702" s="377"/>
      <c r="R702" s="377"/>
      <c r="S702" s="401"/>
      <c r="T702" s="377"/>
      <c r="U702" s="401"/>
      <c r="V702" s="377"/>
      <c r="W702" s="377"/>
      <c r="X702" s="377"/>
      <c r="Y702" s="377"/>
      <c r="Z702" s="377"/>
      <c r="AA702" s="377"/>
    </row>
    <row r="703" spans="1:27" hidden="1" x14ac:dyDescent="0.25">
      <c r="A703" s="334" t="s">
        <v>379</v>
      </c>
      <c r="B703" s="335" t="s">
        <v>1864</v>
      </c>
      <c r="C703" s="334" t="s">
        <v>1865</v>
      </c>
      <c r="D703" s="336" t="s">
        <v>788</v>
      </c>
      <c r="E703" s="50" t="s">
        <v>1575</v>
      </c>
      <c r="F703" s="338" t="s">
        <v>1864</v>
      </c>
      <c r="G703" s="50" t="s">
        <v>1865</v>
      </c>
      <c r="H703" s="338" t="s">
        <v>1870</v>
      </c>
      <c r="I703" s="50" t="s">
        <v>1871</v>
      </c>
      <c r="J703" s="401"/>
      <c r="K703" s="377"/>
      <c r="L703" s="377"/>
      <c r="M703" s="377"/>
      <c r="N703" s="377"/>
      <c r="O703" s="401"/>
      <c r="P703" s="377"/>
      <c r="Q703" s="377"/>
      <c r="R703" s="377"/>
      <c r="S703" s="401"/>
      <c r="T703" s="377"/>
      <c r="U703" s="401"/>
      <c r="V703" s="377"/>
      <c r="W703" s="377"/>
      <c r="X703" s="377"/>
      <c r="Y703" s="377"/>
      <c r="Z703" s="377"/>
      <c r="AA703" s="377"/>
    </row>
    <row r="704" spans="1:27" hidden="1" x14ac:dyDescent="0.25">
      <c r="A704" s="334" t="s">
        <v>379</v>
      </c>
      <c r="B704" s="335" t="s">
        <v>1864</v>
      </c>
      <c r="C704" s="334" t="s">
        <v>1865</v>
      </c>
      <c r="D704" s="336" t="s">
        <v>788</v>
      </c>
      <c r="E704" s="50" t="s">
        <v>1575</v>
      </c>
      <c r="F704" s="338" t="s">
        <v>1864</v>
      </c>
      <c r="G704" s="50" t="s">
        <v>1865</v>
      </c>
      <c r="H704" s="338" t="s">
        <v>1872</v>
      </c>
      <c r="I704" s="50" t="s">
        <v>1873</v>
      </c>
      <c r="J704" s="401"/>
      <c r="K704" s="377"/>
      <c r="L704" s="377"/>
      <c r="M704" s="377"/>
      <c r="N704" s="377"/>
      <c r="O704" s="401"/>
      <c r="P704" s="377"/>
      <c r="Q704" s="377"/>
      <c r="R704" s="377"/>
      <c r="S704" s="401"/>
      <c r="T704" s="377"/>
      <c r="U704" s="401"/>
      <c r="V704" s="377"/>
      <c r="W704" s="377"/>
      <c r="X704" s="377"/>
      <c r="Y704" s="377"/>
      <c r="Z704" s="377"/>
      <c r="AA704" s="377"/>
    </row>
    <row r="705" spans="1:27" hidden="1" x14ac:dyDescent="0.25">
      <c r="A705" s="334" t="s">
        <v>379</v>
      </c>
      <c r="B705" s="335" t="s">
        <v>1864</v>
      </c>
      <c r="C705" s="334" t="s">
        <v>1865</v>
      </c>
      <c r="D705" s="336" t="s">
        <v>788</v>
      </c>
      <c r="E705" s="50" t="s">
        <v>1575</v>
      </c>
      <c r="F705" s="338" t="s">
        <v>1864</v>
      </c>
      <c r="G705" s="50" t="s">
        <v>1865</v>
      </c>
      <c r="H705" s="338" t="s">
        <v>1874</v>
      </c>
      <c r="I705" s="50" t="s">
        <v>1865</v>
      </c>
      <c r="J705" s="401"/>
      <c r="K705" s="377"/>
      <c r="L705" s="377"/>
      <c r="M705" s="377"/>
      <c r="N705" s="377"/>
      <c r="O705" s="401"/>
      <c r="P705" s="377"/>
      <c r="Q705" s="377"/>
      <c r="R705" s="377"/>
      <c r="S705" s="401"/>
      <c r="T705" s="377"/>
      <c r="U705" s="401"/>
      <c r="V705" s="377"/>
      <c r="W705" s="377"/>
      <c r="X705" s="377"/>
      <c r="Y705" s="377"/>
      <c r="Z705" s="377"/>
      <c r="AA705" s="377"/>
    </row>
    <row r="706" spans="1:27" hidden="1" x14ac:dyDescent="0.25">
      <c r="A706" s="334" t="s">
        <v>388</v>
      </c>
      <c r="B706" s="335" t="s">
        <v>1875</v>
      </c>
      <c r="C706" s="334" t="s">
        <v>1876</v>
      </c>
      <c r="D706" s="336" t="s">
        <v>788</v>
      </c>
      <c r="E706" s="50" t="s">
        <v>1575</v>
      </c>
      <c r="F706" s="338" t="s">
        <v>1875</v>
      </c>
      <c r="G706" s="50" t="s">
        <v>1876</v>
      </c>
      <c r="H706" s="338" t="s">
        <v>1877</v>
      </c>
      <c r="I706" s="50" t="s">
        <v>1878</v>
      </c>
      <c r="J706" s="401"/>
      <c r="K706" s="377"/>
      <c r="L706" s="377"/>
      <c r="M706" s="377"/>
      <c r="N706" s="377"/>
      <c r="O706" s="401"/>
      <c r="P706" s="377"/>
      <c r="Q706" s="377"/>
      <c r="R706" s="377"/>
      <c r="S706" s="401"/>
      <c r="T706" s="377"/>
      <c r="U706" s="401"/>
      <c r="V706" s="377"/>
      <c r="W706" s="377"/>
      <c r="X706" s="377"/>
      <c r="Y706" s="377"/>
      <c r="Z706" s="377"/>
      <c r="AA706" s="377"/>
    </row>
    <row r="707" spans="1:27" hidden="1" x14ac:dyDescent="0.25">
      <c r="A707" s="334" t="s">
        <v>388</v>
      </c>
      <c r="B707" s="335" t="s">
        <v>1875</v>
      </c>
      <c r="C707" s="334" t="s">
        <v>1876</v>
      </c>
      <c r="D707" s="336" t="s">
        <v>788</v>
      </c>
      <c r="E707" s="50" t="s">
        <v>1575</v>
      </c>
      <c r="F707" s="338" t="s">
        <v>1875</v>
      </c>
      <c r="G707" s="50" t="s">
        <v>1876</v>
      </c>
      <c r="H707" s="338" t="s">
        <v>1879</v>
      </c>
      <c r="I707" s="50" t="s">
        <v>1880</v>
      </c>
      <c r="J707" s="401"/>
      <c r="K707" s="377"/>
      <c r="L707" s="377"/>
      <c r="M707" s="377"/>
      <c r="N707" s="377"/>
      <c r="O707" s="401"/>
      <c r="P707" s="377"/>
      <c r="Q707" s="377"/>
      <c r="R707" s="377"/>
      <c r="S707" s="401"/>
      <c r="T707" s="377"/>
      <c r="U707" s="401"/>
      <c r="V707" s="377"/>
      <c r="W707" s="377"/>
      <c r="X707" s="377"/>
      <c r="Y707" s="377"/>
      <c r="Z707" s="377"/>
      <c r="AA707" s="377"/>
    </row>
    <row r="708" spans="1:27" hidden="1" x14ac:dyDescent="0.25">
      <c r="A708" s="334" t="s">
        <v>388</v>
      </c>
      <c r="B708" s="335" t="s">
        <v>1875</v>
      </c>
      <c r="C708" s="334" t="s">
        <v>1876</v>
      </c>
      <c r="D708" s="336" t="s">
        <v>788</v>
      </c>
      <c r="E708" s="50" t="s">
        <v>1575</v>
      </c>
      <c r="F708" s="338" t="s">
        <v>1875</v>
      </c>
      <c r="G708" s="50" t="s">
        <v>1876</v>
      </c>
      <c r="H708" s="338" t="s">
        <v>1881</v>
      </c>
      <c r="I708" s="50" t="s">
        <v>1882</v>
      </c>
      <c r="J708" s="401"/>
      <c r="K708" s="377"/>
      <c r="L708" s="377"/>
      <c r="M708" s="377"/>
      <c r="N708" s="377"/>
      <c r="O708" s="401"/>
      <c r="P708" s="377"/>
      <c r="Q708" s="377"/>
      <c r="R708" s="377"/>
      <c r="S708" s="401"/>
      <c r="T708" s="377"/>
      <c r="U708" s="401"/>
      <c r="V708" s="377"/>
      <c r="W708" s="377"/>
      <c r="X708" s="377"/>
      <c r="Y708" s="377"/>
      <c r="Z708" s="377"/>
      <c r="AA708" s="377"/>
    </row>
    <row r="709" spans="1:27" hidden="1" x14ac:dyDescent="0.25">
      <c r="A709" s="334" t="s">
        <v>388</v>
      </c>
      <c r="B709" s="335" t="s">
        <v>1875</v>
      </c>
      <c r="C709" s="334" t="s">
        <v>1876</v>
      </c>
      <c r="D709" s="336" t="s">
        <v>788</v>
      </c>
      <c r="E709" s="50" t="s">
        <v>1575</v>
      </c>
      <c r="F709" s="338" t="s">
        <v>1875</v>
      </c>
      <c r="G709" s="50" t="s">
        <v>1876</v>
      </c>
      <c r="H709" s="338" t="s">
        <v>1883</v>
      </c>
      <c r="I709" s="50" t="s">
        <v>1884</v>
      </c>
      <c r="J709" s="401"/>
      <c r="K709" s="377"/>
      <c r="L709" s="377"/>
      <c r="M709" s="377"/>
      <c r="N709" s="377"/>
      <c r="O709" s="401"/>
      <c r="P709" s="377"/>
      <c r="Q709" s="377"/>
      <c r="R709" s="377"/>
      <c r="S709" s="401"/>
      <c r="T709" s="377"/>
      <c r="U709" s="401"/>
      <c r="V709" s="377"/>
      <c r="W709" s="377"/>
      <c r="X709" s="377"/>
      <c r="Y709" s="377"/>
      <c r="Z709" s="377"/>
      <c r="AA709" s="377"/>
    </row>
    <row r="710" spans="1:27" hidden="1" x14ac:dyDescent="0.25">
      <c r="A710" s="334" t="s">
        <v>388</v>
      </c>
      <c r="B710" s="335" t="s">
        <v>1875</v>
      </c>
      <c r="C710" s="334" t="s">
        <v>1876</v>
      </c>
      <c r="D710" s="336" t="s">
        <v>788</v>
      </c>
      <c r="E710" s="50" t="s">
        <v>1575</v>
      </c>
      <c r="F710" s="338" t="s">
        <v>1875</v>
      </c>
      <c r="G710" s="50" t="s">
        <v>1876</v>
      </c>
      <c r="H710" s="338" t="s">
        <v>1885</v>
      </c>
      <c r="I710" s="50" t="s">
        <v>1886</v>
      </c>
      <c r="J710" s="401"/>
      <c r="K710" s="377"/>
      <c r="L710" s="377"/>
      <c r="M710" s="377"/>
      <c r="N710" s="377"/>
      <c r="O710" s="401"/>
      <c r="P710" s="377"/>
      <c r="Q710" s="377"/>
      <c r="R710" s="377"/>
      <c r="S710" s="401"/>
      <c r="T710" s="377"/>
      <c r="U710" s="401"/>
      <c r="V710" s="377"/>
      <c r="W710" s="377"/>
      <c r="X710" s="377"/>
      <c r="Y710" s="377"/>
      <c r="Z710" s="377"/>
      <c r="AA710" s="377"/>
    </row>
    <row r="711" spans="1:27" hidden="1" x14ac:dyDescent="0.25">
      <c r="A711" s="334" t="s">
        <v>388</v>
      </c>
      <c r="B711" s="335" t="s">
        <v>1875</v>
      </c>
      <c r="C711" s="334" t="s">
        <v>1876</v>
      </c>
      <c r="D711" s="336" t="s">
        <v>788</v>
      </c>
      <c r="E711" s="50" t="s">
        <v>1575</v>
      </c>
      <c r="F711" s="338" t="s">
        <v>1875</v>
      </c>
      <c r="G711" s="50" t="s">
        <v>1876</v>
      </c>
      <c r="H711" s="338" t="s">
        <v>1887</v>
      </c>
      <c r="I711" s="50" t="s">
        <v>1888</v>
      </c>
      <c r="J711" s="401"/>
      <c r="K711" s="377"/>
      <c r="L711" s="377"/>
      <c r="M711" s="377"/>
      <c r="N711" s="377"/>
      <c r="O711" s="401"/>
      <c r="P711" s="377"/>
      <c r="Q711" s="377"/>
      <c r="R711" s="377"/>
      <c r="S711" s="401"/>
      <c r="T711" s="377"/>
      <c r="U711" s="401"/>
      <c r="V711" s="377"/>
      <c r="W711" s="377"/>
      <c r="X711" s="377"/>
      <c r="Y711" s="377"/>
      <c r="Z711" s="377"/>
      <c r="AA711" s="377"/>
    </row>
    <row r="712" spans="1:27" hidden="1" x14ac:dyDescent="0.25">
      <c r="A712" s="334" t="s">
        <v>388</v>
      </c>
      <c r="B712" s="335" t="s">
        <v>1889</v>
      </c>
      <c r="C712" s="334" t="s">
        <v>1890</v>
      </c>
      <c r="D712" s="336" t="s">
        <v>729</v>
      </c>
      <c r="E712" s="50" t="s">
        <v>1697</v>
      </c>
      <c r="F712" s="338" t="s">
        <v>1889</v>
      </c>
      <c r="G712" s="50" t="s">
        <v>1890</v>
      </c>
      <c r="H712" s="338" t="s">
        <v>1891</v>
      </c>
      <c r="I712" s="50" t="s">
        <v>1892</v>
      </c>
      <c r="J712" s="401"/>
      <c r="K712" s="377"/>
      <c r="L712" s="377"/>
      <c r="M712" s="377"/>
      <c r="N712" s="377"/>
      <c r="O712" s="401"/>
      <c r="P712" s="377"/>
      <c r="Q712" s="377"/>
      <c r="R712" s="377"/>
      <c r="S712" s="401"/>
      <c r="T712" s="377"/>
      <c r="U712" s="401"/>
      <c r="V712" s="377"/>
      <c r="W712" s="377"/>
      <c r="X712" s="377"/>
      <c r="Y712" s="377"/>
      <c r="Z712" s="377"/>
      <c r="AA712" s="377"/>
    </row>
    <row r="713" spans="1:27" hidden="1" x14ac:dyDescent="0.25">
      <c r="A713" s="334" t="s">
        <v>388</v>
      </c>
      <c r="B713" s="335" t="s">
        <v>1889</v>
      </c>
      <c r="C713" s="334" t="s">
        <v>1890</v>
      </c>
      <c r="D713" s="336" t="s">
        <v>729</v>
      </c>
      <c r="E713" s="50" t="s">
        <v>1697</v>
      </c>
      <c r="F713" s="338" t="s">
        <v>1889</v>
      </c>
      <c r="G713" s="50" t="s">
        <v>1890</v>
      </c>
      <c r="H713" s="338" t="s">
        <v>1893</v>
      </c>
      <c r="I713" s="50" t="s">
        <v>1894</v>
      </c>
      <c r="J713" s="401"/>
      <c r="K713" s="377"/>
      <c r="L713" s="377"/>
      <c r="M713" s="377"/>
      <c r="N713" s="377"/>
      <c r="O713" s="401"/>
      <c r="P713" s="377"/>
      <c r="Q713" s="377"/>
      <c r="R713" s="377"/>
      <c r="S713" s="401"/>
      <c r="T713" s="377"/>
      <c r="U713" s="401"/>
      <c r="V713" s="377"/>
      <c r="W713" s="377"/>
      <c r="X713" s="377"/>
      <c r="Y713" s="377"/>
      <c r="Z713" s="377"/>
      <c r="AA713" s="377"/>
    </row>
    <row r="714" spans="1:27" hidden="1" x14ac:dyDescent="0.25">
      <c r="A714" s="334" t="s">
        <v>388</v>
      </c>
      <c r="B714" s="335" t="s">
        <v>1889</v>
      </c>
      <c r="C714" s="334" t="s">
        <v>1890</v>
      </c>
      <c r="D714" s="336" t="s">
        <v>729</v>
      </c>
      <c r="E714" s="50" t="s">
        <v>1697</v>
      </c>
      <c r="F714" s="338" t="s">
        <v>1889</v>
      </c>
      <c r="G714" s="50" t="s">
        <v>1890</v>
      </c>
      <c r="H714" s="338" t="s">
        <v>1895</v>
      </c>
      <c r="I714" s="50" t="s">
        <v>1896</v>
      </c>
      <c r="J714" s="401"/>
      <c r="K714" s="377"/>
      <c r="L714" s="377"/>
      <c r="M714" s="377"/>
      <c r="N714" s="377"/>
      <c r="O714" s="401"/>
      <c r="P714" s="377"/>
      <c r="Q714" s="377"/>
      <c r="R714" s="377"/>
      <c r="S714" s="401"/>
      <c r="T714" s="377"/>
      <c r="U714" s="401"/>
      <c r="V714" s="377"/>
      <c r="W714" s="377"/>
      <c r="X714" s="377"/>
      <c r="Y714" s="377"/>
      <c r="Z714" s="377"/>
      <c r="AA714" s="377"/>
    </row>
    <row r="715" spans="1:27" hidden="1" x14ac:dyDescent="0.25">
      <c r="A715" s="334" t="s">
        <v>388</v>
      </c>
      <c r="B715" s="335" t="s">
        <v>1889</v>
      </c>
      <c r="C715" s="334" t="s">
        <v>1890</v>
      </c>
      <c r="D715" s="336" t="s">
        <v>729</v>
      </c>
      <c r="E715" s="50" t="s">
        <v>1697</v>
      </c>
      <c r="F715" s="338" t="s">
        <v>1889</v>
      </c>
      <c r="G715" s="50" t="s">
        <v>1890</v>
      </c>
      <c r="H715" s="338" t="s">
        <v>1897</v>
      </c>
      <c r="I715" s="50" t="s">
        <v>1890</v>
      </c>
      <c r="J715" s="401"/>
      <c r="K715" s="377"/>
      <c r="L715" s="377"/>
      <c r="M715" s="377"/>
      <c r="N715" s="377"/>
      <c r="O715" s="401"/>
      <c r="P715" s="377"/>
      <c r="Q715" s="377"/>
      <c r="R715" s="377"/>
      <c r="S715" s="401"/>
      <c r="T715" s="377"/>
      <c r="U715" s="401"/>
      <c r="V715" s="377"/>
      <c r="W715" s="377"/>
      <c r="X715" s="377"/>
      <c r="Y715" s="377"/>
      <c r="Z715" s="377"/>
      <c r="AA715" s="377"/>
    </row>
    <row r="716" spans="1:27" hidden="1" x14ac:dyDescent="0.25">
      <c r="A716" s="334" t="s">
        <v>388</v>
      </c>
      <c r="B716" s="335" t="s">
        <v>1889</v>
      </c>
      <c r="C716" s="334" t="s">
        <v>1890</v>
      </c>
      <c r="D716" s="336" t="s">
        <v>729</v>
      </c>
      <c r="E716" s="50" t="s">
        <v>1697</v>
      </c>
      <c r="F716" s="338" t="s">
        <v>1889</v>
      </c>
      <c r="G716" s="50" t="s">
        <v>1890</v>
      </c>
      <c r="H716" s="338" t="s">
        <v>1898</v>
      </c>
      <c r="I716" s="50" t="s">
        <v>1899</v>
      </c>
      <c r="J716" s="401"/>
      <c r="K716" s="377"/>
      <c r="L716" s="377"/>
      <c r="M716" s="377"/>
      <c r="N716" s="377"/>
      <c r="O716" s="401"/>
      <c r="P716" s="377"/>
      <c r="Q716" s="377"/>
      <c r="R716" s="377"/>
      <c r="S716" s="401"/>
      <c r="T716" s="377"/>
      <c r="U716" s="401"/>
      <c r="V716" s="377"/>
      <c r="W716" s="377"/>
      <c r="X716" s="377"/>
      <c r="Y716" s="377"/>
      <c r="Z716" s="377"/>
      <c r="AA716" s="377"/>
    </row>
    <row r="717" spans="1:27" hidden="1" x14ac:dyDescent="0.25">
      <c r="A717" s="334" t="s">
        <v>388</v>
      </c>
      <c r="B717" s="335" t="s">
        <v>1900</v>
      </c>
      <c r="C717" s="334" t="s">
        <v>1901</v>
      </c>
      <c r="D717" s="336" t="s">
        <v>729</v>
      </c>
      <c r="E717" s="50" t="s">
        <v>1697</v>
      </c>
      <c r="F717" s="338" t="s">
        <v>1900</v>
      </c>
      <c r="G717" s="50" t="s">
        <v>1901</v>
      </c>
      <c r="H717" s="338" t="s">
        <v>1902</v>
      </c>
      <c r="I717" s="50" t="s">
        <v>1903</v>
      </c>
      <c r="J717" s="401"/>
      <c r="K717" s="377"/>
      <c r="L717" s="377"/>
      <c r="M717" s="377"/>
      <c r="N717" s="377"/>
      <c r="O717" s="401"/>
      <c r="P717" s="377"/>
      <c r="Q717" s="377"/>
      <c r="R717" s="377"/>
      <c r="S717" s="401"/>
      <c r="T717" s="377"/>
      <c r="U717" s="401"/>
      <c r="V717" s="377"/>
      <c r="W717" s="377"/>
      <c r="X717" s="377"/>
      <c r="Y717" s="377"/>
      <c r="Z717" s="377"/>
      <c r="AA717" s="377"/>
    </row>
    <row r="718" spans="1:27" hidden="1" x14ac:dyDescent="0.25">
      <c r="A718" s="334" t="s">
        <v>388</v>
      </c>
      <c r="B718" s="335" t="s">
        <v>1900</v>
      </c>
      <c r="C718" s="334" t="s">
        <v>1901</v>
      </c>
      <c r="D718" s="336" t="s">
        <v>729</v>
      </c>
      <c r="E718" s="50" t="s">
        <v>1697</v>
      </c>
      <c r="F718" s="338" t="s">
        <v>1900</v>
      </c>
      <c r="G718" s="50" t="s">
        <v>1901</v>
      </c>
      <c r="H718" s="338" t="s">
        <v>1904</v>
      </c>
      <c r="I718" s="50" t="s">
        <v>1905</v>
      </c>
      <c r="J718" s="401"/>
      <c r="K718" s="377"/>
      <c r="L718" s="377"/>
      <c r="M718" s="377"/>
      <c r="N718" s="377"/>
      <c r="O718" s="401"/>
      <c r="P718" s="377"/>
      <c r="Q718" s="377"/>
      <c r="R718" s="377"/>
      <c r="S718" s="401"/>
      <c r="T718" s="377"/>
      <c r="U718" s="401"/>
      <c r="V718" s="377"/>
      <c r="W718" s="377"/>
      <c r="X718" s="377"/>
      <c r="Y718" s="377"/>
      <c r="Z718" s="377"/>
      <c r="AA718" s="377"/>
    </row>
    <row r="719" spans="1:27" hidden="1" x14ac:dyDescent="0.25">
      <c r="A719" s="334" t="s">
        <v>388</v>
      </c>
      <c r="B719" s="335" t="s">
        <v>1900</v>
      </c>
      <c r="C719" s="334" t="s">
        <v>1901</v>
      </c>
      <c r="D719" s="336" t="s">
        <v>729</v>
      </c>
      <c r="E719" s="50" t="s">
        <v>1697</v>
      </c>
      <c r="F719" s="338" t="s">
        <v>1900</v>
      </c>
      <c r="G719" s="50" t="s">
        <v>1901</v>
      </c>
      <c r="H719" s="338" t="s">
        <v>1906</v>
      </c>
      <c r="I719" s="50" t="s">
        <v>1907</v>
      </c>
      <c r="J719" s="401"/>
      <c r="K719" s="377"/>
      <c r="L719" s="377"/>
      <c r="M719" s="377"/>
      <c r="N719" s="377"/>
      <c r="O719" s="401"/>
      <c r="P719" s="377"/>
      <c r="Q719" s="377"/>
      <c r="R719" s="377"/>
      <c r="S719" s="401"/>
      <c r="T719" s="377"/>
      <c r="U719" s="401"/>
      <c r="V719" s="377"/>
      <c r="W719" s="377"/>
      <c r="X719" s="377"/>
      <c r="Y719" s="377"/>
      <c r="Z719" s="377"/>
      <c r="AA719" s="377"/>
    </row>
    <row r="720" spans="1:27" hidden="1" x14ac:dyDescent="0.25">
      <c r="A720" s="334" t="s">
        <v>388</v>
      </c>
      <c r="B720" s="335" t="s">
        <v>1900</v>
      </c>
      <c r="C720" s="334" t="s">
        <v>1901</v>
      </c>
      <c r="D720" s="336" t="s">
        <v>729</v>
      </c>
      <c r="E720" s="50" t="s">
        <v>1697</v>
      </c>
      <c r="F720" s="338" t="s">
        <v>1900</v>
      </c>
      <c r="G720" s="50" t="s">
        <v>1901</v>
      </c>
      <c r="H720" s="338" t="s">
        <v>1908</v>
      </c>
      <c r="I720" s="50" t="s">
        <v>1901</v>
      </c>
      <c r="J720" s="401"/>
      <c r="K720" s="377"/>
      <c r="L720" s="377"/>
      <c r="M720" s="377"/>
      <c r="N720" s="377"/>
      <c r="O720" s="401"/>
      <c r="P720" s="377"/>
      <c r="Q720" s="377"/>
      <c r="R720" s="377"/>
      <c r="S720" s="401"/>
      <c r="T720" s="377"/>
      <c r="U720" s="401"/>
      <c r="V720" s="377"/>
      <c r="W720" s="377"/>
      <c r="X720" s="377"/>
      <c r="Y720" s="377"/>
      <c r="Z720" s="377"/>
      <c r="AA720" s="377"/>
    </row>
    <row r="721" spans="1:27" hidden="1" x14ac:dyDescent="0.25">
      <c r="A721" s="334" t="s">
        <v>388</v>
      </c>
      <c r="B721" s="335" t="s">
        <v>1900</v>
      </c>
      <c r="C721" s="334" t="s">
        <v>1901</v>
      </c>
      <c r="D721" s="336" t="s">
        <v>729</v>
      </c>
      <c r="E721" s="50" t="s">
        <v>1697</v>
      </c>
      <c r="F721" s="338" t="s">
        <v>1900</v>
      </c>
      <c r="G721" s="50" t="s">
        <v>1901</v>
      </c>
      <c r="H721" s="338" t="s">
        <v>1909</v>
      </c>
      <c r="I721" s="50" t="s">
        <v>1910</v>
      </c>
      <c r="J721" s="401"/>
      <c r="K721" s="377"/>
      <c r="L721" s="377"/>
      <c r="M721" s="377"/>
      <c r="N721" s="377"/>
      <c r="O721" s="401"/>
      <c r="P721" s="377"/>
      <c r="Q721" s="377"/>
      <c r="R721" s="377"/>
      <c r="S721" s="401"/>
      <c r="T721" s="377"/>
      <c r="U721" s="401"/>
      <c r="V721" s="377"/>
      <c r="W721" s="377"/>
      <c r="X721" s="377"/>
      <c r="Y721" s="377"/>
      <c r="Z721" s="377"/>
      <c r="AA721" s="377"/>
    </row>
    <row r="722" spans="1:27" hidden="1" x14ac:dyDescent="0.25">
      <c r="A722" s="334" t="s">
        <v>388</v>
      </c>
      <c r="B722" s="335" t="s">
        <v>1900</v>
      </c>
      <c r="C722" s="334" t="s">
        <v>1901</v>
      </c>
      <c r="D722" s="336" t="s">
        <v>729</v>
      </c>
      <c r="E722" s="50" t="s">
        <v>1697</v>
      </c>
      <c r="F722" s="338" t="s">
        <v>1900</v>
      </c>
      <c r="G722" s="50" t="s">
        <v>1901</v>
      </c>
      <c r="H722" s="338" t="s">
        <v>1911</v>
      </c>
      <c r="I722" s="50" t="s">
        <v>1912</v>
      </c>
      <c r="J722" s="401"/>
      <c r="K722" s="377"/>
      <c r="L722" s="377"/>
      <c r="M722" s="377"/>
      <c r="N722" s="377"/>
      <c r="O722" s="401"/>
      <c r="P722" s="377"/>
      <c r="Q722" s="377"/>
      <c r="R722" s="377"/>
      <c r="S722" s="401"/>
      <c r="T722" s="377"/>
      <c r="U722" s="401"/>
      <c r="V722" s="377"/>
      <c r="W722" s="377"/>
      <c r="X722" s="377"/>
      <c r="Y722" s="377"/>
      <c r="Z722" s="377"/>
      <c r="AA722" s="377"/>
    </row>
    <row r="723" spans="1:27" hidden="1" x14ac:dyDescent="0.25">
      <c r="A723" s="334" t="s">
        <v>388</v>
      </c>
      <c r="B723" s="335" t="s">
        <v>1900</v>
      </c>
      <c r="C723" s="334" t="s">
        <v>1901</v>
      </c>
      <c r="D723" s="336" t="s">
        <v>729</v>
      </c>
      <c r="E723" s="50" t="s">
        <v>1697</v>
      </c>
      <c r="F723" s="338" t="s">
        <v>1900</v>
      </c>
      <c r="G723" s="50" t="s">
        <v>1901</v>
      </c>
      <c r="H723" s="338" t="s">
        <v>1913</v>
      </c>
      <c r="I723" s="50" t="s">
        <v>1914</v>
      </c>
      <c r="J723" s="401"/>
      <c r="K723" s="377"/>
      <c r="L723" s="377"/>
      <c r="M723" s="377"/>
      <c r="N723" s="377"/>
      <c r="O723" s="401"/>
      <c r="P723" s="377"/>
      <c r="Q723" s="377"/>
      <c r="R723" s="377"/>
      <c r="S723" s="401"/>
      <c r="T723" s="377"/>
      <c r="U723" s="401"/>
      <c r="V723" s="377"/>
      <c r="W723" s="377"/>
      <c r="X723" s="377"/>
      <c r="Y723" s="377"/>
      <c r="Z723" s="377"/>
      <c r="AA723" s="377"/>
    </row>
    <row r="724" spans="1:27" hidden="1" x14ac:dyDescent="0.25">
      <c r="A724" s="334" t="s">
        <v>388</v>
      </c>
      <c r="B724" s="335" t="s">
        <v>1900</v>
      </c>
      <c r="C724" s="334" t="s">
        <v>1901</v>
      </c>
      <c r="D724" s="336" t="s">
        <v>729</v>
      </c>
      <c r="E724" s="50" t="s">
        <v>1697</v>
      </c>
      <c r="F724" s="338" t="s">
        <v>1900</v>
      </c>
      <c r="G724" s="50" t="s">
        <v>1901</v>
      </c>
      <c r="H724" s="338" t="s">
        <v>1915</v>
      </c>
      <c r="I724" s="50" t="s">
        <v>1916</v>
      </c>
      <c r="J724" s="401"/>
      <c r="K724" s="377"/>
      <c r="L724" s="377"/>
      <c r="M724" s="377"/>
      <c r="N724" s="377"/>
      <c r="O724" s="401"/>
      <c r="P724" s="377"/>
      <c r="Q724" s="377"/>
      <c r="R724" s="377"/>
      <c r="S724" s="401"/>
      <c r="T724" s="377"/>
      <c r="U724" s="401"/>
      <c r="V724" s="377"/>
      <c r="W724" s="377"/>
      <c r="X724" s="377"/>
      <c r="Y724" s="377"/>
      <c r="Z724" s="377"/>
      <c r="AA724" s="377"/>
    </row>
    <row r="725" spans="1:27" hidden="1" x14ac:dyDescent="0.25">
      <c r="A725" s="334" t="s">
        <v>388</v>
      </c>
      <c r="B725" s="335" t="s">
        <v>1900</v>
      </c>
      <c r="C725" s="334" t="s">
        <v>1901</v>
      </c>
      <c r="D725" s="336" t="s">
        <v>729</v>
      </c>
      <c r="E725" s="50" t="s">
        <v>1697</v>
      </c>
      <c r="F725" s="338" t="s">
        <v>1900</v>
      </c>
      <c r="G725" s="50" t="s">
        <v>1901</v>
      </c>
      <c r="H725" s="338" t="s">
        <v>1917</v>
      </c>
      <c r="I725" s="50" t="s">
        <v>1182</v>
      </c>
      <c r="J725" s="401"/>
      <c r="K725" s="377"/>
      <c r="L725" s="377"/>
      <c r="M725" s="377"/>
      <c r="N725" s="377"/>
      <c r="O725" s="401"/>
      <c r="P725" s="377"/>
      <c r="Q725" s="377"/>
      <c r="R725" s="377"/>
      <c r="S725" s="401"/>
      <c r="T725" s="377"/>
      <c r="U725" s="401"/>
      <c r="V725" s="377"/>
      <c r="W725" s="377"/>
      <c r="X725" s="377"/>
      <c r="Y725" s="377"/>
      <c r="Z725" s="377"/>
      <c r="AA725" s="377"/>
    </row>
    <row r="726" spans="1:27" hidden="1" x14ac:dyDescent="0.25">
      <c r="A726" s="334" t="s">
        <v>388</v>
      </c>
      <c r="B726" s="335" t="s">
        <v>1900</v>
      </c>
      <c r="C726" s="334" t="s">
        <v>1901</v>
      </c>
      <c r="D726" s="336" t="s">
        <v>729</v>
      </c>
      <c r="E726" s="50" t="s">
        <v>1697</v>
      </c>
      <c r="F726" s="338" t="s">
        <v>1900</v>
      </c>
      <c r="G726" s="50" t="s">
        <v>1901</v>
      </c>
      <c r="H726" s="338" t="s">
        <v>1918</v>
      </c>
      <c r="I726" s="50" t="s">
        <v>1919</v>
      </c>
      <c r="J726" s="401"/>
      <c r="K726" s="377"/>
      <c r="L726" s="377"/>
      <c r="M726" s="377"/>
      <c r="N726" s="377"/>
      <c r="O726" s="401"/>
      <c r="P726" s="377"/>
      <c r="Q726" s="377"/>
      <c r="R726" s="377"/>
      <c r="S726" s="401"/>
      <c r="T726" s="377"/>
      <c r="U726" s="401"/>
      <c r="V726" s="377"/>
      <c r="W726" s="377"/>
      <c r="X726" s="377"/>
      <c r="Y726" s="377"/>
      <c r="Z726" s="377"/>
      <c r="AA726" s="377"/>
    </row>
    <row r="727" spans="1:27" hidden="1" x14ac:dyDescent="0.25">
      <c r="A727" s="334" t="s">
        <v>388</v>
      </c>
      <c r="B727" s="335" t="s">
        <v>1920</v>
      </c>
      <c r="C727" s="334" t="s">
        <v>1921</v>
      </c>
      <c r="D727" s="336" t="s">
        <v>729</v>
      </c>
      <c r="E727" s="50" t="s">
        <v>1697</v>
      </c>
      <c r="F727" s="338" t="s">
        <v>1920</v>
      </c>
      <c r="G727" s="50" t="s">
        <v>1921</v>
      </c>
      <c r="H727" s="338" t="s">
        <v>1922</v>
      </c>
      <c r="I727" s="50" t="s">
        <v>1923</v>
      </c>
      <c r="J727" s="401"/>
      <c r="K727" s="377"/>
      <c r="L727" s="377"/>
      <c r="M727" s="377"/>
      <c r="N727" s="377"/>
      <c r="O727" s="401"/>
      <c r="P727" s="377"/>
      <c r="Q727" s="377"/>
      <c r="R727" s="377"/>
      <c r="S727" s="401"/>
      <c r="T727" s="377"/>
      <c r="U727" s="401"/>
      <c r="V727" s="377"/>
      <c r="W727" s="377"/>
      <c r="X727" s="377"/>
      <c r="Y727" s="377"/>
      <c r="Z727" s="377"/>
      <c r="AA727" s="377"/>
    </row>
    <row r="728" spans="1:27" hidden="1" x14ac:dyDescent="0.25">
      <c r="A728" s="334" t="s">
        <v>388</v>
      </c>
      <c r="B728" s="335" t="s">
        <v>1920</v>
      </c>
      <c r="C728" s="334" t="s">
        <v>1921</v>
      </c>
      <c r="D728" s="336" t="s">
        <v>729</v>
      </c>
      <c r="E728" s="50" t="s">
        <v>1697</v>
      </c>
      <c r="F728" s="338" t="s">
        <v>1920</v>
      </c>
      <c r="G728" s="50" t="s">
        <v>1921</v>
      </c>
      <c r="H728" s="338" t="s">
        <v>1924</v>
      </c>
      <c r="I728" s="50" t="s">
        <v>1925</v>
      </c>
      <c r="J728" s="401"/>
      <c r="K728" s="377"/>
      <c r="L728" s="377"/>
      <c r="M728" s="377"/>
      <c r="N728" s="377"/>
      <c r="O728" s="401"/>
      <c r="P728" s="377"/>
      <c r="Q728" s="377"/>
      <c r="R728" s="377"/>
      <c r="S728" s="401"/>
      <c r="T728" s="377"/>
      <c r="U728" s="401"/>
      <c r="V728" s="377"/>
      <c r="W728" s="377"/>
      <c r="X728" s="377"/>
      <c r="Y728" s="377"/>
      <c r="Z728" s="377"/>
      <c r="AA728" s="377"/>
    </row>
    <row r="729" spans="1:27" hidden="1" x14ac:dyDescent="0.25">
      <c r="A729" s="334" t="s">
        <v>388</v>
      </c>
      <c r="B729" s="335" t="s">
        <v>1920</v>
      </c>
      <c r="C729" s="334" t="s">
        <v>1921</v>
      </c>
      <c r="D729" s="336" t="s">
        <v>729</v>
      </c>
      <c r="E729" s="50" t="s">
        <v>1697</v>
      </c>
      <c r="F729" s="338" t="s">
        <v>1920</v>
      </c>
      <c r="G729" s="50" t="s">
        <v>1921</v>
      </c>
      <c r="H729" s="338" t="s">
        <v>1926</v>
      </c>
      <c r="I729" s="50" t="s">
        <v>1927</v>
      </c>
      <c r="J729" s="401"/>
      <c r="K729" s="377"/>
      <c r="L729" s="377"/>
      <c r="M729" s="377"/>
      <c r="N729" s="377"/>
      <c r="O729" s="401"/>
      <c r="P729" s="377"/>
      <c r="Q729" s="377"/>
      <c r="R729" s="377"/>
      <c r="S729" s="401"/>
      <c r="T729" s="377"/>
      <c r="U729" s="401"/>
      <c r="V729" s="377"/>
      <c r="W729" s="377"/>
      <c r="X729" s="377"/>
      <c r="Y729" s="377"/>
      <c r="Z729" s="377"/>
      <c r="AA729" s="377"/>
    </row>
    <row r="730" spans="1:27" hidden="1" x14ac:dyDescent="0.25">
      <c r="A730" s="334" t="s">
        <v>388</v>
      </c>
      <c r="B730" s="335" t="s">
        <v>1920</v>
      </c>
      <c r="C730" s="334" t="s">
        <v>1921</v>
      </c>
      <c r="D730" s="336" t="s">
        <v>729</v>
      </c>
      <c r="E730" s="50" t="s">
        <v>1697</v>
      </c>
      <c r="F730" s="338" t="s">
        <v>1920</v>
      </c>
      <c r="G730" s="50" t="s">
        <v>1921</v>
      </c>
      <c r="H730" s="338" t="s">
        <v>1928</v>
      </c>
      <c r="I730" s="50" t="s">
        <v>1929</v>
      </c>
      <c r="J730" s="401"/>
      <c r="K730" s="377"/>
      <c r="L730" s="377"/>
      <c r="M730" s="377"/>
      <c r="N730" s="377"/>
      <c r="O730" s="401"/>
      <c r="P730" s="377"/>
      <c r="Q730" s="377"/>
      <c r="R730" s="377"/>
      <c r="S730" s="401"/>
      <c r="T730" s="377"/>
      <c r="U730" s="401"/>
      <c r="V730" s="377"/>
      <c r="W730" s="377"/>
      <c r="X730" s="377"/>
      <c r="Y730" s="377"/>
      <c r="Z730" s="377"/>
      <c r="AA730" s="377"/>
    </row>
    <row r="731" spans="1:27" hidden="1" x14ac:dyDescent="0.25">
      <c r="A731" s="334" t="s">
        <v>388</v>
      </c>
      <c r="B731" s="335" t="s">
        <v>1920</v>
      </c>
      <c r="C731" s="334" t="s">
        <v>1921</v>
      </c>
      <c r="D731" s="336" t="s">
        <v>729</v>
      </c>
      <c r="E731" s="50" t="s">
        <v>1697</v>
      </c>
      <c r="F731" s="338" t="s">
        <v>1920</v>
      </c>
      <c r="G731" s="50" t="s">
        <v>1921</v>
      </c>
      <c r="H731" s="338" t="s">
        <v>1930</v>
      </c>
      <c r="I731" s="50" t="s">
        <v>1931</v>
      </c>
      <c r="J731" s="401"/>
      <c r="K731" s="377"/>
      <c r="L731" s="377"/>
      <c r="M731" s="377"/>
      <c r="N731" s="377"/>
      <c r="O731" s="401"/>
      <c r="P731" s="377"/>
      <c r="Q731" s="377"/>
      <c r="R731" s="377"/>
      <c r="S731" s="401"/>
      <c r="T731" s="377"/>
      <c r="U731" s="401"/>
      <c r="V731" s="377"/>
      <c r="W731" s="377"/>
      <c r="X731" s="377"/>
      <c r="Y731" s="377"/>
      <c r="Z731" s="377"/>
      <c r="AA731" s="377"/>
    </row>
    <row r="732" spans="1:27" hidden="1" x14ac:dyDescent="0.25">
      <c r="A732" s="334" t="s">
        <v>388</v>
      </c>
      <c r="B732" s="335" t="s">
        <v>1920</v>
      </c>
      <c r="C732" s="334" t="s">
        <v>1921</v>
      </c>
      <c r="D732" s="336" t="s">
        <v>729</v>
      </c>
      <c r="E732" s="50" t="s">
        <v>1697</v>
      </c>
      <c r="F732" s="338" t="s">
        <v>1920</v>
      </c>
      <c r="G732" s="50" t="s">
        <v>1921</v>
      </c>
      <c r="H732" s="338" t="s">
        <v>1932</v>
      </c>
      <c r="I732" s="50" t="s">
        <v>1933</v>
      </c>
      <c r="J732" s="401"/>
      <c r="K732" s="377"/>
      <c r="L732" s="377"/>
      <c r="M732" s="377"/>
      <c r="N732" s="377"/>
      <c r="O732" s="401"/>
      <c r="P732" s="377"/>
      <c r="Q732" s="377"/>
      <c r="R732" s="377"/>
      <c r="S732" s="401"/>
      <c r="T732" s="377"/>
      <c r="U732" s="401"/>
      <c r="V732" s="377"/>
      <c r="W732" s="377"/>
      <c r="X732" s="377"/>
      <c r="Y732" s="377"/>
      <c r="Z732" s="377"/>
      <c r="AA732" s="377"/>
    </row>
    <row r="733" spans="1:27" hidden="1" x14ac:dyDescent="0.25">
      <c r="A733" s="334" t="s">
        <v>388</v>
      </c>
      <c r="B733" s="335" t="s">
        <v>1920</v>
      </c>
      <c r="C733" s="334" t="s">
        <v>1921</v>
      </c>
      <c r="D733" s="336" t="s">
        <v>729</v>
      </c>
      <c r="E733" s="50" t="s">
        <v>1697</v>
      </c>
      <c r="F733" s="338" t="s">
        <v>1920</v>
      </c>
      <c r="G733" s="50" t="s">
        <v>1921</v>
      </c>
      <c r="H733" s="338" t="s">
        <v>1934</v>
      </c>
      <c r="I733" s="50" t="s">
        <v>1935</v>
      </c>
      <c r="J733" s="401"/>
      <c r="K733" s="377"/>
      <c r="L733" s="377"/>
      <c r="M733" s="377"/>
      <c r="N733" s="377"/>
      <c r="O733" s="401"/>
      <c r="P733" s="377"/>
      <c r="Q733" s="377"/>
      <c r="R733" s="377"/>
      <c r="S733" s="401"/>
      <c r="T733" s="377"/>
      <c r="U733" s="401"/>
      <c r="V733" s="377"/>
      <c r="W733" s="377"/>
      <c r="X733" s="377"/>
      <c r="Y733" s="377"/>
      <c r="Z733" s="377"/>
      <c r="AA733" s="377"/>
    </row>
    <row r="734" spans="1:27" hidden="1" x14ac:dyDescent="0.25">
      <c r="A734" s="334" t="s">
        <v>388</v>
      </c>
      <c r="B734" s="335" t="s">
        <v>1920</v>
      </c>
      <c r="C734" s="334" t="s">
        <v>1921</v>
      </c>
      <c r="D734" s="336" t="s">
        <v>729</v>
      </c>
      <c r="E734" s="50" t="s">
        <v>1697</v>
      </c>
      <c r="F734" s="338" t="s">
        <v>1920</v>
      </c>
      <c r="G734" s="50" t="s">
        <v>1921</v>
      </c>
      <c r="H734" s="338" t="s">
        <v>1936</v>
      </c>
      <c r="I734" s="50" t="s">
        <v>1937</v>
      </c>
      <c r="J734" s="401"/>
      <c r="K734" s="377"/>
      <c r="L734" s="377"/>
      <c r="M734" s="377"/>
      <c r="N734" s="377"/>
      <c r="O734" s="401"/>
      <c r="P734" s="377"/>
      <c r="Q734" s="377"/>
      <c r="R734" s="377"/>
      <c r="S734" s="401"/>
      <c r="T734" s="377"/>
      <c r="U734" s="401"/>
      <c r="V734" s="377"/>
      <c r="W734" s="377"/>
      <c r="X734" s="377"/>
      <c r="Y734" s="377"/>
      <c r="Z734" s="377"/>
      <c r="AA734" s="377"/>
    </row>
    <row r="735" spans="1:27" hidden="1" x14ac:dyDescent="0.25">
      <c r="A735" s="334" t="s">
        <v>388</v>
      </c>
      <c r="B735" s="335" t="s">
        <v>1920</v>
      </c>
      <c r="C735" s="334" t="s">
        <v>1921</v>
      </c>
      <c r="D735" s="336" t="s">
        <v>729</v>
      </c>
      <c r="E735" s="50" t="s">
        <v>1697</v>
      </c>
      <c r="F735" s="338" t="s">
        <v>1920</v>
      </c>
      <c r="G735" s="50" t="s">
        <v>1921</v>
      </c>
      <c r="H735" s="338" t="s">
        <v>1938</v>
      </c>
      <c r="I735" s="50" t="s">
        <v>1939</v>
      </c>
      <c r="J735" s="401"/>
      <c r="K735" s="377"/>
      <c r="L735" s="377"/>
      <c r="M735" s="377"/>
      <c r="N735" s="377"/>
      <c r="O735" s="401"/>
      <c r="P735" s="377"/>
      <c r="Q735" s="377"/>
      <c r="R735" s="377"/>
      <c r="S735" s="401"/>
      <c r="T735" s="377"/>
      <c r="U735" s="401"/>
      <c r="V735" s="377"/>
      <c r="W735" s="377"/>
      <c r="X735" s="377"/>
      <c r="Y735" s="377"/>
      <c r="Z735" s="377"/>
      <c r="AA735" s="377"/>
    </row>
    <row r="736" spans="1:27" hidden="1" x14ac:dyDescent="0.25">
      <c r="A736" s="334" t="s">
        <v>388</v>
      </c>
      <c r="B736" s="335" t="s">
        <v>1920</v>
      </c>
      <c r="C736" s="334" t="s">
        <v>1921</v>
      </c>
      <c r="D736" s="336" t="s">
        <v>729</v>
      </c>
      <c r="E736" s="50" t="s">
        <v>1697</v>
      </c>
      <c r="F736" s="338" t="s">
        <v>1920</v>
      </c>
      <c r="G736" s="50" t="s">
        <v>1921</v>
      </c>
      <c r="H736" s="338" t="s">
        <v>1940</v>
      </c>
      <c r="I736" s="50" t="s">
        <v>590</v>
      </c>
      <c r="J736" s="401"/>
      <c r="K736" s="377"/>
      <c r="L736" s="377"/>
      <c r="M736" s="377"/>
      <c r="N736" s="377"/>
      <c r="O736" s="401"/>
      <c r="P736" s="377"/>
      <c r="Q736" s="377"/>
      <c r="R736" s="377"/>
      <c r="S736" s="401"/>
      <c r="T736" s="377"/>
      <c r="U736" s="401"/>
      <c r="V736" s="377"/>
      <c r="W736" s="377"/>
      <c r="X736" s="377"/>
      <c r="Y736" s="377"/>
      <c r="Z736" s="377"/>
      <c r="AA736" s="377"/>
    </row>
    <row r="737" spans="1:27" hidden="1" x14ac:dyDescent="0.25">
      <c r="A737" s="334" t="s">
        <v>388</v>
      </c>
      <c r="B737" s="335" t="s">
        <v>1920</v>
      </c>
      <c r="C737" s="334" t="s">
        <v>1921</v>
      </c>
      <c r="D737" s="336" t="s">
        <v>729</v>
      </c>
      <c r="E737" s="50" t="s">
        <v>1697</v>
      </c>
      <c r="F737" s="338" t="s">
        <v>1920</v>
      </c>
      <c r="G737" s="50" t="s">
        <v>1921</v>
      </c>
      <c r="H737" s="338" t="s">
        <v>1941</v>
      </c>
      <c r="I737" s="50" t="s">
        <v>1942</v>
      </c>
      <c r="J737" s="401"/>
      <c r="K737" s="377"/>
      <c r="L737" s="377"/>
      <c r="M737" s="377"/>
      <c r="N737" s="377"/>
      <c r="O737" s="401"/>
      <c r="P737" s="377"/>
      <c r="Q737" s="377"/>
      <c r="R737" s="377"/>
      <c r="S737" s="401"/>
      <c r="T737" s="377"/>
      <c r="U737" s="401"/>
      <c r="V737" s="377"/>
      <c r="W737" s="377"/>
      <c r="X737" s="377"/>
      <c r="Y737" s="377"/>
      <c r="Z737" s="377"/>
      <c r="AA737" s="377"/>
    </row>
    <row r="738" spans="1:27" hidden="1" x14ac:dyDescent="0.25">
      <c r="A738" s="334" t="s">
        <v>388</v>
      </c>
      <c r="B738" s="335" t="s">
        <v>1920</v>
      </c>
      <c r="C738" s="334" t="s">
        <v>1921</v>
      </c>
      <c r="D738" s="336" t="s">
        <v>729</v>
      </c>
      <c r="E738" s="50" t="s">
        <v>1697</v>
      </c>
      <c r="F738" s="338" t="s">
        <v>1920</v>
      </c>
      <c r="G738" s="50" t="s">
        <v>1921</v>
      </c>
      <c r="H738" s="338" t="s">
        <v>1943</v>
      </c>
      <c r="I738" s="50" t="s">
        <v>1944</v>
      </c>
      <c r="J738" s="401"/>
      <c r="K738" s="377"/>
      <c r="L738" s="377"/>
      <c r="M738" s="377"/>
      <c r="N738" s="377"/>
      <c r="O738" s="401"/>
      <c r="P738" s="377"/>
      <c r="Q738" s="377"/>
      <c r="R738" s="377"/>
      <c r="S738" s="401"/>
      <c r="T738" s="377"/>
      <c r="U738" s="401"/>
      <c r="V738" s="377"/>
      <c r="W738" s="377"/>
      <c r="X738" s="377"/>
      <c r="Y738" s="377"/>
      <c r="Z738" s="377"/>
      <c r="AA738" s="377"/>
    </row>
    <row r="739" spans="1:27" hidden="1" x14ac:dyDescent="0.25">
      <c r="A739" s="334" t="s">
        <v>388</v>
      </c>
      <c r="B739" s="335" t="s">
        <v>1920</v>
      </c>
      <c r="C739" s="334" t="s">
        <v>1921</v>
      </c>
      <c r="D739" s="336" t="s">
        <v>729</v>
      </c>
      <c r="E739" s="50" t="s">
        <v>1697</v>
      </c>
      <c r="F739" s="338" t="s">
        <v>1920</v>
      </c>
      <c r="G739" s="50" t="s">
        <v>1921</v>
      </c>
      <c r="H739" s="338" t="s">
        <v>1945</v>
      </c>
      <c r="I739" s="50" t="s">
        <v>1946</v>
      </c>
      <c r="J739" s="401"/>
      <c r="K739" s="377"/>
      <c r="L739" s="377"/>
      <c r="M739" s="377"/>
      <c r="N739" s="377"/>
      <c r="O739" s="401"/>
      <c r="P739" s="377"/>
      <c r="Q739" s="377"/>
      <c r="R739" s="377"/>
      <c r="S739" s="401"/>
      <c r="T739" s="377"/>
      <c r="U739" s="401"/>
      <c r="V739" s="377"/>
      <c r="W739" s="377"/>
      <c r="X739" s="377"/>
      <c r="Y739" s="377"/>
      <c r="Z739" s="377"/>
      <c r="AA739" s="377"/>
    </row>
    <row r="740" spans="1:27" hidden="1" x14ac:dyDescent="0.25">
      <c r="A740" s="334" t="s">
        <v>388</v>
      </c>
      <c r="B740" s="335" t="s">
        <v>1920</v>
      </c>
      <c r="C740" s="334" t="s">
        <v>1921</v>
      </c>
      <c r="D740" s="336" t="s">
        <v>729</v>
      </c>
      <c r="E740" s="50" t="s">
        <v>1697</v>
      </c>
      <c r="F740" s="338" t="s">
        <v>1920</v>
      </c>
      <c r="G740" s="50" t="s">
        <v>1921</v>
      </c>
      <c r="H740" s="338" t="s">
        <v>1947</v>
      </c>
      <c r="I740" s="50" t="s">
        <v>1948</v>
      </c>
      <c r="J740" s="401"/>
      <c r="K740" s="377"/>
      <c r="L740" s="377"/>
      <c r="M740" s="377"/>
      <c r="N740" s="377"/>
      <c r="O740" s="401"/>
      <c r="P740" s="377"/>
      <c r="Q740" s="377"/>
      <c r="R740" s="377"/>
      <c r="S740" s="401"/>
      <c r="T740" s="377"/>
      <c r="U740" s="401"/>
      <c r="V740" s="377"/>
      <c r="W740" s="377"/>
      <c r="X740" s="377"/>
      <c r="Y740" s="377"/>
      <c r="Z740" s="377"/>
      <c r="AA740" s="377"/>
    </row>
    <row r="741" spans="1:27" hidden="1" x14ac:dyDescent="0.25">
      <c r="A741" s="334" t="s">
        <v>388</v>
      </c>
      <c r="B741" s="335" t="s">
        <v>1920</v>
      </c>
      <c r="C741" s="334" t="s">
        <v>1921</v>
      </c>
      <c r="D741" s="336" t="s">
        <v>729</v>
      </c>
      <c r="E741" s="50" t="s">
        <v>1697</v>
      </c>
      <c r="F741" s="338" t="s">
        <v>1920</v>
      </c>
      <c r="G741" s="50" t="s">
        <v>1921</v>
      </c>
      <c r="H741" s="338" t="s">
        <v>1949</v>
      </c>
      <c r="I741" s="50" t="s">
        <v>1950</v>
      </c>
      <c r="J741" s="401"/>
      <c r="K741" s="377"/>
      <c r="L741" s="377"/>
      <c r="M741" s="377"/>
      <c r="N741" s="377"/>
      <c r="O741" s="401"/>
      <c r="P741" s="377"/>
      <c r="Q741" s="377"/>
      <c r="R741" s="377"/>
      <c r="S741" s="401"/>
      <c r="T741" s="377"/>
      <c r="U741" s="401"/>
      <c r="V741" s="377"/>
      <c r="W741" s="377"/>
      <c r="X741" s="377"/>
      <c r="Y741" s="377"/>
      <c r="Z741" s="377"/>
      <c r="AA741" s="377"/>
    </row>
    <row r="742" spans="1:27" hidden="1" x14ac:dyDescent="0.25">
      <c r="A742" s="334" t="s">
        <v>388</v>
      </c>
      <c r="B742" s="335" t="s">
        <v>1920</v>
      </c>
      <c r="C742" s="334" t="s">
        <v>1921</v>
      </c>
      <c r="D742" s="336" t="s">
        <v>729</v>
      </c>
      <c r="E742" s="50" t="s">
        <v>1697</v>
      </c>
      <c r="F742" s="338" t="s">
        <v>1920</v>
      </c>
      <c r="G742" s="50" t="s">
        <v>1921</v>
      </c>
      <c r="H742" s="338" t="s">
        <v>1951</v>
      </c>
      <c r="I742" s="50" t="s">
        <v>1952</v>
      </c>
      <c r="J742" s="401"/>
      <c r="K742" s="377"/>
      <c r="L742" s="377"/>
      <c r="M742" s="377"/>
      <c r="N742" s="377"/>
      <c r="O742" s="401"/>
      <c r="P742" s="377"/>
      <c r="Q742" s="377"/>
      <c r="R742" s="377"/>
      <c r="S742" s="401"/>
      <c r="T742" s="377"/>
      <c r="U742" s="401"/>
      <c r="V742" s="377"/>
      <c r="W742" s="377"/>
      <c r="X742" s="377"/>
      <c r="Y742" s="377"/>
      <c r="Z742" s="377"/>
      <c r="AA742" s="377"/>
    </row>
    <row r="743" spans="1:27" hidden="1" x14ac:dyDescent="0.25">
      <c r="A743" s="334" t="s">
        <v>388</v>
      </c>
      <c r="B743" s="335" t="s">
        <v>1920</v>
      </c>
      <c r="C743" s="334" t="s">
        <v>1921</v>
      </c>
      <c r="D743" s="336" t="s">
        <v>729</v>
      </c>
      <c r="E743" s="50" t="s">
        <v>1697</v>
      </c>
      <c r="F743" s="338" t="s">
        <v>1920</v>
      </c>
      <c r="G743" s="50" t="s">
        <v>1921</v>
      </c>
      <c r="H743" s="338" t="s">
        <v>1953</v>
      </c>
      <c r="I743" s="50" t="s">
        <v>1954</v>
      </c>
      <c r="J743" s="401"/>
      <c r="K743" s="377"/>
      <c r="L743" s="377"/>
      <c r="M743" s="377"/>
      <c r="N743" s="377"/>
      <c r="O743" s="401"/>
      <c r="P743" s="377"/>
      <c r="Q743" s="377"/>
      <c r="R743" s="377"/>
      <c r="S743" s="401"/>
      <c r="T743" s="377"/>
      <c r="U743" s="401"/>
      <c r="V743" s="377"/>
      <c r="W743" s="377"/>
      <c r="X743" s="377"/>
      <c r="Y743" s="377"/>
      <c r="Z743" s="377"/>
      <c r="AA743" s="377"/>
    </row>
    <row r="744" spans="1:27" hidden="1" x14ac:dyDescent="0.25">
      <c r="A744" s="334" t="s">
        <v>388</v>
      </c>
      <c r="B744" s="335" t="s">
        <v>1920</v>
      </c>
      <c r="C744" s="334" t="s">
        <v>1921</v>
      </c>
      <c r="D744" s="336" t="s">
        <v>729</v>
      </c>
      <c r="E744" s="50" t="s">
        <v>1697</v>
      </c>
      <c r="F744" s="338" t="s">
        <v>1920</v>
      </c>
      <c r="G744" s="50" t="s">
        <v>1921</v>
      </c>
      <c r="H744" s="338" t="s">
        <v>1955</v>
      </c>
      <c r="I744" s="50" t="s">
        <v>1956</v>
      </c>
      <c r="J744" s="401"/>
      <c r="K744" s="377"/>
      <c r="L744" s="377"/>
      <c r="M744" s="377"/>
      <c r="N744" s="377"/>
      <c r="O744" s="401"/>
      <c r="P744" s="377"/>
      <c r="Q744" s="377"/>
      <c r="R744" s="377"/>
      <c r="S744" s="401"/>
      <c r="T744" s="377"/>
      <c r="U744" s="401"/>
      <c r="V744" s="377"/>
      <c r="W744" s="377"/>
      <c r="X744" s="377"/>
      <c r="Y744" s="377"/>
      <c r="Z744" s="377"/>
      <c r="AA744" s="377"/>
    </row>
    <row r="745" spans="1:27" hidden="1" x14ac:dyDescent="0.25">
      <c r="A745" s="334" t="s">
        <v>388</v>
      </c>
      <c r="B745" s="335" t="s">
        <v>1920</v>
      </c>
      <c r="C745" s="334" t="s">
        <v>1921</v>
      </c>
      <c r="D745" s="336" t="s">
        <v>729</v>
      </c>
      <c r="E745" s="50" t="s">
        <v>1697</v>
      </c>
      <c r="F745" s="338" t="s">
        <v>1920</v>
      </c>
      <c r="G745" s="50" t="s">
        <v>1921</v>
      </c>
      <c r="H745" s="338" t="s">
        <v>1957</v>
      </c>
      <c r="I745" s="50" t="s">
        <v>1958</v>
      </c>
      <c r="J745" s="401"/>
      <c r="K745" s="377"/>
      <c r="L745" s="377"/>
      <c r="M745" s="377"/>
      <c r="N745" s="377"/>
      <c r="O745" s="401"/>
      <c r="P745" s="377"/>
      <c r="Q745" s="377"/>
      <c r="R745" s="377"/>
      <c r="S745" s="401"/>
      <c r="T745" s="377"/>
      <c r="U745" s="401"/>
      <c r="V745" s="377"/>
      <c r="W745" s="377"/>
      <c r="X745" s="377"/>
      <c r="Y745" s="377"/>
      <c r="Z745" s="377"/>
      <c r="AA745" s="377"/>
    </row>
    <row r="746" spans="1:27" hidden="1" x14ac:dyDescent="0.25">
      <c r="A746" s="334" t="s">
        <v>388</v>
      </c>
      <c r="B746" s="335" t="s">
        <v>1920</v>
      </c>
      <c r="C746" s="334" t="s">
        <v>1921</v>
      </c>
      <c r="D746" s="336" t="s">
        <v>729</v>
      </c>
      <c r="E746" s="50" t="s">
        <v>1697</v>
      </c>
      <c r="F746" s="338" t="s">
        <v>1920</v>
      </c>
      <c r="G746" s="50" t="s">
        <v>1921</v>
      </c>
      <c r="H746" s="338" t="s">
        <v>1959</v>
      </c>
      <c r="I746" s="50" t="s">
        <v>1960</v>
      </c>
      <c r="J746" s="401"/>
      <c r="K746" s="377"/>
      <c r="L746" s="377"/>
      <c r="M746" s="377"/>
      <c r="N746" s="377"/>
      <c r="O746" s="401"/>
      <c r="P746" s="377"/>
      <c r="Q746" s="377"/>
      <c r="R746" s="377"/>
      <c r="S746" s="401"/>
      <c r="T746" s="377"/>
      <c r="U746" s="401"/>
      <c r="V746" s="377"/>
      <c r="W746" s="377"/>
      <c r="X746" s="377"/>
      <c r="Y746" s="377"/>
      <c r="Z746" s="377"/>
      <c r="AA746" s="377"/>
    </row>
    <row r="747" spans="1:27" hidden="1" x14ac:dyDescent="0.25">
      <c r="A747" s="334" t="s">
        <v>388</v>
      </c>
      <c r="B747" s="335" t="s">
        <v>1920</v>
      </c>
      <c r="C747" s="334" t="s">
        <v>1921</v>
      </c>
      <c r="D747" s="336" t="s">
        <v>729</v>
      </c>
      <c r="E747" s="50" t="s">
        <v>1697</v>
      </c>
      <c r="F747" s="338" t="s">
        <v>1920</v>
      </c>
      <c r="G747" s="50" t="s">
        <v>1921</v>
      </c>
      <c r="H747" s="338" t="s">
        <v>1961</v>
      </c>
      <c r="I747" s="50" t="s">
        <v>1962</v>
      </c>
      <c r="J747" s="401"/>
      <c r="K747" s="377"/>
      <c r="L747" s="377"/>
      <c r="M747" s="377"/>
      <c r="N747" s="377"/>
      <c r="O747" s="401"/>
      <c r="P747" s="377"/>
      <c r="Q747" s="377"/>
      <c r="R747" s="377"/>
      <c r="S747" s="401"/>
      <c r="T747" s="377"/>
      <c r="U747" s="401"/>
      <c r="V747" s="377"/>
      <c r="W747" s="377"/>
      <c r="X747" s="377"/>
      <c r="Y747" s="377"/>
      <c r="Z747" s="377"/>
      <c r="AA747" s="377"/>
    </row>
    <row r="748" spans="1:27" hidden="1" x14ac:dyDescent="0.25">
      <c r="A748" s="334" t="s">
        <v>388</v>
      </c>
      <c r="B748" s="335" t="s">
        <v>1920</v>
      </c>
      <c r="C748" s="334" t="s">
        <v>1921</v>
      </c>
      <c r="D748" s="336" t="s">
        <v>729</v>
      </c>
      <c r="E748" s="50" t="s">
        <v>1697</v>
      </c>
      <c r="F748" s="338" t="s">
        <v>1920</v>
      </c>
      <c r="G748" s="50" t="s">
        <v>1921</v>
      </c>
      <c r="H748" s="338" t="s">
        <v>1963</v>
      </c>
      <c r="I748" s="50" t="s">
        <v>1964</v>
      </c>
      <c r="J748" s="401"/>
      <c r="K748" s="377"/>
      <c r="L748" s="377"/>
      <c r="M748" s="377"/>
      <c r="N748" s="377"/>
      <c r="O748" s="401"/>
      <c r="P748" s="377"/>
      <c r="Q748" s="377"/>
      <c r="R748" s="377"/>
      <c r="S748" s="401"/>
      <c r="T748" s="377"/>
      <c r="U748" s="401"/>
      <c r="V748" s="377"/>
      <c r="W748" s="377"/>
      <c r="X748" s="377"/>
      <c r="Y748" s="377"/>
      <c r="Z748" s="377"/>
      <c r="AA748" s="377"/>
    </row>
    <row r="749" spans="1:27" hidden="1" x14ac:dyDescent="0.25">
      <c r="A749" s="334" t="s">
        <v>388</v>
      </c>
      <c r="B749" s="335" t="s">
        <v>1920</v>
      </c>
      <c r="C749" s="334" t="s">
        <v>1921</v>
      </c>
      <c r="D749" s="336" t="s">
        <v>729</v>
      </c>
      <c r="E749" s="50" t="s">
        <v>1697</v>
      </c>
      <c r="F749" s="338" t="s">
        <v>1920</v>
      </c>
      <c r="G749" s="50" t="s">
        <v>1921</v>
      </c>
      <c r="H749" s="338" t="s">
        <v>1965</v>
      </c>
      <c r="I749" s="50" t="s">
        <v>1966</v>
      </c>
      <c r="J749" s="401"/>
      <c r="K749" s="377"/>
      <c r="L749" s="377"/>
      <c r="M749" s="377"/>
      <c r="N749" s="377"/>
      <c r="O749" s="401"/>
      <c r="P749" s="377"/>
      <c r="Q749" s="377"/>
      <c r="R749" s="377"/>
      <c r="S749" s="401"/>
      <c r="T749" s="377"/>
      <c r="U749" s="401"/>
      <c r="V749" s="377"/>
      <c r="W749" s="377"/>
      <c r="X749" s="377"/>
      <c r="Y749" s="377"/>
      <c r="Z749" s="377"/>
      <c r="AA749" s="377"/>
    </row>
    <row r="750" spans="1:27" hidden="1" x14ac:dyDescent="0.25">
      <c r="A750" s="334" t="s">
        <v>388</v>
      </c>
      <c r="B750" s="335" t="s">
        <v>1920</v>
      </c>
      <c r="C750" s="334" t="s">
        <v>1921</v>
      </c>
      <c r="D750" s="336" t="s">
        <v>729</v>
      </c>
      <c r="E750" s="50" t="s">
        <v>1697</v>
      </c>
      <c r="F750" s="338" t="s">
        <v>1920</v>
      </c>
      <c r="G750" s="50" t="s">
        <v>1921</v>
      </c>
      <c r="H750" s="338" t="s">
        <v>1967</v>
      </c>
      <c r="I750" s="50" t="s">
        <v>1968</v>
      </c>
      <c r="J750" s="401"/>
      <c r="K750" s="377"/>
      <c r="L750" s="377"/>
      <c r="M750" s="377"/>
      <c r="N750" s="377"/>
      <c r="O750" s="401"/>
      <c r="P750" s="377"/>
      <c r="Q750" s="377"/>
      <c r="R750" s="377"/>
      <c r="S750" s="401"/>
      <c r="T750" s="377"/>
      <c r="U750" s="401"/>
      <c r="V750" s="377"/>
      <c r="W750" s="377"/>
      <c r="X750" s="377"/>
      <c r="Y750" s="377"/>
      <c r="Z750" s="377"/>
      <c r="AA750" s="377"/>
    </row>
    <row r="751" spans="1:27" hidden="1" x14ac:dyDescent="0.25">
      <c r="A751" s="334" t="s">
        <v>388</v>
      </c>
      <c r="B751" s="335" t="s">
        <v>1920</v>
      </c>
      <c r="C751" s="334" t="s">
        <v>1921</v>
      </c>
      <c r="D751" s="336" t="s">
        <v>729</v>
      </c>
      <c r="E751" s="50" t="s">
        <v>1697</v>
      </c>
      <c r="F751" s="338" t="s">
        <v>1920</v>
      </c>
      <c r="G751" s="50" t="s">
        <v>1921</v>
      </c>
      <c r="H751" s="338" t="s">
        <v>1969</v>
      </c>
      <c r="I751" s="50" t="s">
        <v>1970</v>
      </c>
      <c r="J751" s="401"/>
      <c r="K751" s="377"/>
      <c r="L751" s="377"/>
      <c r="M751" s="377"/>
      <c r="N751" s="377"/>
      <c r="O751" s="401"/>
      <c r="P751" s="377"/>
      <c r="Q751" s="377"/>
      <c r="R751" s="377"/>
      <c r="S751" s="401"/>
      <c r="T751" s="377"/>
      <c r="U751" s="401"/>
      <c r="V751" s="377"/>
      <c r="W751" s="377"/>
      <c r="X751" s="377"/>
      <c r="Y751" s="377"/>
      <c r="Z751" s="377"/>
      <c r="AA751" s="377"/>
    </row>
    <row r="752" spans="1:27" hidden="1" x14ac:dyDescent="0.25">
      <c r="A752" s="334" t="s">
        <v>388</v>
      </c>
      <c r="B752" s="335" t="s">
        <v>1920</v>
      </c>
      <c r="C752" s="334" t="s">
        <v>1921</v>
      </c>
      <c r="D752" s="336" t="s">
        <v>729</v>
      </c>
      <c r="E752" s="50" t="s">
        <v>1697</v>
      </c>
      <c r="F752" s="338" t="s">
        <v>1920</v>
      </c>
      <c r="G752" s="50" t="s">
        <v>1921</v>
      </c>
      <c r="H752" s="338" t="s">
        <v>1971</v>
      </c>
      <c r="I752" s="50" t="s">
        <v>1972</v>
      </c>
      <c r="J752" s="401"/>
      <c r="K752" s="377"/>
      <c r="L752" s="377"/>
      <c r="M752" s="377"/>
      <c r="N752" s="377"/>
      <c r="O752" s="401"/>
      <c r="P752" s="377"/>
      <c r="Q752" s="377"/>
      <c r="R752" s="377"/>
      <c r="S752" s="401"/>
      <c r="T752" s="377"/>
      <c r="U752" s="401"/>
      <c r="V752" s="377"/>
      <c r="W752" s="377"/>
      <c r="X752" s="377"/>
      <c r="Y752" s="377"/>
      <c r="Z752" s="377"/>
      <c r="AA752" s="377"/>
    </row>
    <row r="753" spans="1:27" hidden="1" x14ac:dyDescent="0.25">
      <c r="A753" s="334" t="s">
        <v>388</v>
      </c>
      <c r="B753" s="335" t="s">
        <v>1920</v>
      </c>
      <c r="C753" s="334" t="s">
        <v>1921</v>
      </c>
      <c r="D753" s="336" t="s">
        <v>729</v>
      </c>
      <c r="E753" s="50" t="s">
        <v>1697</v>
      </c>
      <c r="F753" s="338" t="s">
        <v>1920</v>
      </c>
      <c r="G753" s="50" t="s">
        <v>1921</v>
      </c>
      <c r="H753" s="338" t="s">
        <v>1973</v>
      </c>
      <c r="I753" s="50" t="s">
        <v>1974</v>
      </c>
      <c r="J753" s="401"/>
      <c r="K753" s="377"/>
      <c r="L753" s="377"/>
      <c r="M753" s="377"/>
      <c r="N753" s="377"/>
      <c r="O753" s="401"/>
      <c r="P753" s="377"/>
      <c r="Q753" s="377"/>
      <c r="R753" s="377"/>
      <c r="S753" s="401"/>
      <c r="T753" s="377"/>
      <c r="U753" s="401"/>
      <c r="V753" s="377"/>
      <c r="W753" s="377"/>
      <c r="X753" s="377"/>
      <c r="Y753" s="377"/>
      <c r="Z753" s="377"/>
      <c r="AA753" s="377"/>
    </row>
    <row r="754" spans="1:27" hidden="1" x14ac:dyDescent="0.25">
      <c r="A754" s="334" t="s">
        <v>388</v>
      </c>
      <c r="B754" s="335" t="s">
        <v>1975</v>
      </c>
      <c r="C754" s="334" t="s">
        <v>1976</v>
      </c>
      <c r="D754" s="336" t="s">
        <v>729</v>
      </c>
      <c r="E754" s="50" t="s">
        <v>1697</v>
      </c>
      <c r="F754" s="338" t="s">
        <v>1975</v>
      </c>
      <c r="G754" s="50" t="s">
        <v>1976</v>
      </c>
      <c r="H754" s="338" t="s">
        <v>1977</v>
      </c>
      <c r="I754" s="50" t="s">
        <v>1978</v>
      </c>
      <c r="J754" s="401"/>
      <c r="K754" s="377"/>
      <c r="L754" s="377"/>
      <c r="M754" s="377"/>
      <c r="N754" s="377"/>
      <c r="O754" s="401"/>
      <c r="P754" s="377"/>
      <c r="Q754" s="377"/>
      <c r="R754" s="377"/>
      <c r="S754" s="401"/>
      <c r="T754" s="377"/>
      <c r="U754" s="401"/>
      <c r="V754" s="377"/>
      <c r="W754" s="377"/>
      <c r="X754" s="377"/>
      <c r="Y754" s="377"/>
      <c r="Z754" s="377"/>
      <c r="AA754" s="377"/>
    </row>
    <row r="755" spans="1:27" hidden="1" x14ac:dyDescent="0.25">
      <c r="A755" s="334" t="s">
        <v>388</v>
      </c>
      <c r="B755" s="335" t="s">
        <v>1975</v>
      </c>
      <c r="C755" s="334" t="s">
        <v>1976</v>
      </c>
      <c r="D755" s="336" t="s">
        <v>729</v>
      </c>
      <c r="E755" s="50" t="s">
        <v>1697</v>
      </c>
      <c r="F755" s="338" t="s">
        <v>1975</v>
      </c>
      <c r="G755" s="50" t="s">
        <v>1976</v>
      </c>
      <c r="H755" s="338" t="s">
        <v>1979</v>
      </c>
      <c r="I755" s="50" t="s">
        <v>1980</v>
      </c>
      <c r="J755" s="401"/>
      <c r="K755" s="377"/>
      <c r="L755" s="377"/>
      <c r="M755" s="377"/>
      <c r="N755" s="377"/>
      <c r="O755" s="401"/>
      <c r="P755" s="377"/>
      <c r="Q755" s="377"/>
      <c r="R755" s="377"/>
      <c r="S755" s="401"/>
      <c r="T755" s="377"/>
      <c r="U755" s="401"/>
      <c r="V755" s="377"/>
      <c r="W755" s="377"/>
      <c r="X755" s="377"/>
      <c r="Y755" s="377"/>
      <c r="Z755" s="377"/>
      <c r="AA755" s="377"/>
    </row>
    <row r="756" spans="1:27" hidden="1" x14ac:dyDescent="0.25">
      <c r="A756" s="334" t="s">
        <v>388</v>
      </c>
      <c r="B756" s="335" t="s">
        <v>1975</v>
      </c>
      <c r="C756" s="334" t="s">
        <v>1976</v>
      </c>
      <c r="D756" s="336" t="s">
        <v>729</v>
      </c>
      <c r="E756" s="50" t="s">
        <v>1697</v>
      </c>
      <c r="F756" s="338" t="s">
        <v>1975</v>
      </c>
      <c r="G756" s="50" t="s">
        <v>1976</v>
      </c>
      <c r="H756" s="338" t="s">
        <v>1981</v>
      </c>
      <c r="I756" s="50" t="s">
        <v>1982</v>
      </c>
      <c r="J756" s="401"/>
      <c r="K756" s="377"/>
      <c r="L756" s="377"/>
      <c r="M756" s="377"/>
      <c r="N756" s="377"/>
      <c r="O756" s="401"/>
      <c r="P756" s="377"/>
      <c r="Q756" s="377"/>
      <c r="R756" s="377"/>
      <c r="S756" s="401"/>
      <c r="T756" s="377"/>
      <c r="U756" s="401"/>
      <c r="V756" s="377"/>
      <c r="W756" s="377"/>
      <c r="X756" s="377"/>
      <c r="Y756" s="377"/>
      <c r="Z756" s="377"/>
      <c r="AA756" s="377"/>
    </row>
    <row r="757" spans="1:27" hidden="1" x14ac:dyDescent="0.25">
      <c r="A757" s="334" t="s">
        <v>388</v>
      </c>
      <c r="B757" s="335" t="s">
        <v>1975</v>
      </c>
      <c r="C757" s="334" t="s">
        <v>1976</v>
      </c>
      <c r="D757" s="336" t="s">
        <v>729</v>
      </c>
      <c r="E757" s="50" t="s">
        <v>1697</v>
      </c>
      <c r="F757" s="338" t="s">
        <v>1975</v>
      </c>
      <c r="G757" s="50" t="s">
        <v>1976</v>
      </c>
      <c r="H757" s="338" t="s">
        <v>1983</v>
      </c>
      <c r="I757" s="50" t="s">
        <v>1984</v>
      </c>
      <c r="J757" s="401"/>
      <c r="K757" s="377"/>
      <c r="L757" s="377"/>
      <c r="M757" s="377"/>
      <c r="N757" s="377"/>
      <c r="O757" s="401"/>
      <c r="P757" s="377"/>
      <c r="Q757" s="377"/>
      <c r="R757" s="377"/>
      <c r="S757" s="401"/>
      <c r="T757" s="377"/>
      <c r="U757" s="401"/>
      <c r="V757" s="377"/>
      <c r="W757" s="377"/>
      <c r="X757" s="377"/>
      <c r="Y757" s="377"/>
      <c r="Z757" s="377"/>
      <c r="AA757" s="377"/>
    </row>
    <row r="758" spans="1:27" hidden="1" x14ac:dyDescent="0.25">
      <c r="A758" s="334" t="s">
        <v>388</v>
      </c>
      <c r="B758" s="335" t="s">
        <v>1975</v>
      </c>
      <c r="C758" s="334" t="s">
        <v>1976</v>
      </c>
      <c r="D758" s="336" t="s">
        <v>729</v>
      </c>
      <c r="E758" s="50" t="s">
        <v>1697</v>
      </c>
      <c r="F758" s="338" t="s">
        <v>1975</v>
      </c>
      <c r="G758" s="50" t="s">
        <v>1976</v>
      </c>
      <c r="H758" s="338" t="s">
        <v>1985</v>
      </c>
      <c r="I758" s="50" t="s">
        <v>1986</v>
      </c>
      <c r="J758" s="401"/>
      <c r="K758" s="377"/>
      <c r="L758" s="377"/>
      <c r="M758" s="377"/>
      <c r="N758" s="377"/>
      <c r="O758" s="401"/>
      <c r="P758" s="377"/>
      <c r="Q758" s="377"/>
      <c r="R758" s="377"/>
      <c r="S758" s="401"/>
      <c r="T758" s="377"/>
      <c r="U758" s="401"/>
      <c r="V758" s="377"/>
      <c r="W758" s="377"/>
      <c r="X758" s="377"/>
      <c r="Y758" s="377"/>
      <c r="Z758" s="377"/>
      <c r="AA758" s="377"/>
    </row>
    <row r="759" spans="1:27" hidden="1" x14ac:dyDescent="0.25">
      <c r="A759" s="334" t="s">
        <v>388</v>
      </c>
      <c r="B759" s="335" t="s">
        <v>1975</v>
      </c>
      <c r="C759" s="334" t="s">
        <v>1976</v>
      </c>
      <c r="D759" s="336" t="s">
        <v>729</v>
      </c>
      <c r="E759" s="50" t="s">
        <v>1697</v>
      </c>
      <c r="F759" s="338" t="s">
        <v>1975</v>
      </c>
      <c r="G759" s="50" t="s">
        <v>1976</v>
      </c>
      <c r="H759" s="338" t="s">
        <v>1987</v>
      </c>
      <c r="I759" s="50" t="s">
        <v>1988</v>
      </c>
      <c r="J759" s="401"/>
      <c r="K759" s="377"/>
      <c r="L759" s="377"/>
      <c r="M759" s="377"/>
      <c r="N759" s="377"/>
      <c r="O759" s="401"/>
      <c r="P759" s="377"/>
      <c r="Q759" s="377"/>
      <c r="R759" s="377"/>
      <c r="S759" s="401"/>
      <c r="T759" s="377"/>
      <c r="U759" s="401"/>
      <c r="V759" s="377"/>
      <c r="W759" s="377"/>
      <c r="X759" s="377"/>
      <c r="Y759" s="377"/>
      <c r="Z759" s="377"/>
      <c r="AA759" s="377"/>
    </row>
    <row r="760" spans="1:27" hidden="1" x14ac:dyDescent="0.25">
      <c r="A760" s="334" t="s">
        <v>388</v>
      </c>
      <c r="B760" s="335" t="s">
        <v>1975</v>
      </c>
      <c r="C760" s="334" t="s">
        <v>1976</v>
      </c>
      <c r="D760" s="336" t="s">
        <v>729</v>
      </c>
      <c r="E760" s="50" t="s">
        <v>1697</v>
      </c>
      <c r="F760" s="338" t="s">
        <v>1975</v>
      </c>
      <c r="G760" s="50" t="s">
        <v>1976</v>
      </c>
      <c r="H760" s="338" t="s">
        <v>1989</v>
      </c>
      <c r="I760" s="50" t="s">
        <v>1990</v>
      </c>
      <c r="J760" s="401"/>
      <c r="K760" s="377"/>
      <c r="L760" s="377"/>
      <c r="M760" s="377"/>
      <c r="N760" s="377"/>
      <c r="O760" s="401"/>
      <c r="P760" s="377"/>
      <c r="Q760" s="377"/>
      <c r="R760" s="377"/>
      <c r="S760" s="401"/>
      <c r="T760" s="377"/>
      <c r="U760" s="401"/>
      <c r="V760" s="377"/>
      <c r="W760" s="377"/>
      <c r="X760" s="377"/>
      <c r="Y760" s="377"/>
      <c r="Z760" s="377"/>
      <c r="AA760" s="377"/>
    </row>
    <row r="761" spans="1:27" hidden="1" x14ac:dyDescent="0.25">
      <c r="A761" s="334" t="s">
        <v>388</v>
      </c>
      <c r="B761" s="335" t="s">
        <v>1975</v>
      </c>
      <c r="C761" s="334" t="s">
        <v>1976</v>
      </c>
      <c r="D761" s="336" t="s">
        <v>729</v>
      </c>
      <c r="E761" s="50" t="s">
        <v>1697</v>
      </c>
      <c r="F761" s="338" t="s">
        <v>1975</v>
      </c>
      <c r="G761" s="50" t="s">
        <v>1976</v>
      </c>
      <c r="H761" s="338" t="s">
        <v>1991</v>
      </c>
      <c r="I761" s="50" t="s">
        <v>1992</v>
      </c>
      <c r="J761" s="401"/>
      <c r="K761" s="377"/>
      <c r="L761" s="377"/>
      <c r="M761" s="377"/>
      <c r="N761" s="377"/>
      <c r="O761" s="401"/>
      <c r="P761" s="377"/>
      <c r="Q761" s="377"/>
      <c r="R761" s="377"/>
      <c r="S761" s="401"/>
      <c r="T761" s="377"/>
      <c r="U761" s="401"/>
      <c r="V761" s="377"/>
      <c r="W761" s="377"/>
      <c r="X761" s="377"/>
      <c r="Y761" s="377"/>
      <c r="Z761" s="377"/>
      <c r="AA761" s="377"/>
    </row>
    <row r="762" spans="1:27" hidden="1" x14ac:dyDescent="0.25">
      <c r="A762" s="334" t="s">
        <v>388</v>
      </c>
      <c r="B762" s="335" t="s">
        <v>1975</v>
      </c>
      <c r="C762" s="334" t="s">
        <v>1976</v>
      </c>
      <c r="D762" s="336" t="s">
        <v>729</v>
      </c>
      <c r="E762" s="50" t="s">
        <v>1697</v>
      </c>
      <c r="F762" s="338" t="s">
        <v>1975</v>
      </c>
      <c r="G762" s="50" t="s">
        <v>1976</v>
      </c>
      <c r="H762" s="338" t="s">
        <v>1993</v>
      </c>
      <c r="I762" s="50" t="s">
        <v>1994</v>
      </c>
      <c r="J762" s="401"/>
      <c r="K762" s="377"/>
      <c r="L762" s="377"/>
      <c r="M762" s="377"/>
      <c r="N762" s="377"/>
      <c r="O762" s="401"/>
      <c r="P762" s="377"/>
      <c r="Q762" s="377"/>
      <c r="R762" s="377"/>
      <c r="S762" s="401"/>
      <c r="T762" s="377"/>
      <c r="U762" s="401"/>
      <c r="V762" s="377"/>
      <c r="W762" s="377"/>
      <c r="X762" s="377"/>
      <c r="Y762" s="377"/>
      <c r="Z762" s="377"/>
      <c r="AA762" s="377"/>
    </row>
    <row r="763" spans="1:27" hidden="1" x14ac:dyDescent="0.25">
      <c r="A763" s="334" t="s">
        <v>388</v>
      </c>
      <c r="B763" s="335" t="s">
        <v>1975</v>
      </c>
      <c r="C763" s="334" t="s">
        <v>1976</v>
      </c>
      <c r="D763" s="336" t="s">
        <v>729</v>
      </c>
      <c r="E763" s="50" t="s">
        <v>1697</v>
      </c>
      <c r="F763" s="338" t="s">
        <v>1975</v>
      </c>
      <c r="G763" s="50" t="s">
        <v>1976</v>
      </c>
      <c r="H763" s="338" t="s">
        <v>1995</v>
      </c>
      <c r="I763" s="50" t="s">
        <v>1996</v>
      </c>
      <c r="J763" s="401"/>
      <c r="K763" s="377"/>
      <c r="L763" s="377"/>
      <c r="M763" s="377"/>
      <c r="N763" s="377"/>
      <c r="O763" s="401"/>
      <c r="P763" s="377"/>
      <c r="Q763" s="377"/>
      <c r="R763" s="377"/>
      <c r="S763" s="401"/>
      <c r="T763" s="377"/>
      <c r="U763" s="401"/>
      <c r="V763" s="377"/>
      <c r="W763" s="377"/>
      <c r="X763" s="377"/>
      <c r="Y763" s="377"/>
      <c r="Z763" s="377"/>
      <c r="AA763" s="377"/>
    </row>
    <row r="764" spans="1:27" hidden="1" x14ac:dyDescent="0.25">
      <c r="A764" s="334" t="s">
        <v>388</v>
      </c>
      <c r="B764" s="335" t="s">
        <v>1997</v>
      </c>
      <c r="C764" s="334" t="s">
        <v>1998</v>
      </c>
      <c r="D764" s="336" t="s">
        <v>729</v>
      </c>
      <c r="E764" s="50" t="s">
        <v>1697</v>
      </c>
      <c r="F764" s="338" t="s">
        <v>1997</v>
      </c>
      <c r="G764" s="50" t="s">
        <v>1998</v>
      </c>
      <c r="H764" s="338" t="s">
        <v>1999</v>
      </c>
      <c r="I764" s="50" t="s">
        <v>2000</v>
      </c>
      <c r="J764" s="401"/>
      <c r="K764" s="377"/>
      <c r="L764" s="377"/>
      <c r="M764" s="377"/>
      <c r="N764" s="377"/>
      <c r="O764" s="401"/>
      <c r="P764" s="377"/>
      <c r="Q764" s="377"/>
      <c r="R764" s="377"/>
      <c r="S764" s="401"/>
      <c r="T764" s="377"/>
      <c r="U764" s="401"/>
      <c r="V764" s="377"/>
      <c r="W764" s="377"/>
      <c r="X764" s="377"/>
      <c r="Y764" s="377"/>
      <c r="Z764" s="377"/>
      <c r="AA764" s="377"/>
    </row>
    <row r="765" spans="1:27" hidden="1" x14ac:dyDescent="0.25">
      <c r="A765" s="334" t="s">
        <v>388</v>
      </c>
      <c r="B765" s="335" t="s">
        <v>1997</v>
      </c>
      <c r="C765" s="334" t="s">
        <v>1998</v>
      </c>
      <c r="D765" s="336" t="s">
        <v>729</v>
      </c>
      <c r="E765" s="50" t="s">
        <v>1697</v>
      </c>
      <c r="F765" s="338" t="s">
        <v>1997</v>
      </c>
      <c r="G765" s="50" t="s">
        <v>1998</v>
      </c>
      <c r="H765" s="338" t="s">
        <v>2001</v>
      </c>
      <c r="I765" s="50" t="s">
        <v>2002</v>
      </c>
      <c r="J765" s="401"/>
      <c r="K765" s="377"/>
      <c r="L765" s="377"/>
      <c r="M765" s="377"/>
      <c r="N765" s="377"/>
      <c r="O765" s="401"/>
      <c r="P765" s="377"/>
      <c r="Q765" s="377"/>
      <c r="R765" s="377"/>
      <c r="S765" s="401"/>
      <c r="T765" s="377"/>
      <c r="U765" s="401"/>
      <c r="V765" s="377"/>
      <c r="W765" s="377"/>
      <c r="X765" s="377"/>
      <c r="Y765" s="377"/>
      <c r="Z765" s="377"/>
      <c r="AA765" s="377"/>
    </row>
    <row r="766" spans="1:27" hidden="1" x14ac:dyDescent="0.25">
      <c r="A766" s="334" t="s">
        <v>379</v>
      </c>
      <c r="B766" s="335" t="s">
        <v>2003</v>
      </c>
      <c r="C766" s="334" t="s">
        <v>2004</v>
      </c>
      <c r="D766" s="336" t="s">
        <v>689</v>
      </c>
      <c r="E766" s="50" t="s">
        <v>2004</v>
      </c>
      <c r="F766" s="338" t="s">
        <v>2003</v>
      </c>
      <c r="G766" s="50" t="s">
        <v>2004</v>
      </c>
      <c r="H766" s="338" t="s">
        <v>2005</v>
      </c>
      <c r="I766" s="50" t="s">
        <v>2004</v>
      </c>
      <c r="J766" s="401"/>
      <c r="K766" s="377"/>
      <c r="L766" s="377"/>
      <c r="M766" s="377"/>
      <c r="N766" s="377"/>
      <c r="O766" s="401"/>
      <c r="P766" s="377"/>
      <c r="Q766" s="377"/>
      <c r="R766" s="377"/>
      <c r="S766" s="401"/>
      <c r="T766" s="377"/>
      <c r="U766" s="401"/>
      <c r="V766" s="377"/>
      <c r="W766" s="377"/>
      <c r="X766" s="377"/>
      <c r="Y766" s="377"/>
      <c r="Z766" s="377"/>
      <c r="AA766" s="377"/>
    </row>
    <row r="767" spans="1:27" hidden="1" x14ac:dyDescent="0.25">
      <c r="A767" s="334" t="s">
        <v>964</v>
      </c>
      <c r="B767" s="335" t="s">
        <v>2006</v>
      </c>
      <c r="C767" s="334" t="s">
        <v>2007</v>
      </c>
      <c r="D767" s="336" t="s">
        <v>470</v>
      </c>
      <c r="E767" s="50" t="s">
        <v>2008</v>
      </c>
      <c r="F767" s="338" t="s">
        <v>2009</v>
      </c>
      <c r="G767" s="50" t="s">
        <v>2008</v>
      </c>
      <c r="H767" s="338" t="s">
        <v>2006</v>
      </c>
      <c r="I767" s="50" t="s">
        <v>2007</v>
      </c>
      <c r="J767" s="401"/>
      <c r="K767" s="377"/>
      <c r="L767" s="377"/>
      <c r="M767" s="377"/>
      <c r="N767" s="377"/>
      <c r="O767" s="401"/>
      <c r="P767" s="377"/>
      <c r="Q767" s="377"/>
      <c r="R767" s="377"/>
      <c r="S767" s="401"/>
      <c r="T767" s="377"/>
      <c r="U767" s="401"/>
      <c r="V767" s="377"/>
      <c r="W767" s="377"/>
      <c r="X767" s="377"/>
      <c r="Y767" s="377"/>
      <c r="Z767" s="377"/>
      <c r="AA767" s="377"/>
    </row>
    <row r="768" spans="1:27" hidden="1" x14ac:dyDescent="0.25">
      <c r="A768" s="334" t="s">
        <v>964</v>
      </c>
      <c r="B768" s="335" t="s">
        <v>2010</v>
      </c>
      <c r="C768" s="334" t="s">
        <v>2011</v>
      </c>
      <c r="D768" s="336" t="s">
        <v>470</v>
      </c>
      <c r="E768" s="50" t="s">
        <v>2008</v>
      </c>
      <c r="F768" s="338" t="s">
        <v>2009</v>
      </c>
      <c r="G768" s="50" t="s">
        <v>2008</v>
      </c>
      <c r="H768" s="338" t="s">
        <v>2010</v>
      </c>
      <c r="I768" s="50" t="s">
        <v>2011</v>
      </c>
      <c r="J768" s="401"/>
      <c r="K768" s="377"/>
      <c r="L768" s="377"/>
      <c r="M768" s="377"/>
      <c r="N768" s="377"/>
      <c r="O768" s="401"/>
      <c r="P768" s="377"/>
      <c r="Q768" s="377"/>
      <c r="R768" s="377"/>
      <c r="S768" s="401"/>
      <c r="T768" s="377"/>
      <c r="U768" s="401"/>
      <c r="V768" s="377"/>
      <c r="W768" s="377"/>
      <c r="X768" s="377"/>
      <c r="Y768" s="377"/>
      <c r="Z768" s="377"/>
      <c r="AA768" s="377"/>
    </row>
    <row r="769" spans="1:27" hidden="1" x14ac:dyDescent="0.25">
      <c r="A769" s="334" t="s">
        <v>964</v>
      </c>
      <c r="B769" s="335" t="s">
        <v>2012</v>
      </c>
      <c r="C769" s="334" t="s">
        <v>2013</v>
      </c>
      <c r="D769" s="336" t="s">
        <v>470</v>
      </c>
      <c r="E769" s="50" t="s">
        <v>2008</v>
      </c>
      <c r="F769" s="338" t="s">
        <v>2009</v>
      </c>
      <c r="G769" s="50" t="s">
        <v>2008</v>
      </c>
      <c r="H769" s="338" t="s">
        <v>2012</v>
      </c>
      <c r="I769" s="50" t="s">
        <v>2013</v>
      </c>
      <c r="J769" s="401"/>
      <c r="K769" s="377"/>
      <c r="L769" s="377"/>
      <c r="M769" s="377"/>
      <c r="N769" s="377"/>
      <c r="O769" s="401"/>
      <c r="P769" s="377"/>
      <c r="Q769" s="377"/>
      <c r="R769" s="377"/>
      <c r="S769" s="401"/>
      <c r="T769" s="377"/>
      <c r="U769" s="401"/>
      <c r="V769" s="377"/>
      <c r="W769" s="377"/>
      <c r="X769" s="377"/>
      <c r="Y769" s="377"/>
      <c r="Z769" s="377"/>
      <c r="AA769" s="377"/>
    </row>
    <row r="770" spans="1:27" hidden="1" x14ac:dyDescent="0.25">
      <c r="A770" s="334" t="s">
        <v>964</v>
      </c>
      <c r="B770" s="335" t="s">
        <v>2014</v>
      </c>
      <c r="C770" s="334" t="s">
        <v>2015</v>
      </c>
      <c r="D770" s="336" t="s">
        <v>470</v>
      </c>
      <c r="E770" s="50" t="s">
        <v>2008</v>
      </c>
      <c r="F770" s="338" t="s">
        <v>2009</v>
      </c>
      <c r="G770" s="50" t="s">
        <v>2008</v>
      </c>
      <c r="H770" s="338" t="s">
        <v>2014</v>
      </c>
      <c r="I770" s="50" t="s">
        <v>2015</v>
      </c>
      <c r="J770" s="401"/>
      <c r="K770" s="377"/>
      <c r="L770" s="377"/>
      <c r="M770" s="377"/>
      <c r="N770" s="377"/>
      <c r="O770" s="401"/>
      <c r="P770" s="377"/>
      <c r="Q770" s="377"/>
      <c r="R770" s="377"/>
      <c r="S770" s="401"/>
      <c r="T770" s="377"/>
      <c r="U770" s="401"/>
      <c r="V770" s="377"/>
      <c r="W770" s="377"/>
      <c r="X770" s="377"/>
      <c r="Y770" s="377"/>
      <c r="Z770" s="377"/>
      <c r="AA770" s="377"/>
    </row>
    <row r="771" spans="1:27" hidden="1" x14ac:dyDescent="0.25">
      <c r="A771" s="334" t="s">
        <v>964</v>
      </c>
      <c r="B771" s="335" t="s">
        <v>2016</v>
      </c>
      <c r="C771" s="334" t="s">
        <v>2017</v>
      </c>
      <c r="D771" s="336" t="s">
        <v>470</v>
      </c>
      <c r="E771" s="50" t="s">
        <v>2008</v>
      </c>
      <c r="F771" s="338" t="s">
        <v>2009</v>
      </c>
      <c r="G771" s="50" t="s">
        <v>2008</v>
      </c>
      <c r="H771" s="338" t="s">
        <v>2016</v>
      </c>
      <c r="I771" s="50" t="s">
        <v>2017</v>
      </c>
      <c r="J771" s="401"/>
      <c r="K771" s="377"/>
      <c r="L771" s="377"/>
      <c r="M771" s="377"/>
      <c r="N771" s="377"/>
      <c r="O771" s="401"/>
      <c r="P771" s="377"/>
      <c r="Q771" s="377"/>
      <c r="R771" s="377"/>
      <c r="S771" s="401"/>
      <c r="T771" s="377"/>
      <c r="U771" s="401"/>
      <c r="V771" s="377"/>
      <c r="W771" s="377"/>
      <c r="X771" s="377"/>
      <c r="Y771" s="377"/>
      <c r="Z771" s="377"/>
      <c r="AA771" s="377"/>
    </row>
    <row r="772" spans="1:27" hidden="1" x14ac:dyDescent="0.25">
      <c r="A772" s="334" t="s">
        <v>964</v>
      </c>
      <c r="B772" s="335" t="s">
        <v>2018</v>
      </c>
      <c r="C772" s="334" t="s">
        <v>2019</v>
      </c>
      <c r="D772" s="336" t="s">
        <v>470</v>
      </c>
      <c r="E772" s="50" t="s">
        <v>2008</v>
      </c>
      <c r="F772" s="338" t="s">
        <v>2009</v>
      </c>
      <c r="G772" s="50" t="s">
        <v>2008</v>
      </c>
      <c r="H772" s="338" t="s">
        <v>2018</v>
      </c>
      <c r="I772" s="50" t="s">
        <v>2019</v>
      </c>
      <c r="J772" s="401"/>
      <c r="K772" s="377"/>
      <c r="L772" s="377"/>
      <c r="M772" s="377"/>
      <c r="N772" s="377"/>
      <c r="O772" s="401"/>
      <c r="P772" s="377"/>
      <c r="Q772" s="377"/>
      <c r="R772" s="377"/>
      <c r="S772" s="401"/>
      <c r="T772" s="377"/>
      <c r="U772" s="401"/>
      <c r="V772" s="377"/>
      <c r="W772" s="377"/>
      <c r="X772" s="377"/>
      <c r="Y772" s="377"/>
      <c r="Z772" s="377"/>
      <c r="AA772" s="377"/>
    </row>
    <row r="773" spans="1:27" hidden="1" x14ac:dyDescent="0.25">
      <c r="A773" s="334" t="s">
        <v>964</v>
      </c>
      <c r="B773" s="335" t="s">
        <v>2020</v>
      </c>
      <c r="C773" s="334" t="s">
        <v>2021</v>
      </c>
      <c r="D773" s="336" t="s">
        <v>470</v>
      </c>
      <c r="E773" s="50" t="s">
        <v>2008</v>
      </c>
      <c r="F773" s="338" t="s">
        <v>2009</v>
      </c>
      <c r="G773" s="50" t="s">
        <v>2008</v>
      </c>
      <c r="H773" s="338" t="s">
        <v>2020</v>
      </c>
      <c r="I773" s="50" t="s">
        <v>2021</v>
      </c>
      <c r="J773" s="401"/>
      <c r="K773" s="377"/>
      <c r="L773" s="377"/>
      <c r="M773" s="377"/>
      <c r="N773" s="377"/>
      <c r="O773" s="401"/>
      <c r="P773" s="377"/>
      <c r="Q773" s="377"/>
      <c r="R773" s="377"/>
      <c r="S773" s="401"/>
      <c r="T773" s="377"/>
      <c r="U773" s="401"/>
      <c r="V773" s="377"/>
      <c r="W773" s="377"/>
      <c r="X773" s="377"/>
      <c r="Y773" s="377"/>
      <c r="Z773" s="377"/>
      <c r="AA773" s="377"/>
    </row>
    <row r="774" spans="1:27" hidden="1" x14ac:dyDescent="0.25">
      <c r="A774" s="334" t="s">
        <v>964</v>
      </c>
      <c r="B774" s="335" t="s">
        <v>2022</v>
      </c>
      <c r="C774" s="334" t="s">
        <v>2023</v>
      </c>
      <c r="D774" s="336" t="s">
        <v>470</v>
      </c>
      <c r="E774" s="50" t="s">
        <v>2008</v>
      </c>
      <c r="F774" s="338" t="s">
        <v>2009</v>
      </c>
      <c r="G774" s="50" t="s">
        <v>2008</v>
      </c>
      <c r="H774" s="338" t="s">
        <v>2022</v>
      </c>
      <c r="I774" s="50" t="s">
        <v>2023</v>
      </c>
      <c r="J774" s="401"/>
      <c r="K774" s="377"/>
      <c r="L774" s="377"/>
      <c r="M774" s="377"/>
      <c r="N774" s="377"/>
      <c r="O774" s="401"/>
      <c r="P774" s="377"/>
      <c r="Q774" s="377"/>
      <c r="R774" s="377"/>
      <c r="S774" s="401"/>
      <c r="T774" s="377"/>
      <c r="U774" s="401"/>
      <c r="V774" s="377"/>
      <c r="W774" s="377"/>
      <c r="X774" s="377"/>
      <c r="Y774" s="377"/>
      <c r="Z774" s="377"/>
      <c r="AA774" s="377"/>
    </row>
    <row r="775" spans="1:27" hidden="1" x14ac:dyDescent="0.25">
      <c r="A775" s="334" t="s">
        <v>964</v>
      </c>
      <c r="B775" s="335" t="s">
        <v>2024</v>
      </c>
      <c r="C775" s="334" t="s">
        <v>2025</v>
      </c>
      <c r="D775" s="336" t="s">
        <v>470</v>
      </c>
      <c r="E775" s="50" t="s">
        <v>2008</v>
      </c>
      <c r="F775" s="338" t="s">
        <v>2009</v>
      </c>
      <c r="G775" s="50" t="s">
        <v>2008</v>
      </c>
      <c r="H775" s="338" t="s">
        <v>2024</v>
      </c>
      <c r="I775" s="50" t="s">
        <v>2025</v>
      </c>
      <c r="J775" s="401"/>
      <c r="K775" s="377"/>
      <c r="L775" s="377"/>
      <c r="M775" s="377"/>
      <c r="N775" s="377"/>
      <c r="O775" s="401"/>
      <c r="P775" s="377"/>
      <c r="Q775" s="377"/>
      <c r="R775" s="377"/>
      <c r="S775" s="401"/>
      <c r="T775" s="377"/>
      <c r="U775" s="401"/>
      <c r="V775" s="377"/>
      <c r="W775" s="377"/>
      <c r="X775" s="377"/>
      <c r="Y775" s="377"/>
      <c r="Z775" s="377"/>
      <c r="AA775" s="377"/>
    </row>
    <row r="776" spans="1:27" hidden="1" x14ac:dyDescent="0.25">
      <c r="A776" s="334" t="s">
        <v>964</v>
      </c>
      <c r="B776" s="335" t="s">
        <v>2026</v>
      </c>
      <c r="C776" s="334" t="s">
        <v>2027</v>
      </c>
      <c r="D776" s="336" t="s">
        <v>470</v>
      </c>
      <c r="E776" s="50" t="s">
        <v>2008</v>
      </c>
      <c r="F776" s="338" t="s">
        <v>2009</v>
      </c>
      <c r="G776" s="50" t="s">
        <v>2008</v>
      </c>
      <c r="H776" s="338" t="s">
        <v>2026</v>
      </c>
      <c r="I776" s="50" t="s">
        <v>2027</v>
      </c>
      <c r="J776" s="401"/>
      <c r="K776" s="377"/>
      <c r="L776" s="377"/>
      <c r="M776" s="377"/>
      <c r="N776" s="377"/>
      <c r="O776" s="401"/>
      <c r="P776" s="377"/>
      <c r="Q776" s="377"/>
      <c r="R776" s="377"/>
      <c r="S776" s="401"/>
      <c r="T776" s="377"/>
      <c r="U776" s="401"/>
      <c r="V776" s="377"/>
      <c r="W776" s="377"/>
      <c r="X776" s="377"/>
      <c r="Y776" s="377"/>
      <c r="Z776" s="377"/>
      <c r="AA776" s="377"/>
    </row>
    <row r="777" spans="1:27" hidden="1" x14ac:dyDescent="0.25">
      <c r="A777" s="334" t="s">
        <v>964</v>
      </c>
      <c r="B777" s="335" t="s">
        <v>2028</v>
      </c>
      <c r="C777" s="334" t="s">
        <v>2029</v>
      </c>
      <c r="D777" s="336" t="s">
        <v>470</v>
      </c>
      <c r="E777" s="50" t="s">
        <v>2008</v>
      </c>
      <c r="F777" s="338" t="s">
        <v>2009</v>
      </c>
      <c r="G777" s="50" t="s">
        <v>2008</v>
      </c>
      <c r="H777" s="338" t="s">
        <v>2028</v>
      </c>
      <c r="I777" s="50" t="s">
        <v>2029</v>
      </c>
      <c r="J777" s="401"/>
      <c r="K777" s="377"/>
      <c r="L777" s="377"/>
      <c r="M777" s="377"/>
      <c r="N777" s="377"/>
      <c r="O777" s="401"/>
      <c r="P777" s="377"/>
      <c r="Q777" s="377"/>
      <c r="R777" s="377"/>
      <c r="S777" s="401"/>
      <c r="T777" s="377"/>
      <c r="U777" s="401"/>
      <c r="V777" s="377"/>
      <c r="W777" s="377"/>
      <c r="X777" s="377"/>
      <c r="Y777" s="377"/>
      <c r="Z777" s="377"/>
      <c r="AA777" s="377"/>
    </row>
    <row r="778" spans="1:27" hidden="1" x14ac:dyDescent="0.25">
      <c r="A778" s="334" t="s">
        <v>964</v>
      </c>
      <c r="B778" s="335" t="s">
        <v>2030</v>
      </c>
      <c r="C778" s="334" t="s">
        <v>2031</v>
      </c>
      <c r="D778" s="336" t="s">
        <v>470</v>
      </c>
      <c r="E778" s="50" t="s">
        <v>2008</v>
      </c>
      <c r="F778" s="338" t="s">
        <v>2009</v>
      </c>
      <c r="G778" s="50" t="s">
        <v>2008</v>
      </c>
      <c r="H778" s="338" t="s">
        <v>2030</v>
      </c>
      <c r="I778" s="50" t="s">
        <v>2031</v>
      </c>
      <c r="J778" s="401"/>
      <c r="K778" s="377"/>
      <c r="L778" s="377"/>
      <c r="M778" s="377"/>
      <c r="N778" s="377"/>
      <c r="O778" s="401"/>
      <c r="P778" s="377"/>
      <c r="Q778" s="377"/>
      <c r="R778" s="377"/>
      <c r="S778" s="401"/>
      <c r="T778" s="377"/>
      <c r="U778" s="401"/>
      <c r="V778" s="377"/>
      <c r="W778" s="377"/>
      <c r="X778" s="377"/>
      <c r="Y778" s="377"/>
      <c r="Z778" s="377"/>
      <c r="AA778" s="377"/>
    </row>
    <row r="779" spans="1:27" hidden="1" x14ac:dyDescent="0.25">
      <c r="A779" s="334" t="s">
        <v>964</v>
      </c>
      <c r="B779" s="335" t="s">
        <v>2032</v>
      </c>
      <c r="C779" s="334" t="s">
        <v>2033</v>
      </c>
      <c r="D779" s="336" t="s">
        <v>470</v>
      </c>
      <c r="E779" s="50" t="s">
        <v>2008</v>
      </c>
      <c r="F779" s="338" t="s">
        <v>2009</v>
      </c>
      <c r="G779" s="50" t="s">
        <v>2008</v>
      </c>
      <c r="H779" s="338" t="s">
        <v>2032</v>
      </c>
      <c r="I779" s="50" t="s">
        <v>2033</v>
      </c>
      <c r="J779" s="401"/>
      <c r="K779" s="377"/>
      <c r="L779" s="377"/>
      <c r="M779" s="377"/>
      <c r="N779" s="377"/>
      <c r="O779" s="401"/>
      <c r="P779" s="377"/>
      <c r="Q779" s="377"/>
      <c r="R779" s="377"/>
      <c r="S779" s="401"/>
      <c r="T779" s="377"/>
      <c r="U779" s="401"/>
      <c r="V779" s="377"/>
      <c r="W779" s="377"/>
      <c r="X779" s="377"/>
      <c r="Y779" s="377"/>
      <c r="Z779" s="377"/>
      <c r="AA779" s="377"/>
    </row>
    <row r="780" spans="1:27" hidden="1" x14ac:dyDescent="0.25">
      <c r="A780" s="334" t="s">
        <v>964</v>
      </c>
      <c r="B780" s="335" t="s">
        <v>2034</v>
      </c>
      <c r="C780" s="334" t="s">
        <v>2035</v>
      </c>
      <c r="D780" s="336" t="s">
        <v>470</v>
      </c>
      <c r="E780" s="50" t="s">
        <v>2008</v>
      </c>
      <c r="F780" s="338" t="s">
        <v>2009</v>
      </c>
      <c r="G780" s="50" t="s">
        <v>2008</v>
      </c>
      <c r="H780" s="338" t="s">
        <v>2034</v>
      </c>
      <c r="I780" s="50" t="s">
        <v>2035</v>
      </c>
      <c r="J780" s="401"/>
      <c r="K780" s="377"/>
      <c r="L780" s="377"/>
      <c r="M780" s="377"/>
      <c r="N780" s="377"/>
      <c r="O780" s="401"/>
      <c r="P780" s="377"/>
      <c r="Q780" s="377"/>
      <c r="R780" s="377"/>
      <c r="S780" s="401"/>
      <c r="T780" s="377"/>
      <c r="U780" s="401"/>
      <c r="V780" s="377"/>
      <c r="W780" s="377"/>
      <c r="X780" s="377"/>
      <c r="Y780" s="377"/>
      <c r="Z780" s="377"/>
      <c r="AA780" s="377"/>
    </row>
    <row r="781" spans="1:27" hidden="1" x14ac:dyDescent="0.25">
      <c r="A781" s="334" t="s">
        <v>964</v>
      </c>
      <c r="B781" s="335" t="s">
        <v>2036</v>
      </c>
      <c r="C781" s="334" t="s">
        <v>2037</v>
      </c>
      <c r="D781" s="336" t="s">
        <v>470</v>
      </c>
      <c r="E781" s="50" t="s">
        <v>2008</v>
      </c>
      <c r="F781" s="338" t="s">
        <v>2009</v>
      </c>
      <c r="G781" s="50" t="s">
        <v>2008</v>
      </c>
      <c r="H781" s="338" t="s">
        <v>2036</v>
      </c>
      <c r="I781" s="50" t="s">
        <v>2037</v>
      </c>
      <c r="J781" s="401"/>
      <c r="K781" s="377"/>
      <c r="L781" s="377"/>
      <c r="M781" s="377"/>
      <c r="N781" s="377"/>
      <c r="O781" s="401"/>
      <c r="P781" s="377"/>
      <c r="Q781" s="377"/>
      <c r="R781" s="377"/>
      <c r="S781" s="401"/>
      <c r="T781" s="377"/>
      <c r="U781" s="401"/>
      <c r="V781" s="377"/>
      <c r="W781" s="377"/>
      <c r="X781" s="377"/>
      <c r="Y781" s="377"/>
      <c r="Z781" s="377"/>
      <c r="AA781" s="377"/>
    </row>
    <row r="782" spans="1:27" hidden="1" x14ac:dyDescent="0.25">
      <c r="A782" s="334" t="s">
        <v>388</v>
      </c>
      <c r="B782" s="335" t="s">
        <v>2038</v>
      </c>
      <c r="C782" s="334" t="s">
        <v>2039</v>
      </c>
      <c r="D782" s="336" t="s">
        <v>788</v>
      </c>
      <c r="E782" s="50" t="s">
        <v>1575</v>
      </c>
      <c r="F782" s="338" t="s">
        <v>2038</v>
      </c>
      <c r="G782" s="50" t="s">
        <v>2039</v>
      </c>
      <c r="H782" s="338" t="s">
        <v>2040</v>
      </c>
      <c r="I782" s="50" t="s">
        <v>2041</v>
      </c>
      <c r="J782" s="401"/>
      <c r="K782" s="377"/>
      <c r="L782" s="377"/>
      <c r="M782" s="377"/>
      <c r="N782" s="377"/>
      <c r="O782" s="401"/>
      <c r="P782" s="377"/>
      <c r="Q782" s="377"/>
      <c r="R782" s="377"/>
      <c r="S782" s="401"/>
      <c r="T782" s="377"/>
      <c r="U782" s="401"/>
      <c r="V782" s="377"/>
      <c r="W782" s="377"/>
      <c r="X782" s="377"/>
      <c r="Y782" s="377"/>
      <c r="Z782" s="377"/>
      <c r="AA782" s="377"/>
    </row>
    <row r="783" spans="1:27" hidden="1" x14ac:dyDescent="0.25">
      <c r="A783" s="334" t="s">
        <v>388</v>
      </c>
      <c r="B783" s="335" t="s">
        <v>2038</v>
      </c>
      <c r="C783" s="334" t="s">
        <v>2039</v>
      </c>
      <c r="D783" s="336" t="s">
        <v>788</v>
      </c>
      <c r="E783" s="50" t="s">
        <v>1575</v>
      </c>
      <c r="F783" s="338" t="s">
        <v>2038</v>
      </c>
      <c r="G783" s="50" t="s">
        <v>2039</v>
      </c>
      <c r="H783" s="338" t="s">
        <v>2042</v>
      </c>
      <c r="I783" s="50" t="s">
        <v>2043</v>
      </c>
      <c r="J783" s="401"/>
      <c r="K783" s="377"/>
      <c r="L783" s="377"/>
      <c r="M783" s="377"/>
      <c r="N783" s="377"/>
      <c r="O783" s="401"/>
      <c r="P783" s="377"/>
      <c r="Q783" s="377"/>
      <c r="R783" s="377"/>
      <c r="S783" s="401"/>
      <c r="T783" s="377"/>
      <c r="U783" s="401"/>
      <c r="V783" s="377"/>
      <c r="W783" s="377"/>
      <c r="X783" s="377"/>
      <c r="Y783" s="377"/>
      <c r="Z783" s="377"/>
      <c r="AA783" s="377"/>
    </row>
    <row r="784" spans="1:27" hidden="1" x14ac:dyDescent="0.25">
      <c r="A784" s="334" t="s">
        <v>388</v>
      </c>
      <c r="B784" s="335" t="s">
        <v>2038</v>
      </c>
      <c r="C784" s="334" t="s">
        <v>2039</v>
      </c>
      <c r="D784" s="336" t="s">
        <v>788</v>
      </c>
      <c r="E784" s="50" t="s">
        <v>1575</v>
      </c>
      <c r="F784" s="338" t="s">
        <v>2038</v>
      </c>
      <c r="G784" s="50" t="s">
        <v>2039</v>
      </c>
      <c r="H784" s="338" t="s">
        <v>2044</v>
      </c>
      <c r="I784" s="50" t="s">
        <v>2045</v>
      </c>
      <c r="J784" s="401"/>
      <c r="K784" s="377"/>
      <c r="L784" s="377"/>
      <c r="M784" s="377"/>
      <c r="N784" s="377"/>
      <c r="O784" s="401"/>
      <c r="P784" s="377"/>
      <c r="Q784" s="377"/>
      <c r="R784" s="377"/>
      <c r="S784" s="401"/>
      <c r="T784" s="377"/>
      <c r="U784" s="401"/>
      <c r="V784" s="377"/>
      <c r="W784" s="377"/>
      <c r="X784" s="377"/>
      <c r="Y784" s="377"/>
      <c r="Z784" s="377"/>
      <c r="AA784" s="377"/>
    </row>
    <row r="785" spans="1:27" hidden="1" x14ac:dyDescent="0.25">
      <c r="A785" s="334" t="s">
        <v>388</v>
      </c>
      <c r="B785" s="335" t="s">
        <v>2038</v>
      </c>
      <c r="C785" s="334" t="s">
        <v>2039</v>
      </c>
      <c r="D785" s="336" t="s">
        <v>788</v>
      </c>
      <c r="E785" s="50" t="s">
        <v>1575</v>
      </c>
      <c r="F785" s="338" t="s">
        <v>2038</v>
      </c>
      <c r="G785" s="50" t="s">
        <v>2039</v>
      </c>
      <c r="H785" s="338" t="s">
        <v>2046</v>
      </c>
      <c r="I785" s="50" t="s">
        <v>2047</v>
      </c>
      <c r="J785" s="401"/>
      <c r="K785" s="377"/>
      <c r="L785" s="377"/>
      <c r="M785" s="377"/>
      <c r="N785" s="377"/>
      <c r="O785" s="401"/>
      <c r="P785" s="377"/>
      <c r="Q785" s="377"/>
      <c r="R785" s="377"/>
      <c r="S785" s="401"/>
      <c r="T785" s="377"/>
      <c r="U785" s="401"/>
      <c r="V785" s="377"/>
      <c r="W785" s="377"/>
      <c r="X785" s="377"/>
      <c r="Y785" s="377"/>
      <c r="Z785" s="377"/>
      <c r="AA785" s="377"/>
    </row>
    <row r="786" spans="1:27" hidden="1" x14ac:dyDescent="0.25">
      <c r="A786" s="334" t="s">
        <v>388</v>
      </c>
      <c r="B786" s="335" t="s">
        <v>2038</v>
      </c>
      <c r="C786" s="334" t="s">
        <v>2039</v>
      </c>
      <c r="D786" s="336" t="s">
        <v>788</v>
      </c>
      <c r="E786" s="50" t="s">
        <v>1575</v>
      </c>
      <c r="F786" s="338" t="s">
        <v>2038</v>
      </c>
      <c r="G786" s="50" t="s">
        <v>2039</v>
      </c>
      <c r="H786" s="338" t="s">
        <v>2048</v>
      </c>
      <c r="I786" s="50" t="s">
        <v>2049</v>
      </c>
      <c r="J786" s="401"/>
      <c r="K786" s="377"/>
      <c r="L786" s="377"/>
      <c r="M786" s="377"/>
      <c r="N786" s="377"/>
      <c r="O786" s="401"/>
      <c r="P786" s="377"/>
      <c r="Q786" s="377"/>
      <c r="R786" s="377"/>
      <c r="S786" s="401"/>
      <c r="T786" s="377"/>
      <c r="U786" s="401"/>
      <c r="V786" s="377"/>
      <c r="W786" s="377"/>
      <c r="X786" s="377"/>
      <c r="Y786" s="377"/>
      <c r="Z786" s="377"/>
      <c r="AA786" s="377"/>
    </row>
    <row r="787" spans="1:27" hidden="1" x14ac:dyDescent="0.25">
      <c r="A787" s="334" t="s">
        <v>388</v>
      </c>
      <c r="B787" s="335" t="s">
        <v>2038</v>
      </c>
      <c r="C787" s="334" t="s">
        <v>2039</v>
      </c>
      <c r="D787" s="336" t="s">
        <v>788</v>
      </c>
      <c r="E787" s="50" t="s">
        <v>1575</v>
      </c>
      <c r="F787" s="338" t="s">
        <v>2038</v>
      </c>
      <c r="G787" s="50" t="s">
        <v>2039</v>
      </c>
      <c r="H787" s="338" t="s">
        <v>2050</v>
      </c>
      <c r="I787" s="50" t="s">
        <v>2051</v>
      </c>
      <c r="J787" s="401"/>
      <c r="K787" s="377"/>
      <c r="L787" s="377"/>
      <c r="M787" s="377"/>
      <c r="N787" s="377"/>
      <c r="O787" s="401"/>
      <c r="P787" s="377"/>
      <c r="Q787" s="377"/>
      <c r="R787" s="377"/>
      <c r="S787" s="401"/>
      <c r="T787" s="377"/>
      <c r="U787" s="401"/>
      <c r="V787" s="377"/>
      <c r="W787" s="377"/>
      <c r="X787" s="377"/>
      <c r="Y787" s="377"/>
      <c r="Z787" s="377"/>
      <c r="AA787" s="377"/>
    </row>
    <row r="788" spans="1:27" hidden="1" x14ac:dyDescent="0.25">
      <c r="A788" s="334" t="s">
        <v>388</v>
      </c>
      <c r="B788" s="335" t="s">
        <v>2038</v>
      </c>
      <c r="C788" s="334" t="s">
        <v>2039</v>
      </c>
      <c r="D788" s="336" t="s">
        <v>788</v>
      </c>
      <c r="E788" s="50" t="s">
        <v>1575</v>
      </c>
      <c r="F788" s="338" t="s">
        <v>2038</v>
      </c>
      <c r="G788" s="50" t="s">
        <v>2039</v>
      </c>
      <c r="H788" s="338" t="s">
        <v>2052</v>
      </c>
      <c r="I788" s="50" t="s">
        <v>2053</v>
      </c>
      <c r="J788" s="401"/>
      <c r="K788" s="377"/>
      <c r="L788" s="377"/>
      <c r="M788" s="377"/>
      <c r="N788" s="377"/>
      <c r="O788" s="401"/>
      <c r="P788" s="377"/>
      <c r="Q788" s="377"/>
      <c r="R788" s="377"/>
      <c r="S788" s="401"/>
      <c r="T788" s="377"/>
      <c r="U788" s="401"/>
      <c r="V788" s="377"/>
      <c r="W788" s="377"/>
      <c r="X788" s="377"/>
      <c r="Y788" s="377"/>
      <c r="Z788" s="377"/>
      <c r="AA788" s="377"/>
    </row>
    <row r="789" spans="1:27" hidden="1" x14ac:dyDescent="0.25">
      <c r="A789" s="334" t="s">
        <v>388</v>
      </c>
      <c r="B789" s="335" t="s">
        <v>2038</v>
      </c>
      <c r="C789" s="334" t="s">
        <v>2039</v>
      </c>
      <c r="D789" s="336" t="s">
        <v>788</v>
      </c>
      <c r="E789" s="50" t="s">
        <v>1575</v>
      </c>
      <c r="F789" s="338" t="s">
        <v>2038</v>
      </c>
      <c r="G789" s="50" t="s">
        <v>2039</v>
      </c>
      <c r="H789" s="338" t="s">
        <v>2054</v>
      </c>
      <c r="I789" s="50" t="s">
        <v>993</v>
      </c>
      <c r="J789" s="401"/>
      <c r="K789" s="377"/>
      <c r="L789" s="377"/>
      <c r="M789" s="377"/>
      <c r="N789" s="377"/>
      <c r="O789" s="401"/>
      <c r="P789" s="377"/>
      <c r="Q789" s="377"/>
      <c r="R789" s="377"/>
      <c r="S789" s="401"/>
      <c r="T789" s="377"/>
      <c r="U789" s="401"/>
      <c r="V789" s="377"/>
      <c r="W789" s="377"/>
      <c r="X789" s="377"/>
      <c r="Y789" s="377"/>
      <c r="Z789" s="377"/>
      <c r="AA789" s="377"/>
    </row>
    <row r="790" spans="1:27" hidden="1" x14ac:dyDescent="0.25">
      <c r="A790" s="334" t="s">
        <v>388</v>
      </c>
      <c r="B790" s="335" t="s">
        <v>2038</v>
      </c>
      <c r="C790" s="334" t="s">
        <v>2039</v>
      </c>
      <c r="D790" s="336" t="s">
        <v>788</v>
      </c>
      <c r="E790" s="50" t="s">
        <v>1575</v>
      </c>
      <c r="F790" s="338" t="s">
        <v>2038</v>
      </c>
      <c r="G790" s="50" t="s">
        <v>2039</v>
      </c>
      <c r="H790" s="338" t="s">
        <v>2055</v>
      </c>
      <c r="I790" s="50" t="s">
        <v>2056</v>
      </c>
      <c r="J790" s="401"/>
      <c r="K790" s="377"/>
      <c r="L790" s="377"/>
      <c r="M790" s="377"/>
      <c r="N790" s="377"/>
      <c r="O790" s="401"/>
      <c r="P790" s="377"/>
      <c r="Q790" s="377"/>
      <c r="R790" s="377"/>
      <c r="S790" s="401"/>
      <c r="T790" s="377"/>
      <c r="U790" s="401"/>
      <c r="V790" s="377"/>
      <c r="W790" s="377"/>
      <c r="X790" s="377"/>
      <c r="Y790" s="377"/>
      <c r="Z790" s="377"/>
      <c r="AA790" s="377"/>
    </row>
    <row r="791" spans="1:27" hidden="1" x14ac:dyDescent="0.25">
      <c r="A791" s="334" t="s">
        <v>388</v>
      </c>
      <c r="B791" s="335" t="s">
        <v>2038</v>
      </c>
      <c r="C791" s="334" t="s">
        <v>2039</v>
      </c>
      <c r="D791" s="336" t="s">
        <v>788</v>
      </c>
      <c r="E791" s="50" t="s">
        <v>1575</v>
      </c>
      <c r="F791" s="338" t="s">
        <v>2038</v>
      </c>
      <c r="G791" s="50" t="s">
        <v>2039</v>
      </c>
      <c r="H791" s="338" t="s">
        <v>2057</v>
      </c>
      <c r="I791" s="50" t="s">
        <v>2058</v>
      </c>
      <c r="J791" s="401"/>
      <c r="K791" s="377"/>
      <c r="L791" s="377"/>
      <c r="M791" s="377"/>
      <c r="N791" s="377"/>
      <c r="O791" s="401"/>
      <c r="P791" s="377"/>
      <c r="Q791" s="377"/>
      <c r="R791" s="377"/>
      <c r="S791" s="401"/>
      <c r="T791" s="377"/>
      <c r="U791" s="401"/>
      <c r="V791" s="377"/>
      <c r="W791" s="377"/>
      <c r="X791" s="377"/>
      <c r="Y791" s="377"/>
      <c r="Z791" s="377"/>
      <c r="AA791" s="377"/>
    </row>
    <row r="792" spans="1:27" hidden="1" x14ac:dyDescent="0.25">
      <c r="A792" s="334" t="s">
        <v>388</v>
      </c>
      <c r="B792" s="335" t="s">
        <v>2038</v>
      </c>
      <c r="C792" s="334" t="s">
        <v>2039</v>
      </c>
      <c r="D792" s="336" t="s">
        <v>788</v>
      </c>
      <c r="E792" s="50" t="s">
        <v>1575</v>
      </c>
      <c r="F792" s="338" t="s">
        <v>2038</v>
      </c>
      <c r="G792" s="50" t="s">
        <v>2039</v>
      </c>
      <c r="H792" s="338" t="s">
        <v>2059</v>
      </c>
      <c r="I792" s="50" t="s">
        <v>2060</v>
      </c>
      <c r="J792" s="401"/>
      <c r="K792" s="377"/>
      <c r="L792" s="377"/>
      <c r="M792" s="377"/>
      <c r="N792" s="377"/>
      <c r="O792" s="401"/>
      <c r="P792" s="377"/>
      <c r="Q792" s="377"/>
      <c r="R792" s="377"/>
      <c r="S792" s="401"/>
      <c r="T792" s="377"/>
      <c r="U792" s="401"/>
      <c r="V792" s="377"/>
      <c r="W792" s="377"/>
      <c r="X792" s="377"/>
      <c r="Y792" s="377"/>
      <c r="Z792" s="377"/>
      <c r="AA792" s="377"/>
    </row>
    <row r="793" spans="1:27" ht="21.6" hidden="1" x14ac:dyDescent="0.25">
      <c r="A793" s="334" t="s">
        <v>388</v>
      </c>
      <c r="B793" s="335" t="s">
        <v>2061</v>
      </c>
      <c r="C793" s="334" t="s">
        <v>2062</v>
      </c>
      <c r="D793" s="336" t="s">
        <v>788</v>
      </c>
      <c r="E793" s="50" t="s">
        <v>1575</v>
      </c>
      <c r="F793" s="338" t="s">
        <v>2061</v>
      </c>
      <c r="G793" s="50" t="s">
        <v>2062</v>
      </c>
      <c r="H793" s="338" t="s">
        <v>2063</v>
      </c>
      <c r="I793" s="50" t="s">
        <v>2064</v>
      </c>
      <c r="J793" s="401"/>
      <c r="K793" s="377"/>
      <c r="L793" s="377"/>
      <c r="M793" s="377"/>
      <c r="N793" s="377"/>
      <c r="O793" s="401"/>
      <c r="P793" s="377"/>
      <c r="Q793" s="377"/>
      <c r="R793" s="377"/>
      <c r="S793" s="401"/>
      <c r="T793" s="377"/>
      <c r="U793" s="401"/>
      <c r="V793" s="377"/>
      <c r="W793" s="377"/>
      <c r="X793" s="377"/>
      <c r="Y793" s="377"/>
      <c r="Z793" s="377"/>
      <c r="AA793" s="377"/>
    </row>
    <row r="794" spans="1:27" ht="21.6" hidden="1" x14ac:dyDescent="0.25">
      <c r="A794" s="334" t="s">
        <v>388</v>
      </c>
      <c r="B794" s="335" t="s">
        <v>2061</v>
      </c>
      <c r="C794" s="334" t="s">
        <v>2062</v>
      </c>
      <c r="D794" s="336" t="s">
        <v>788</v>
      </c>
      <c r="E794" s="50" t="s">
        <v>1575</v>
      </c>
      <c r="F794" s="338" t="s">
        <v>2061</v>
      </c>
      <c r="G794" s="50" t="s">
        <v>2062</v>
      </c>
      <c r="H794" s="338" t="s">
        <v>2065</v>
      </c>
      <c r="I794" s="50" t="s">
        <v>2066</v>
      </c>
      <c r="J794" s="401"/>
      <c r="K794" s="377"/>
      <c r="L794" s="377"/>
      <c r="M794" s="377"/>
      <c r="N794" s="377"/>
      <c r="O794" s="401"/>
      <c r="P794" s="377"/>
      <c r="Q794" s="377"/>
      <c r="R794" s="377"/>
      <c r="S794" s="401"/>
      <c r="T794" s="377"/>
      <c r="U794" s="401"/>
      <c r="V794" s="377"/>
      <c r="W794" s="377"/>
      <c r="X794" s="377"/>
      <c r="Y794" s="377"/>
      <c r="Z794" s="377"/>
      <c r="AA794" s="377"/>
    </row>
    <row r="795" spans="1:27" ht="21.6" hidden="1" x14ac:dyDescent="0.25">
      <c r="A795" s="334" t="s">
        <v>388</v>
      </c>
      <c r="B795" s="335" t="s">
        <v>2061</v>
      </c>
      <c r="C795" s="334" t="s">
        <v>2062</v>
      </c>
      <c r="D795" s="336" t="s">
        <v>788</v>
      </c>
      <c r="E795" s="50" t="s">
        <v>1575</v>
      </c>
      <c r="F795" s="338" t="s">
        <v>2061</v>
      </c>
      <c r="G795" s="50" t="s">
        <v>2062</v>
      </c>
      <c r="H795" s="338" t="s">
        <v>2067</v>
      </c>
      <c r="I795" s="50" t="s">
        <v>2066</v>
      </c>
      <c r="J795" s="401"/>
      <c r="K795" s="377"/>
      <c r="L795" s="377"/>
      <c r="M795" s="377"/>
      <c r="N795" s="377"/>
      <c r="O795" s="401"/>
      <c r="P795" s="377"/>
      <c r="Q795" s="377"/>
      <c r="R795" s="377"/>
      <c r="S795" s="401"/>
      <c r="T795" s="377"/>
      <c r="U795" s="401"/>
      <c r="V795" s="377"/>
      <c r="W795" s="377"/>
      <c r="X795" s="377"/>
      <c r="Y795" s="377"/>
      <c r="Z795" s="377"/>
      <c r="AA795" s="377"/>
    </row>
    <row r="796" spans="1:27" ht="21.6" hidden="1" x14ac:dyDescent="0.25">
      <c r="A796" s="334" t="s">
        <v>388</v>
      </c>
      <c r="B796" s="335" t="s">
        <v>2061</v>
      </c>
      <c r="C796" s="334" t="s">
        <v>2062</v>
      </c>
      <c r="D796" s="336" t="s">
        <v>788</v>
      </c>
      <c r="E796" s="50" t="s">
        <v>1575</v>
      </c>
      <c r="F796" s="338" t="s">
        <v>2061</v>
      </c>
      <c r="G796" s="50" t="s">
        <v>2062</v>
      </c>
      <c r="H796" s="338" t="s">
        <v>2068</v>
      </c>
      <c r="I796" s="50" t="s">
        <v>2069</v>
      </c>
      <c r="J796" s="401"/>
      <c r="K796" s="377"/>
      <c r="L796" s="377"/>
      <c r="M796" s="377"/>
      <c r="N796" s="377"/>
      <c r="O796" s="401"/>
      <c r="P796" s="377"/>
      <c r="Q796" s="377"/>
      <c r="R796" s="377"/>
      <c r="S796" s="401"/>
      <c r="T796" s="377"/>
      <c r="U796" s="401"/>
      <c r="V796" s="377"/>
      <c r="W796" s="377"/>
      <c r="X796" s="377"/>
      <c r="Y796" s="377"/>
      <c r="Z796" s="377"/>
      <c r="AA796" s="377"/>
    </row>
    <row r="797" spans="1:27" ht="21.6" hidden="1" x14ac:dyDescent="0.25">
      <c r="A797" s="334" t="s">
        <v>388</v>
      </c>
      <c r="B797" s="335" t="s">
        <v>2061</v>
      </c>
      <c r="C797" s="334" t="s">
        <v>2062</v>
      </c>
      <c r="D797" s="336" t="s">
        <v>788</v>
      </c>
      <c r="E797" s="50" t="s">
        <v>1575</v>
      </c>
      <c r="F797" s="338" t="s">
        <v>2061</v>
      </c>
      <c r="G797" s="50" t="s">
        <v>2062</v>
      </c>
      <c r="H797" s="338" t="s">
        <v>2070</v>
      </c>
      <c r="I797" s="50" t="s">
        <v>2071</v>
      </c>
      <c r="J797" s="401"/>
      <c r="K797" s="377"/>
      <c r="L797" s="377"/>
      <c r="M797" s="377"/>
      <c r="N797" s="377"/>
      <c r="O797" s="401"/>
      <c r="P797" s="377"/>
      <c r="Q797" s="377"/>
      <c r="R797" s="377"/>
      <c r="S797" s="401"/>
      <c r="T797" s="377"/>
      <c r="U797" s="401"/>
      <c r="V797" s="377"/>
      <c r="W797" s="377"/>
      <c r="X797" s="377"/>
      <c r="Y797" s="377"/>
      <c r="Z797" s="377"/>
      <c r="AA797" s="377"/>
    </row>
    <row r="798" spans="1:27" ht="21.6" hidden="1" x14ac:dyDescent="0.25">
      <c r="A798" s="334" t="s">
        <v>388</v>
      </c>
      <c r="B798" s="335" t="s">
        <v>2061</v>
      </c>
      <c r="C798" s="334" t="s">
        <v>2062</v>
      </c>
      <c r="D798" s="336" t="s">
        <v>788</v>
      </c>
      <c r="E798" s="50" t="s">
        <v>1575</v>
      </c>
      <c r="F798" s="338" t="s">
        <v>2061</v>
      </c>
      <c r="G798" s="50" t="s">
        <v>2062</v>
      </c>
      <c r="H798" s="338" t="s">
        <v>2072</v>
      </c>
      <c r="I798" s="50" t="s">
        <v>2073</v>
      </c>
      <c r="J798" s="401"/>
      <c r="K798" s="377"/>
      <c r="L798" s="377"/>
      <c r="M798" s="377"/>
      <c r="N798" s="377"/>
      <c r="O798" s="401"/>
      <c r="P798" s="377"/>
      <c r="Q798" s="377"/>
      <c r="R798" s="377"/>
      <c r="S798" s="401"/>
      <c r="T798" s="377"/>
      <c r="U798" s="401"/>
      <c r="V798" s="377"/>
      <c r="W798" s="377"/>
      <c r="X798" s="377"/>
      <c r="Y798" s="377"/>
      <c r="Z798" s="377"/>
      <c r="AA798" s="377"/>
    </row>
    <row r="799" spans="1:27" ht="21.6" hidden="1" x14ac:dyDescent="0.25">
      <c r="A799" s="334" t="s">
        <v>388</v>
      </c>
      <c r="B799" s="335" t="s">
        <v>2061</v>
      </c>
      <c r="C799" s="334" t="s">
        <v>2062</v>
      </c>
      <c r="D799" s="336" t="s">
        <v>788</v>
      </c>
      <c r="E799" s="50" t="s">
        <v>1575</v>
      </c>
      <c r="F799" s="338" t="s">
        <v>2061</v>
      </c>
      <c r="G799" s="50" t="s">
        <v>2062</v>
      </c>
      <c r="H799" s="338" t="s">
        <v>2074</v>
      </c>
      <c r="I799" s="50" t="s">
        <v>2075</v>
      </c>
      <c r="J799" s="401"/>
      <c r="K799" s="377"/>
      <c r="L799" s="377"/>
      <c r="M799" s="377"/>
      <c r="N799" s="377"/>
      <c r="O799" s="401"/>
      <c r="P799" s="377"/>
      <c r="Q799" s="377"/>
      <c r="R799" s="377"/>
      <c r="S799" s="401"/>
      <c r="T799" s="377"/>
      <c r="U799" s="401"/>
      <c r="V799" s="377"/>
      <c r="W799" s="377"/>
      <c r="X799" s="377"/>
      <c r="Y799" s="377"/>
      <c r="Z799" s="377"/>
      <c r="AA799" s="377"/>
    </row>
    <row r="800" spans="1:27" ht="21.6" hidden="1" x14ac:dyDescent="0.25">
      <c r="A800" s="334" t="s">
        <v>388</v>
      </c>
      <c r="B800" s="335" t="s">
        <v>2061</v>
      </c>
      <c r="C800" s="334" t="s">
        <v>2062</v>
      </c>
      <c r="D800" s="336" t="s">
        <v>788</v>
      </c>
      <c r="E800" s="50" t="s">
        <v>1575</v>
      </c>
      <c r="F800" s="338" t="s">
        <v>2061</v>
      </c>
      <c r="G800" s="50" t="s">
        <v>2062</v>
      </c>
      <c r="H800" s="338" t="s">
        <v>2076</v>
      </c>
      <c r="I800" s="50" t="s">
        <v>2077</v>
      </c>
      <c r="J800" s="401"/>
      <c r="K800" s="377"/>
      <c r="L800" s="377"/>
      <c r="M800" s="377"/>
      <c r="N800" s="377"/>
      <c r="O800" s="401"/>
      <c r="P800" s="377"/>
      <c r="Q800" s="377"/>
      <c r="R800" s="377"/>
      <c r="S800" s="401"/>
      <c r="T800" s="377"/>
      <c r="U800" s="401"/>
      <c r="V800" s="377"/>
      <c r="W800" s="377"/>
      <c r="X800" s="377"/>
      <c r="Y800" s="377"/>
      <c r="Z800" s="377"/>
      <c r="AA800" s="377"/>
    </row>
    <row r="801" spans="1:27" ht="21.6" hidden="1" x14ac:dyDescent="0.25">
      <c r="A801" s="334" t="s">
        <v>388</v>
      </c>
      <c r="B801" s="335" t="s">
        <v>2061</v>
      </c>
      <c r="C801" s="334" t="s">
        <v>2062</v>
      </c>
      <c r="D801" s="336" t="s">
        <v>788</v>
      </c>
      <c r="E801" s="50" t="s">
        <v>1575</v>
      </c>
      <c r="F801" s="338" t="s">
        <v>2061</v>
      </c>
      <c r="G801" s="50" t="s">
        <v>2062</v>
      </c>
      <c r="H801" s="338" t="s">
        <v>2078</v>
      </c>
      <c r="I801" s="50" t="s">
        <v>2079</v>
      </c>
      <c r="J801" s="401"/>
      <c r="K801" s="377"/>
      <c r="L801" s="377"/>
      <c r="M801" s="377"/>
      <c r="N801" s="377"/>
      <c r="O801" s="401"/>
      <c r="P801" s="377"/>
      <c r="Q801" s="377"/>
      <c r="R801" s="377"/>
      <c r="S801" s="401"/>
      <c r="T801" s="377"/>
      <c r="U801" s="401"/>
      <c r="V801" s="377"/>
      <c r="W801" s="377"/>
      <c r="X801" s="377"/>
      <c r="Y801" s="377"/>
      <c r="Z801" s="377"/>
      <c r="AA801" s="377"/>
    </row>
    <row r="802" spans="1:27" ht="21.6" hidden="1" x14ac:dyDescent="0.25">
      <c r="A802" s="334" t="s">
        <v>388</v>
      </c>
      <c r="B802" s="335" t="s">
        <v>2061</v>
      </c>
      <c r="C802" s="334" t="s">
        <v>2062</v>
      </c>
      <c r="D802" s="336" t="s">
        <v>788</v>
      </c>
      <c r="E802" s="50" t="s">
        <v>1575</v>
      </c>
      <c r="F802" s="338" t="s">
        <v>2061</v>
      </c>
      <c r="G802" s="50" t="s">
        <v>2062</v>
      </c>
      <c r="H802" s="338" t="s">
        <v>2080</v>
      </c>
      <c r="I802" s="50" t="s">
        <v>2081</v>
      </c>
      <c r="J802" s="401"/>
      <c r="K802" s="377"/>
      <c r="L802" s="377"/>
      <c r="M802" s="377"/>
      <c r="N802" s="377"/>
      <c r="O802" s="401"/>
      <c r="P802" s="377"/>
      <c r="Q802" s="377"/>
      <c r="R802" s="377"/>
      <c r="S802" s="401"/>
      <c r="T802" s="377"/>
      <c r="U802" s="401"/>
      <c r="V802" s="377"/>
      <c r="W802" s="377"/>
      <c r="X802" s="377"/>
      <c r="Y802" s="377"/>
      <c r="Z802" s="377"/>
      <c r="AA802" s="377"/>
    </row>
    <row r="803" spans="1:27" ht="21.6" hidden="1" x14ac:dyDescent="0.25">
      <c r="A803" s="334" t="s">
        <v>388</v>
      </c>
      <c r="B803" s="335" t="s">
        <v>2061</v>
      </c>
      <c r="C803" s="334" t="s">
        <v>2062</v>
      </c>
      <c r="D803" s="336" t="s">
        <v>788</v>
      </c>
      <c r="E803" s="50" t="s">
        <v>1575</v>
      </c>
      <c r="F803" s="338" t="s">
        <v>2061</v>
      </c>
      <c r="G803" s="50" t="s">
        <v>2062</v>
      </c>
      <c r="H803" s="338" t="s">
        <v>2082</v>
      </c>
      <c r="I803" s="50" t="s">
        <v>2083</v>
      </c>
      <c r="J803" s="401"/>
      <c r="K803" s="377"/>
      <c r="L803" s="377"/>
      <c r="M803" s="377"/>
      <c r="N803" s="377"/>
      <c r="O803" s="401"/>
      <c r="P803" s="377"/>
      <c r="Q803" s="377"/>
      <c r="R803" s="377"/>
      <c r="S803" s="401"/>
      <c r="T803" s="377"/>
      <c r="U803" s="401"/>
      <c r="V803" s="377"/>
      <c r="W803" s="377"/>
      <c r="X803" s="377"/>
      <c r="Y803" s="377"/>
      <c r="Z803" s="377"/>
      <c r="AA803" s="377"/>
    </row>
    <row r="804" spans="1:27" hidden="1" x14ac:dyDescent="0.25">
      <c r="A804" s="334" t="s">
        <v>388</v>
      </c>
      <c r="B804" s="335" t="s">
        <v>2084</v>
      </c>
      <c r="C804" s="334" t="s">
        <v>2085</v>
      </c>
      <c r="D804" s="336" t="s">
        <v>788</v>
      </c>
      <c r="E804" s="50" t="s">
        <v>1575</v>
      </c>
      <c r="F804" s="338" t="s">
        <v>2084</v>
      </c>
      <c r="G804" s="50" t="s">
        <v>2085</v>
      </c>
      <c r="H804" s="338" t="s">
        <v>2086</v>
      </c>
      <c r="I804" s="50" t="s">
        <v>2087</v>
      </c>
      <c r="J804" s="401"/>
      <c r="K804" s="377"/>
      <c r="L804" s="377"/>
      <c r="M804" s="377"/>
      <c r="N804" s="377"/>
      <c r="O804" s="401"/>
      <c r="P804" s="377"/>
      <c r="Q804" s="377"/>
      <c r="R804" s="377"/>
      <c r="S804" s="401"/>
      <c r="T804" s="377"/>
      <c r="U804" s="401"/>
      <c r="V804" s="377"/>
      <c r="W804" s="377"/>
      <c r="X804" s="377"/>
      <c r="Y804" s="377"/>
      <c r="Z804" s="377"/>
      <c r="AA804" s="377"/>
    </row>
    <row r="805" spans="1:27" hidden="1" x14ac:dyDescent="0.25">
      <c r="A805" s="334" t="s">
        <v>388</v>
      </c>
      <c r="B805" s="335" t="s">
        <v>2084</v>
      </c>
      <c r="C805" s="334" t="s">
        <v>2085</v>
      </c>
      <c r="D805" s="336" t="s">
        <v>788</v>
      </c>
      <c r="E805" s="50" t="s">
        <v>1575</v>
      </c>
      <c r="F805" s="338" t="s">
        <v>2084</v>
      </c>
      <c r="G805" s="50" t="s">
        <v>2085</v>
      </c>
      <c r="H805" s="338" t="s">
        <v>2088</v>
      </c>
      <c r="I805" s="50" t="s">
        <v>2089</v>
      </c>
      <c r="J805" s="401"/>
      <c r="K805" s="377"/>
      <c r="L805" s="377"/>
      <c r="M805" s="377"/>
      <c r="N805" s="377"/>
      <c r="O805" s="401"/>
      <c r="P805" s="377"/>
      <c r="Q805" s="377"/>
      <c r="R805" s="377"/>
      <c r="S805" s="401"/>
      <c r="T805" s="377"/>
      <c r="U805" s="401"/>
      <c r="V805" s="377"/>
      <c r="W805" s="377"/>
      <c r="X805" s="377"/>
      <c r="Y805" s="377"/>
      <c r="Z805" s="377"/>
      <c r="AA805" s="377"/>
    </row>
    <row r="806" spans="1:27" hidden="1" x14ac:dyDescent="0.25">
      <c r="A806" s="334" t="s">
        <v>388</v>
      </c>
      <c r="B806" s="335" t="s">
        <v>2084</v>
      </c>
      <c r="C806" s="334" t="s">
        <v>2085</v>
      </c>
      <c r="D806" s="336" t="s">
        <v>788</v>
      </c>
      <c r="E806" s="50" t="s">
        <v>1575</v>
      </c>
      <c r="F806" s="338" t="s">
        <v>2084</v>
      </c>
      <c r="G806" s="50" t="s">
        <v>2085</v>
      </c>
      <c r="H806" s="338" t="s">
        <v>2090</v>
      </c>
      <c r="I806" s="50" t="s">
        <v>2091</v>
      </c>
      <c r="J806" s="401"/>
      <c r="K806" s="377"/>
      <c r="L806" s="377"/>
      <c r="M806" s="377"/>
      <c r="N806" s="377"/>
      <c r="O806" s="401"/>
      <c r="P806" s="377"/>
      <c r="Q806" s="377"/>
      <c r="R806" s="377"/>
      <c r="S806" s="401"/>
      <c r="T806" s="377"/>
      <c r="U806" s="401"/>
      <c r="V806" s="377"/>
      <c r="W806" s="377"/>
      <c r="X806" s="377"/>
      <c r="Y806" s="377"/>
      <c r="Z806" s="377"/>
      <c r="AA806" s="377"/>
    </row>
    <row r="807" spans="1:27" hidden="1" x14ac:dyDescent="0.25">
      <c r="A807" s="334" t="s">
        <v>388</v>
      </c>
      <c r="B807" s="335" t="s">
        <v>2084</v>
      </c>
      <c r="C807" s="334" t="s">
        <v>2085</v>
      </c>
      <c r="D807" s="336" t="s">
        <v>788</v>
      </c>
      <c r="E807" s="50" t="s">
        <v>1575</v>
      </c>
      <c r="F807" s="338" t="s">
        <v>2084</v>
      </c>
      <c r="G807" s="50" t="s">
        <v>2085</v>
      </c>
      <c r="H807" s="338" t="s">
        <v>2092</v>
      </c>
      <c r="I807" s="50" t="s">
        <v>2093</v>
      </c>
      <c r="J807" s="401"/>
      <c r="K807" s="377"/>
      <c r="L807" s="377"/>
      <c r="M807" s="377"/>
      <c r="N807" s="377"/>
      <c r="O807" s="401"/>
      <c r="P807" s="377"/>
      <c r="Q807" s="377"/>
      <c r="R807" s="377"/>
      <c r="S807" s="401"/>
      <c r="T807" s="377"/>
      <c r="U807" s="401"/>
      <c r="V807" s="377"/>
      <c r="W807" s="377"/>
      <c r="X807" s="377"/>
      <c r="Y807" s="377"/>
      <c r="Z807" s="377"/>
      <c r="AA807" s="377"/>
    </row>
    <row r="808" spans="1:27" hidden="1" x14ac:dyDescent="0.25">
      <c r="A808" s="334" t="s">
        <v>388</v>
      </c>
      <c r="B808" s="335" t="s">
        <v>2084</v>
      </c>
      <c r="C808" s="334" t="s">
        <v>2085</v>
      </c>
      <c r="D808" s="336" t="s">
        <v>788</v>
      </c>
      <c r="E808" s="50" t="s">
        <v>1575</v>
      </c>
      <c r="F808" s="338" t="s">
        <v>2084</v>
      </c>
      <c r="G808" s="50" t="s">
        <v>2085</v>
      </c>
      <c r="H808" s="338" t="s">
        <v>2094</v>
      </c>
      <c r="I808" s="50" t="s">
        <v>2095</v>
      </c>
      <c r="J808" s="401"/>
      <c r="K808" s="377"/>
      <c r="L808" s="377"/>
      <c r="M808" s="377"/>
      <c r="N808" s="377"/>
      <c r="O808" s="401"/>
      <c r="P808" s="377"/>
      <c r="Q808" s="377"/>
      <c r="R808" s="377"/>
      <c r="S808" s="401"/>
      <c r="T808" s="377"/>
      <c r="U808" s="401"/>
      <c r="V808" s="377"/>
      <c r="W808" s="377"/>
      <c r="X808" s="377"/>
      <c r="Y808" s="377"/>
      <c r="Z808" s="377"/>
      <c r="AA808" s="377"/>
    </row>
    <row r="809" spans="1:27" hidden="1" x14ac:dyDescent="0.25">
      <c r="A809" s="334" t="s">
        <v>388</v>
      </c>
      <c r="B809" s="335" t="s">
        <v>2084</v>
      </c>
      <c r="C809" s="334" t="s">
        <v>2085</v>
      </c>
      <c r="D809" s="336" t="s">
        <v>788</v>
      </c>
      <c r="E809" s="50" t="s">
        <v>1575</v>
      </c>
      <c r="F809" s="338" t="s">
        <v>2084</v>
      </c>
      <c r="G809" s="50" t="s">
        <v>2085</v>
      </c>
      <c r="H809" s="338" t="s">
        <v>2096</v>
      </c>
      <c r="I809" s="50" t="s">
        <v>2097</v>
      </c>
      <c r="J809" s="401"/>
      <c r="K809" s="377"/>
      <c r="L809" s="377"/>
      <c r="M809" s="377"/>
      <c r="N809" s="377"/>
      <c r="O809" s="401"/>
      <c r="P809" s="377"/>
      <c r="Q809" s="377"/>
      <c r="R809" s="377"/>
      <c r="S809" s="401"/>
      <c r="T809" s="377"/>
      <c r="U809" s="401"/>
      <c r="V809" s="377"/>
      <c r="W809" s="377"/>
      <c r="X809" s="377"/>
      <c r="Y809" s="377"/>
      <c r="Z809" s="377"/>
      <c r="AA809" s="377"/>
    </row>
    <row r="810" spans="1:27" hidden="1" x14ac:dyDescent="0.25">
      <c r="A810" s="334" t="s">
        <v>388</v>
      </c>
      <c r="B810" s="335" t="s">
        <v>2084</v>
      </c>
      <c r="C810" s="334" t="s">
        <v>2085</v>
      </c>
      <c r="D810" s="336" t="s">
        <v>788</v>
      </c>
      <c r="E810" s="50" t="s">
        <v>1575</v>
      </c>
      <c r="F810" s="338" t="s">
        <v>2084</v>
      </c>
      <c r="G810" s="50" t="s">
        <v>2085</v>
      </c>
      <c r="H810" s="338" t="s">
        <v>2098</v>
      </c>
      <c r="I810" s="50" t="s">
        <v>2099</v>
      </c>
      <c r="J810" s="401"/>
      <c r="K810" s="377"/>
      <c r="L810" s="377"/>
      <c r="M810" s="377"/>
      <c r="N810" s="377"/>
      <c r="O810" s="401"/>
      <c r="P810" s="377"/>
      <c r="Q810" s="377"/>
      <c r="R810" s="377"/>
      <c r="S810" s="401"/>
      <c r="T810" s="377"/>
      <c r="U810" s="401"/>
      <c r="V810" s="377"/>
      <c r="W810" s="377"/>
      <c r="X810" s="377"/>
      <c r="Y810" s="377"/>
      <c r="Z810" s="377"/>
      <c r="AA810" s="377"/>
    </row>
    <row r="811" spans="1:27" hidden="1" x14ac:dyDescent="0.25">
      <c r="A811" s="334" t="s">
        <v>388</v>
      </c>
      <c r="B811" s="335" t="s">
        <v>2084</v>
      </c>
      <c r="C811" s="334" t="s">
        <v>2085</v>
      </c>
      <c r="D811" s="336" t="s">
        <v>788</v>
      </c>
      <c r="E811" s="50" t="s">
        <v>1575</v>
      </c>
      <c r="F811" s="338" t="s">
        <v>2084</v>
      </c>
      <c r="G811" s="50" t="s">
        <v>2085</v>
      </c>
      <c r="H811" s="338" t="s">
        <v>2100</v>
      </c>
      <c r="I811" s="50" t="s">
        <v>2101</v>
      </c>
      <c r="J811" s="401"/>
      <c r="K811" s="377"/>
      <c r="L811" s="377"/>
      <c r="M811" s="377"/>
      <c r="N811" s="377"/>
      <c r="O811" s="401"/>
      <c r="P811" s="377"/>
      <c r="Q811" s="377"/>
      <c r="R811" s="377"/>
      <c r="S811" s="401"/>
      <c r="T811" s="377"/>
      <c r="U811" s="401"/>
      <c r="V811" s="377"/>
      <c r="W811" s="377"/>
      <c r="X811" s="377"/>
      <c r="Y811" s="377"/>
      <c r="Z811" s="377"/>
      <c r="AA811" s="377"/>
    </row>
    <row r="812" spans="1:27" hidden="1" x14ac:dyDescent="0.25">
      <c r="A812" s="334" t="s">
        <v>388</v>
      </c>
      <c r="B812" s="335" t="s">
        <v>2084</v>
      </c>
      <c r="C812" s="334" t="s">
        <v>2085</v>
      </c>
      <c r="D812" s="336" t="s">
        <v>788</v>
      </c>
      <c r="E812" s="50" t="s">
        <v>1575</v>
      </c>
      <c r="F812" s="338" t="s">
        <v>2084</v>
      </c>
      <c r="G812" s="50" t="s">
        <v>2085</v>
      </c>
      <c r="H812" s="338" t="s">
        <v>2102</v>
      </c>
      <c r="I812" s="50" t="s">
        <v>2103</v>
      </c>
      <c r="J812" s="401"/>
      <c r="K812" s="377"/>
      <c r="L812" s="377"/>
      <c r="M812" s="377"/>
      <c r="N812" s="377"/>
      <c r="O812" s="401"/>
      <c r="P812" s="377"/>
      <c r="Q812" s="377"/>
      <c r="R812" s="377"/>
      <c r="S812" s="401"/>
      <c r="T812" s="377"/>
      <c r="U812" s="401"/>
      <c r="V812" s="377"/>
      <c r="W812" s="377"/>
      <c r="X812" s="377"/>
      <c r="Y812" s="377"/>
      <c r="Z812" s="377"/>
      <c r="AA812" s="377"/>
    </row>
    <row r="813" spans="1:27" hidden="1" x14ac:dyDescent="0.25">
      <c r="A813" s="334" t="s">
        <v>388</v>
      </c>
      <c r="B813" s="335" t="s">
        <v>2084</v>
      </c>
      <c r="C813" s="334" t="s">
        <v>2085</v>
      </c>
      <c r="D813" s="336" t="s">
        <v>788</v>
      </c>
      <c r="E813" s="50" t="s">
        <v>1575</v>
      </c>
      <c r="F813" s="338" t="s">
        <v>2084</v>
      </c>
      <c r="G813" s="50" t="s">
        <v>2085</v>
      </c>
      <c r="H813" s="338" t="s">
        <v>2104</v>
      </c>
      <c r="I813" s="50" t="s">
        <v>2105</v>
      </c>
      <c r="J813" s="401"/>
      <c r="K813" s="377"/>
      <c r="L813" s="377"/>
      <c r="M813" s="377"/>
      <c r="N813" s="377"/>
      <c r="O813" s="401"/>
      <c r="P813" s="377"/>
      <c r="Q813" s="377"/>
      <c r="R813" s="377"/>
      <c r="S813" s="401"/>
      <c r="T813" s="377"/>
      <c r="U813" s="401"/>
      <c r="V813" s="377"/>
      <c r="W813" s="377"/>
      <c r="X813" s="377"/>
      <c r="Y813" s="377"/>
      <c r="Z813" s="377"/>
      <c r="AA813" s="377"/>
    </row>
    <row r="814" spans="1:27" hidden="1" x14ac:dyDescent="0.25">
      <c r="A814" s="334" t="s">
        <v>388</v>
      </c>
      <c r="B814" s="335" t="s">
        <v>2084</v>
      </c>
      <c r="C814" s="334" t="s">
        <v>2085</v>
      </c>
      <c r="D814" s="336" t="s">
        <v>788</v>
      </c>
      <c r="E814" s="50" t="s">
        <v>1575</v>
      </c>
      <c r="F814" s="338" t="s">
        <v>2084</v>
      </c>
      <c r="G814" s="50" t="s">
        <v>2085</v>
      </c>
      <c r="H814" s="338" t="s">
        <v>2106</v>
      </c>
      <c r="I814" s="50" t="s">
        <v>2107</v>
      </c>
      <c r="J814" s="401"/>
      <c r="K814" s="377"/>
      <c r="L814" s="377"/>
      <c r="M814" s="377"/>
      <c r="N814" s="377"/>
      <c r="O814" s="401"/>
      <c r="P814" s="377"/>
      <c r="Q814" s="377"/>
      <c r="R814" s="377"/>
      <c r="S814" s="401"/>
      <c r="T814" s="377"/>
      <c r="U814" s="401"/>
      <c r="V814" s="377"/>
      <c r="W814" s="377"/>
      <c r="X814" s="377"/>
      <c r="Y814" s="377"/>
      <c r="Z814" s="377"/>
      <c r="AA814" s="377"/>
    </row>
    <row r="815" spans="1:27" hidden="1" x14ac:dyDescent="0.25">
      <c r="A815" s="334" t="s">
        <v>388</v>
      </c>
      <c r="B815" s="335" t="s">
        <v>2084</v>
      </c>
      <c r="C815" s="334" t="s">
        <v>2085</v>
      </c>
      <c r="D815" s="336" t="s">
        <v>788</v>
      </c>
      <c r="E815" s="50" t="s">
        <v>1575</v>
      </c>
      <c r="F815" s="338" t="s">
        <v>2084</v>
      </c>
      <c r="G815" s="50" t="s">
        <v>2085</v>
      </c>
      <c r="H815" s="338" t="s">
        <v>2108</v>
      </c>
      <c r="I815" s="50" t="s">
        <v>2109</v>
      </c>
      <c r="J815" s="401"/>
      <c r="K815" s="377"/>
      <c r="L815" s="377"/>
      <c r="M815" s="377"/>
      <c r="N815" s="377"/>
      <c r="O815" s="401"/>
      <c r="P815" s="377"/>
      <c r="Q815" s="377"/>
      <c r="R815" s="377"/>
      <c r="S815" s="401"/>
      <c r="T815" s="377"/>
      <c r="U815" s="401"/>
      <c r="V815" s="377"/>
      <c r="W815" s="377"/>
      <c r="X815" s="377"/>
      <c r="Y815" s="377"/>
      <c r="Z815" s="377"/>
      <c r="AA815" s="377"/>
    </row>
    <row r="816" spans="1:27" hidden="1" x14ac:dyDescent="0.25">
      <c r="A816" s="334" t="s">
        <v>388</v>
      </c>
      <c r="B816" s="335" t="s">
        <v>2084</v>
      </c>
      <c r="C816" s="334" t="s">
        <v>2085</v>
      </c>
      <c r="D816" s="336" t="s">
        <v>788</v>
      </c>
      <c r="E816" s="50" t="s">
        <v>1575</v>
      </c>
      <c r="F816" s="338" t="s">
        <v>2084</v>
      </c>
      <c r="G816" s="50" t="s">
        <v>2085</v>
      </c>
      <c r="H816" s="338" t="s">
        <v>2110</v>
      </c>
      <c r="I816" s="50" t="s">
        <v>2111</v>
      </c>
      <c r="J816" s="401"/>
      <c r="K816" s="377"/>
      <c r="L816" s="377"/>
      <c r="M816" s="377"/>
      <c r="N816" s="377"/>
      <c r="O816" s="401"/>
      <c r="P816" s="377"/>
      <c r="Q816" s="377"/>
      <c r="R816" s="377"/>
      <c r="S816" s="401"/>
      <c r="T816" s="377"/>
      <c r="U816" s="401"/>
      <c r="V816" s="377"/>
      <c r="W816" s="377"/>
      <c r="X816" s="377"/>
      <c r="Y816" s="377"/>
      <c r="Z816" s="377"/>
      <c r="AA816" s="377"/>
    </row>
    <row r="817" spans="1:27" hidden="1" x14ac:dyDescent="0.25">
      <c r="A817" s="334" t="s">
        <v>388</v>
      </c>
      <c r="B817" s="335" t="s">
        <v>2112</v>
      </c>
      <c r="C817" s="334" t="s">
        <v>2113</v>
      </c>
      <c r="D817" s="336" t="s">
        <v>788</v>
      </c>
      <c r="E817" s="50" t="s">
        <v>1575</v>
      </c>
      <c r="F817" s="338" t="s">
        <v>2112</v>
      </c>
      <c r="G817" s="50" t="s">
        <v>2113</v>
      </c>
      <c r="H817" s="338" t="s">
        <v>2114</v>
      </c>
      <c r="I817" s="50" t="s">
        <v>2115</v>
      </c>
      <c r="J817" s="401"/>
      <c r="K817" s="377"/>
      <c r="L817" s="377"/>
      <c r="M817" s="377"/>
      <c r="N817" s="377"/>
      <c r="O817" s="401"/>
      <c r="P817" s="377"/>
      <c r="Q817" s="377"/>
      <c r="R817" s="377"/>
      <c r="S817" s="401"/>
      <c r="T817" s="377"/>
      <c r="U817" s="401"/>
      <c r="V817" s="377"/>
      <c r="W817" s="377"/>
      <c r="X817" s="377"/>
      <c r="Y817" s="377"/>
      <c r="Z817" s="377"/>
      <c r="AA817" s="377"/>
    </row>
    <row r="818" spans="1:27" hidden="1" x14ac:dyDescent="0.25">
      <c r="A818" s="334" t="s">
        <v>388</v>
      </c>
      <c r="B818" s="335" t="s">
        <v>2112</v>
      </c>
      <c r="C818" s="334" t="s">
        <v>2113</v>
      </c>
      <c r="D818" s="336" t="s">
        <v>788</v>
      </c>
      <c r="E818" s="50" t="s">
        <v>1575</v>
      </c>
      <c r="F818" s="338" t="s">
        <v>2112</v>
      </c>
      <c r="G818" s="50" t="s">
        <v>2113</v>
      </c>
      <c r="H818" s="338" t="s">
        <v>2116</v>
      </c>
      <c r="I818" s="50" t="s">
        <v>2117</v>
      </c>
      <c r="J818" s="401"/>
      <c r="K818" s="377"/>
      <c r="L818" s="377"/>
      <c r="M818" s="377"/>
      <c r="N818" s="377"/>
      <c r="O818" s="401"/>
      <c r="P818" s="377"/>
      <c r="Q818" s="377"/>
      <c r="R818" s="377"/>
      <c r="S818" s="401"/>
      <c r="T818" s="377"/>
      <c r="U818" s="401"/>
      <c r="V818" s="377"/>
      <c r="W818" s="377"/>
      <c r="X818" s="377"/>
      <c r="Y818" s="377"/>
      <c r="Z818" s="377"/>
      <c r="AA818" s="377"/>
    </row>
    <row r="819" spans="1:27" hidden="1" x14ac:dyDescent="0.25">
      <c r="A819" s="334" t="s">
        <v>388</v>
      </c>
      <c r="B819" s="335" t="s">
        <v>2112</v>
      </c>
      <c r="C819" s="334" t="s">
        <v>2113</v>
      </c>
      <c r="D819" s="336" t="s">
        <v>788</v>
      </c>
      <c r="E819" s="50" t="s">
        <v>1575</v>
      </c>
      <c r="F819" s="338" t="s">
        <v>2112</v>
      </c>
      <c r="G819" s="50" t="s">
        <v>2113</v>
      </c>
      <c r="H819" s="338" t="s">
        <v>2118</v>
      </c>
      <c r="I819" s="50" t="s">
        <v>2119</v>
      </c>
      <c r="J819" s="401"/>
      <c r="K819" s="377"/>
      <c r="L819" s="377"/>
      <c r="M819" s="377"/>
      <c r="N819" s="377"/>
      <c r="O819" s="401"/>
      <c r="P819" s="377"/>
      <c r="Q819" s="377"/>
      <c r="R819" s="377"/>
      <c r="S819" s="401"/>
      <c r="T819" s="377"/>
      <c r="U819" s="401"/>
      <c r="V819" s="377"/>
      <c r="W819" s="377"/>
      <c r="X819" s="377"/>
      <c r="Y819" s="377"/>
      <c r="Z819" s="377"/>
      <c r="AA819" s="377"/>
    </row>
    <row r="820" spans="1:27" hidden="1" x14ac:dyDescent="0.25">
      <c r="A820" s="334" t="s">
        <v>388</v>
      </c>
      <c r="B820" s="335" t="s">
        <v>2112</v>
      </c>
      <c r="C820" s="334" t="s">
        <v>2113</v>
      </c>
      <c r="D820" s="336" t="s">
        <v>788</v>
      </c>
      <c r="E820" s="50" t="s">
        <v>1575</v>
      </c>
      <c r="F820" s="338" t="s">
        <v>2112</v>
      </c>
      <c r="G820" s="50" t="s">
        <v>2113</v>
      </c>
      <c r="H820" s="338" t="s">
        <v>2120</v>
      </c>
      <c r="I820" s="50" t="s">
        <v>2121</v>
      </c>
      <c r="J820" s="401"/>
      <c r="K820" s="377"/>
      <c r="L820" s="377"/>
      <c r="M820" s="377"/>
      <c r="N820" s="377"/>
      <c r="O820" s="401"/>
      <c r="P820" s="377"/>
      <c r="Q820" s="377"/>
      <c r="R820" s="377"/>
      <c r="S820" s="401"/>
      <c r="T820" s="377"/>
      <c r="U820" s="401"/>
      <c r="V820" s="377"/>
      <c r="W820" s="377"/>
      <c r="X820" s="377"/>
      <c r="Y820" s="377"/>
      <c r="Z820" s="377"/>
      <c r="AA820" s="377"/>
    </row>
    <row r="821" spans="1:27" hidden="1" x14ac:dyDescent="0.25">
      <c r="A821" s="334" t="s">
        <v>388</v>
      </c>
      <c r="B821" s="335" t="s">
        <v>2112</v>
      </c>
      <c r="C821" s="334" t="s">
        <v>2113</v>
      </c>
      <c r="D821" s="336" t="s">
        <v>788</v>
      </c>
      <c r="E821" s="50" t="s">
        <v>1575</v>
      </c>
      <c r="F821" s="338" t="s">
        <v>2112</v>
      </c>
      <c r="G821" s="50" t="s">
        <v>2113</v>
      </c>
      <c r="H821" s="338" t="s">
        <v>2122</v>
      </c>
      <c r="I821" s="50" t="s">
        <v>1031</v>
      </c>
      <c r="J821" s="401"/>
      <c r="K821" s="377"/>
      <c r="L821" s="377"/>
      <c r="M821" s="377"/>
      <c r="N821" s="377"/>
      <c r="O821" s="401"/>
      <c r="P821" s="377"/>
      <c r="Q821" s="377"/>
      <c r="R821" s="377"/>
      <c r="S821" s="401"/>
      <c r="T821" s="377"/>
      <c r="U821" s="401"/>
      <c r="V821" s="377"/>
      <c r="W821" s="377"/>
      <c r="X821" s="377"/>
      <c r="Y821" s="377"/>
      <c r="Z821" s="377"/>
      <c r="AA821" s="377"/>
    </row>
    <row r="822" spans="1:27" hidden="1" x14ac:dyDescent="0.25">
      <c r="A822" s="334" t="s">
        <v>388</v>
      </c>
      <c r="B822" s="335" t="s">
        <v>2112</v>
      </c>
      <c r="C822" s="334" t="s">
        <v>2113</v>
      </c>
      <c r="D822" s="336" t="s">
        <v>788</v>
      </c>
      <c r="E822" s="50" t="s">
        <v>1575</v>
      </c>
      <c r="F822" s="338" t="s">
        <v>2112</v>
      </c>
      <c r="G822" s="50" t="s">
        <v>2113</v>
      </c>
      <c r="H822" s="338" t="s">
        <v>2123</v>
      </c>
      <c r="I822" s="50" t="s">
        <v>2124</v>
      </c>
      <c r="J822" s="401"/>
      <c r="K822" s="377"/>
      <c r="L822" s="377"/>
      <c r="M822" s="377"/>
      <c r="N822" s="377"/>
      <c r="O822" s="401"/>
      <c r="P822" s="377"/>
      <c r="Q822" s="377"/>
      <c r="R822" s="377"/>
      <c r="S822" s="401"/>
      <c r="T822" s="377"/>
      <c r="U822" s="401"/>
      <c r="V822" s="377"/>
      <c r="W822" s="377"/>
      <c r="X822" s="377"/>
      <c r="Y822" s="377"/>
      <c r="Z822" s="377"/>
      <c r="AA822" s="377"/>
    </row>
    <row r="823" spans="1:27" hidden="1" x14ac:dyDescent="0.25">
      <c r="A823" s="334" t="s">
        <v>388</v>
      </c>
      <c r="B823" s="335" t="s">
        <v>2112</v>
      </c>
      <c r="C823" s="334" t="s">
        <v>2113</v>
      </c>
      <c r="D823" s="336" t="s">
        <v>788</v>
      </c>
      <c r="E823" s="50" t="s">
        <v>1575</v>
      </c>
      <c r="F823" s="338" t="s">
        <v>2112</v>
      </c>
      <c r="G823" s="50" t="s">
        <v>2113</v>
      </c>
      <c r="H823" s="338" t="s">
        <v>2125</v>
      </c>
      <c r="I823" s="50" t="s">
        <v>2126</v>
      </c>
      <c r="J823" s="401"/>
      <c r="K823" s="377"/>
      <c r="L823" s="377"/>
      <c r="M823" s="377"/>
      <c r="N823" s="377"/>
      <c r="O823" s="401"/>
      <c r="P823" s="377"/>
      <c r="Q823" s="377"/>
      <c r="R823" s="377"/>
      <c r="S823" s="401"/>
      <c r="T823" s="377"/>
      <c r="U823" s="401"/>
      <c r="V823" s="377"/>
      <c r="W823" s="377"/>
      <c r="X823" s="377"/>
      <c r="Y823" s="377"/>
      <c r="Z823" s="377"/>
      <c r="AA823" s="377"/>
    </row>
    <row r="824" spans="1:27" hidden="1" x14ac:dyDescent="0.25">
      <c r="A824" s="334" t="s">
        <v>388</v>
      </c>
      <c r="B824" s="335" t="s">
        <v>2127</v>
      </c>
      <c r="C824" s="334" t="s">
        <v>2128</v>
      </c>
      <c r="D824" s="336" t="s">
        <v>788</v>
      </c>
      <c r="E824" s="50" t="s">
        <v>1575</v>
      </c>
      <c r="F824" s="338" t="s">
        <v>2127</v>
      </c>
      <c r="G824" s="50" t="s">
        <v>2128</v>
      </c>
      <c r="H824" s="338" t="s">
        <v>2129</v>
      </c>
      <c r="I824" s="50" t="s">
        <v>2130</v>
      </c>
      <c r="J824" s="401"/>
      <c r="K824" s="377"/>
      <c r="L824" s="377"/>
      <c r="M824" s="377"/>
      <c r="N824" s="377"/>
      <c r="O824" s="401"/>
      <c r="P824" s="377"/>
      <c r="Q824" s="377"/>
      <c r="R824" s="377"/>
      <c r="S824" s="401"/>
      <c r="T824" s="377"/>
      <c r="U824" s="401"/>
      <c r="V824" s="377"/>
      <c r="W824" s="377"/>
      <c r="X824" s="377"/>
      <c r="Y824" s="377"/>
      <c r="Z824" s="377"/>
      <c r="AA824" s="377"/>
    </row>
    <row r="825" spans="1:27" hidden="1" x14ac:dyDescent="0.25">
      <c r="A825" s="334" t="s">
        <v>388</v>
      </c>
      <c r="B825" s="335" t="s">
        <v>2127</v>
      </c>
      <c r="C825" s="334" t="s">
        <v>2128</v>
      </c>
      <c r="D825" s="336" t="s">
        <v>788</v>
      </c>
      <c r="E825" s="50" t="s">
        <v>1575</v>
      </c>
      <c r="F825" s="338" t="s">
        <v>2127</v>
      </c>
      <c r="G825" s="50" t="s">
        <v>2128</v>
      </c>
      <c r="H825" s="338" t="s">
        <v>2131</v>
      </c>
      <c r="I825" s="50" t="s">
        <v>2132</v>
      </c>
      <c r="J825" s="401"/>
      <c r="K825" s="377"/>
      <c r="L825" s="377"/>
      <c r="M825" s="377"/>
      <c r="N825" s="377"/>
      <c r="O825" s="401"/>
      <c r="P825" s="377"/>
      <c r="Q825" s="377"/>
      <c r="R825" s="377"/>
      <c r="S825" s="401"/>
      <c r="T825" s="377"/>
      <c r="U825" s="401"/>
      <c r="V825" s="377"/>
      <c r="W825" s="377"/>
      <c r="X825" s="377"/>
      <c r="Y825" s="377"/>
      <c r="Z825" s="377"/>
      <c r="AA825" s="377"/>
    </row>
    <row r="826" spans="1:27" hidden="1" x14ac:dyDescent="0.25">
      <c r="A826" s="334" t="s">
        <v>388</v>
      </c>
      <c r="B826" s="335" t="s">
        <v>2127</v>
      </c>
      <c r="C826" s="334" t="s">
        <v>2128</v>
      </c>
      <c r="D826" s="336" t="s">
        <v>788</v>
      </c>
      <c r="E826" s="50" t="s">
        <v>1575</v>
      </c>
      <c r="F826" s="338" t="s">
        <v>2127</v>
      </c>
      <c r="G826" s="50" t="s">
        <v>2128</v>
      </c>
      <c r="H826" s="338" t="s">
        <v>2133</v>
      </c>
      <c r="I826" s="50" t="s">
        <v>2134</v>
      </c>
      <c r="J826" s="401"/>
      <c r="K826" s="377"/>
      <c r="L826" s="377"/>
      <c r="M826" s="377"/>
      <c r="N826" s="377"/>
      <c r="O826" s="401"/>
      <c r="P826" s="377"/>
      <c r="Q826" s="377"/>
      <c r="R826" s="377"/>
      <c r="S826" s="401"/>
      <c r="T826" s="377"/>
      <c r="U826" s="401"/>
      <c r="V826" s="377"/>
      <c r="W826" s="377"/>
      <c r="X826" s="377"/>
      <c r="Y826" s="377"/>
      <c r="Z826" s="377"/>
      <c r="AA826" s="377"/>
    </row>
    <row r="827" spans="1:27" hidden="1" x14ac:dyDescent="0.25">
      <c r="A827" s="334" t="s">
        <v>388</v>
      </c>
      <c r="B827" s="335" t="s">
        <v>2127</v>
      </c>
      <c r="C827" s="334" t="s">
        <v>2128</v>
      </c>
      <c r="D827" s="336" t="s">
        <v>788</v>
      </c>
      <c r="E827" s="50" t="s">
        <v>1575</v>
      </c>
      <c r="F827" s="338" t="s">
        <v>2127</v>
      </c>
      <c r="G827" s="50" t="s">
        <v>2128</v>
      </c>
      <c r="H827" s="338" t="s">
        <v>2135</v>
      </c>
      <c r="I827" s="50" t="s">
        <v>2136</v>
      </c>
      <c r="J827" s="401"/>
      <c r="K827" s="377"/>
      <c r="L827" s="377"/>
      <c r="M827" s="377"/>
      <c r="N827" s="377"/>
      <c r="O827" s="401"/>
      <c r="P827" s="377"/>
      <c r="Q827" s="377"/>
      <c r="R827" s="377"/>
      <c r="S827" s="401"/>
      <c r="T827" s="377"/>
      <c r="U827" s="401"/>
      <c r="V827" s="377"/>
      <c r="W827" s="377"/>
      <c r="X827" s="377"/>
      <c r="Y827" s="377"/>
      <c r="Z827" s="377"/>
      <c r="AA827" s="377"/>
    </row>
    <row r="828" spans="1:27" hidden="1" x14ac:dyDescent="0.25">
      <c r="A828" s="334" t="s">
        <v>388</v>
      </c>
      <c r="B828" s="335" t="s">
        <v>2127</v>
      </c>
      <c r="C828" s="334" t="s">
        <v>2128</v>
      </c>
      <c r="D828" s="336" t="s">
        <v>788</v>
      </c>
      <c r="E828" s="50" t="s">
        <v>1575</v>
      </c>
      <c r="F828" s="338" t="s">
        <v>2127</v>
      </c>
      <c r="G828" s="50" t="s">
        <v>2128</v>
      </c>
      <c r="H828" s="338" t="s">
        <v>2137</v>
      </c>
      <c r="I828" s="50" t="s">
        <v>2138</v>
      </c>
      <c r="J828" s="401"/>
      <c r="K828" s="377"/>
      <c r="L828" s="377"/>
      <c r="M828" s="377"/>
      <c r="N828" s="377"/>
      <c r="O828" s="401"/>
      <c r="P828" s="377"/>
      <c r="Q828" s="377"/>
      <c r="R828" s="377"/>
      <c r="S828" s="401"/>
      <c r="T828" s="377"/>
      <c r="U828" s="401"/>
      <c r="V828" s="377"/>
      <c r="W828" s="377"/>
      <c r="X828" s="377"/>
      <c r="Y828" s="377"/>
      <c r="Z828" s="377"/>
      <c r="AA828" s="377"/>
    </row>
    <row r="829" spans="1:27" hidden="1" x14ac:dyDescent="0.25">
      <c r="A829" s="334" t="s">
        <v>388</v>
      </c>
      <c r="B829" s="335" t="s">
        <v>2127</v>
      </c>
      <c r="C829" s="334" t="s">
        <v>2128</v>
      </c>
      <c r="D829" s="336" t="s">
        <v>788</v>
      </c>
      <c r="E829" s="50" t="s">
        <v>1575</v>
      </c>
      <c r="F829" s="338" t="s">
        <v>2127</v>
      </c>
      <c r="G829" s="50" t="s">
        <v>2128</v>
      </c>
      <c r="H829" s="338" t="s">
        <v>2139</v>
      </c>
      <c r="I829" s="50" t="s">
        <v>2140</v>
      </c>
      <c r="J829" s="401"/>
      <c r="K829" s="377"/>
      <c r="L829" s="377"/>
      <c r="M829" s="377"/>
      <c r="N829" s="377"/>
      <c r="O829" s="401"/>
      <c r="P829" s="377"/>
      <c r="Q829" s="377"/>
      <c r="R829" s="377"/>
      <c r="S829" s="401"/>
      <c r="T829" s="377"/>
      <c r="U829" s="401"/>
      <c r="V829" s="377"/>
      <c r="W829" s="377"/>
      <c r="X829" s="377"/>
      <c r="Y829" s="377"/>
      <c r="Z829" s="377"/>
      <c r="AA829" s="377"/>
    </row>
    <row r="830" spans="1:27" hidden="1" x14ac:dyDescent="0.25">
      <c r="A830" s="334" t="s">
        <v>388</v>
      </c>
      <c r="B830" s="335" t="s">
        <v>2127</v>
      </c>
      <c r="C830" s="334" t="s">
        <v>2128</v>
      </c>
      <c r="D830" s="336" t="s">
        <v>788</v>
      </c>
      <c r="E830" s="50" t="s">
        <v>1575</v>
      </c>
      <c r="F830" s="338" t="s">
        <v>2127</v>
      </c>
      <c r="G830" s="50" t="s">
        <v>2128</v>
      </c>
      <c r="H830" s="338" t="s">
        <v>2141</v>
      </c>
      <c r="I830" s="50" t="s">
        <v>2142</v>
      </c>
      <c r="J830" s="401"/>
      <c r="K830" s="377"/>
      <c r="L830" s="377"/>
      <c r="M830" s="377"/>
      <c r="N830" s="377"/>
      <c r="O830" s="401"/>
      <c r="P830" s="377"/>
      <c r="Q830" s="377"/>
      <c r="R830" s="377"/>
      <c r="S830" s="401"/>
      <c r="T830" s="377"/>
      <c r="U830" s="401"/>
      <c r="V830" s="377"/>
      <c r="W830" s="377"/>
      <c r="X830" s="377"/>
      <c r="Y830" s="377"/>
      <c r="Z830" s="377"/>
      <c r="AA830" s="377"/>
    </row>
    <row r="831" spans="1:27" hidden="1" x14ac:dyDescent="0.25">
      <c r="A831" s="334" t="s">
        <v>388</v>
      </c>
      <c r="B831" s="335" t="s">
        <v>2127</v>
      </c>
      <c r="C831" s="334" t="s">
        <v>2128</v>
      </c>
      <c r="D831" s="336" t="s">
        <v>788</v>
      </c>
      <c r="E831" s="50" t="s">
        <v>1575</v>
      </c>
      <c r="F831" s="338" t="s">
        <v>2127</v>
      </c>
      <c r="G831" s="50" t="s">
        <v>2128</v>
      </c>
      <c r="H831" s="338" t="s">
        <v>2143</v>
      </c>
      <c r="I831" s="50" t="s">
        <v>2144</v>
      </c>
      <c r="J831" s="401"/>
      <c r="K831" s="377"/>
      <c r="L831" s="377"/>
      <c r="M831" s="377"/>
      <c r="N831" s="377"/>
      <c r="O831" s="401"/>
      <c r="P831" s="377"/>
      <c r="Q831" s="377"/>
      <c r="R831" s="377"/>
      <c r="S831" s="401"/>
      <c r="T831" s="377"/>
      <c r="U831" s="401"/>
      <c r="V831" s="377"/>
      <c r="W831" s="377"/>
      <c r="X831" s="377"/>
      <c r="Y831" s="377"/>
      <c r="Z831" s="377"/>
      <c r="AA831" s="377"/>
    </row>
    <row r="832" spans="1:27" hidden="1" x14ac:dyDescent="0.25">
      <c r="A832" s="334" t="s">
        <v>388</v>
      </c>
      <c r="B832" s="335" t="s">
        <v>2127</v>
      </c>
      <c r="C832" s="334" t="s">
        <v>2128</v>
      </c>
      <c r="D832" s="336" t="s">
        <v>788</v>
      </c>
      <c r="E832" s="50" t="s">
        <v>1575</v>
      </c>
      <c r="F832" s="338" t="s">
        <v>2127</v>
      </c>
      <c r="G832" s="50" t="s">
        <v>2128</v>
      </c>
      <c r="H832" s="338" t="s">
        <v>2145</v>
      </c>
      <c r="I832" s="50" t="s">
        <v>2146</v>
      </c>
      <c r="J832" s="401"/>
      <c r="K832" s="377"/>
      <c r="L832" s="377"/>
      <c r="M832" s="377"/>
      <c r="N832" s="377"/>
      <c r="O832" s="401"/>
      <c r="P832" s="377"/>
      <c r="Q832" s="377"/>
      <c r="R832" s="377"/>
      <c r="S832" s="401"/>
      <c r="T832" s="377"/>
      <c r="U832" s="401"/>
      <c r="V832" s="377"/>
      <c r="W832" s="377"/>
      <c r="X832" s="377"/>
      <c r="Y832" s="377"/>
      <c r="Z832" s="377"/>
      <c r="AA832" s="377"/>
    </row>
    <row r="833" spans="1:27" hidden="1" x14ac:dyDescent="0.25">
      <c r="A833" s="334" t="s">
        <v>388</v>
      </c>
      <c r="B833" s="335" t="s">
        <v>2127</v>
      </c>
      <c r="C833" s="334" t="s">
        <v>2128</v>
      </c>
      <c r="D833" s="336" t="s">
        <v>788</v>
      </c>
      <c r="E833" s="50" t="s">
        <v>1575</v>
      </c>
      <c r="F833" s="338" t="s">
        <v>2127</v>
      </c>
      <c r="G833" s="50" t="s">
        <v>2128</v>
      </c>
      <c r="H833" s="338" t="s">
        <v>2147</v>
      </c>
      <c r="I833" s="50" t="s">
        <v>2148</v>
      </c>
      <c r="J833" s="401"/>
      <c r="K833" s="377"/>
      <c r="L833" s="377"/>
      <c r="M833" s="377"/>
      <c r="N833" s="377"/>
      <c r="O833" s="401"/>
      <c r="P833" s="377"/>
      <c r="Q833" s="377"/>
      <c r="R833" s="377"/>
      <c r="S833" s="401"/>
      <c r="T833" s="377"/>
      <c r="U833" s="401"/>
      <c r="V833" s="377"/>
      <c r="W833" s="377"/>
      <c r="X833" s="377"/>
      <c r="Y833" s="377"/>
      <c r="Z833" s="377"/>
      <c r="AA833" s="377"/>
    </row>
    <row r="834" spans="1:27" hidden="1" x14ac:dyDescent="0.25">
      <c r="A834" s="334" t="s">
        <v>388</v>
      </c>
      <c r="B834" s="335" t="s">
        <v>2127</v>
      </c>
      <c r="C834" s="334" t="s">
        <v>2128</v>
      </c>
      <c r="D834" s="336" t="s">
        <v>788</v>
      </c>
      <c r="E834" s="50" t="s">
        <v>1575</v>
      </c>
      <c r="F834" s="338" t="s">
        <v>2127</v>
      </c>
      <c r="G834" s="50" t="s">
        <v>2128</v>
      </c>
      <c r="H834" s="338" t="s">
        <v>2149</v>
      </c>
      <c r="I834" s="50" t="s">
        <v>2150</v>
      </c>
      <c r="J834" s="401"/>
      <c r="K834" s="377"/>
      <c r="L834" s="377"/>
      <c r="M834" s="377"/>
      <c r="N834" s="377"/>
      <c r="O834" s="401"/>
      <c r="P834" s="377"/>
      <c r="Q834" s="377"/>
      <c r="R834" s="377"/>
      <c r="S834" s="401"/>
      <c r="T834" s="377"/>
      <c r="U834" s="401"/>
      <c r="V834" s="377"/>
      <c r="W834" s="377"/>
      <c r="X834" s="377"/>
      <c r="Y834" s="377"/>
      <c r="Z834" s="377"/>
      <c r="AA834" s="377"/>
    </row>
    <row r="835" spans="1:27" hidden="1" x14ac:dyDescent="0.25">
      <c r="A835" s="334" t="s">
        <v>388</v>
      </c>
      <c r="B835" s="335" t="s">
        <v>2127</v>
      </c>
      <c r="C835" s="334" t="s">
        <v>2128</v>
      </c>
      <c r="D835" s="336" t="s">
        <v>788</v>
      </c>
      <c r="E835" s="50" t="s">
        <v>1575</v>
      </c>
      <c r="F835" s="338" t="s">
        <v>2127</v>
      </c>
      <c r="G835" s="50" t="s">
        <v>2128</v>
      </c>
      <c r="H835" s="338" t="s">
        <v>2151</v>
      </c>
      <c r="I835" s="50" t="s">
        <v>2152</v>
      </c>
      <c r="J835" s="401"/>
      <c r="K835" s="377"/>
      <c r="L835" s="377"/>
      <c r="M835" s="377"/>
      <c r="N835" s="377"/>
      <c r="O835" s="401"/>
      <c r="P835" s="377"/>
      <c r="Q835" s="377"/>
      <c r="R835" s="377"/>
      <c r="S835" s="401"/>
      <c r="T835" s="377"/>
      <c r="U835" s="401"/>
      <c r="V835" s="377"/>
      <c r="W835" s="377"/>
      <c r="X835" s="377"/>
      <c r="Y835" s="377"/>
      <c r="Z835" s="377"/>
      <c r="AA835" s="377"/>
    </row>
    <row r="836" spans="1:27" hidden="1" x14ac:dyDescent="0.25">
      <c r="A836" s="334" t="s">
        <v>388</v>
      </c>
      <c r="B836" s="335" t="s">
        <v>2127</v>
      </c>
      <c r="C836" s="334" t="s">
        <v>2128</v>
      </c>
      <c r="D836" s="336" t="s">
        <v>788</v>
      </c>
      <c r="E836" s="50" t="s">
        <v>1575</v>
      </c>
      <c r="F836" s="338" t="s">
        <v>2127</v>
      </c>
      <c r="G836" s="50" t="s">
        <v>2128</v>
      </c>
      <c r="H836" s="338" t="s">
        <v>2153</v>
      </c>
      <c r="I836" s="50" t="s">
        <v>2154</v>
      </c>
      <c r="J836" s="401"/>
      <c r="K836" s="377"/>
      <c r="L836" s="377"/>
      <c r="M836" s="377"/>
      <c r="N836" s="377"/>
      <c r="O836" s="401"/>
      <c r="P836" s="377"/>
      <c r="Q836" s="377"/>
      <c r="R836" s="377"/>
      <c r="S836" s="401"/>
      <c r="T836" s="377"/>
      <c r="U836" s="401"/>
      <c r="V836" s="377"/>
      <c r="W836" s="377"/>
      <c r="X836" s="377"/>
      <c r="Y836" s="377"/>
      <c r="Z836" s="377"/>
      <c r="AA836" s="377"/>
    </row>
    <row r="837" spans="1:27" hidden="1" x14ac:dyDescent="0.25">
      <c r="A837" s="334" t="s">
        <v>388</v>
      </c>
      <c r="B837" s="335" t="s">
        <v>2127</v>
      </c>
      <c r="C837" s="334" t="s">
        <v>2128</v>
      </c>
      <c r="D837" s="336" t="s">
        <v>788</v>
      </c>
      <c r="E837" s="50" t="s">
        <v>1575</v>
      </c>
      <c r="F837" s="338" t="s">
        <v>2127</v>
      </c>
      <c r="G837" s="50" t="s">
        <v>2128</v>
      </c>
      <c r="H837" s="338" t="s">
        <v>2155</v>
      </c>
      <c r="I837" s="50" t="s">
        <v>2156</v>
      </c>
      <c r="J837" s="401"/>
      <c r="K837" s="377"/>
      <c r="L837" s="377"/>
      <c r="M837" s="377"/>
      <c r="N837" s="377"/>
      <c r="O837" s="401"/>
      <c r="P837" s="377"/>
      <c r="Q837" s="377"/>
      <c r="R837" s="377"/>
      <c r="S837" s="401"/>
      <c r="T837" s="377"/>
      <c r="U837" s="401"/>
      <c r="V837" s="377"/>
      <c r="W837" s="377"/>
      <c r="X837" s="377"/>
      <c r="Y837" s="377"/>
      <c r="Z837" s="377"/>
      <c r="AA837" s="377"/>
    </row>
    <row r="838" spans="1:27" hidden="1" x14ac:dyDescent="0.25">
      <c r="A838" s="334" t="s">
        <v>388</v>
      </c>
      <c r="B838" s="335" t="s">
        <v>2127</v>
      </c>
      <c r="C838" s="334" t="s">
        <v>2128</v>
      </c>
      <c r="D838" s="336" t="s">
        <v>788</v>
      </c>
      <c r="E838" s="50" t="s">
        <v>1575</v>
      </c>
      <c r="F838" s="338" t="s">
        <v>2127</v>
      </c>
      <c r="G838" s="50" t="s">
        <v>2128</v>
      </c>
      <c r="H838" s="338" t="s">
        <v>2157</v>
      </c>
      <c r="I838" s="50" t="s">
        <v>2158</v>
      </c>
      <c r="J838" s="401"/>
      <c r="K838" s="377"/>
      <c r="L838" s="377"/>
      <c r="M838" s="377"/>
      <c r="N838" s="377"/>
      <c r="O838" s="401"/>
      <c r="P838" s="377"/>
      <c r="Q838" s="377"/>
      <c r="R838" s="377"/>
      <c r="S838" s="401"/>
      <c r="T838" s="377"/>
      <c r="U838" s="401"/>
      <c r="V838" s="377"/>
      <c r="W838" s="377"/>
      <c r="X838" s="377"/>
      <c r="Y838" s="377"/>
      <c r="Z838" s="377"/>
      <c r="AA838" s="377"/>
    </row>
    <row r="839" spans="1:27" hidden="1" x14ac:dyDescent="0.25">
      <c r="A839" s="334" t="s">
        <v>388</v>
      </c>
      <c r="B839" s="335" t="s">
        <v>2127</v>
      </c>
      <c r="C839" s="334" t="s">
        <v>2128</v>
      </c>
      <c r="D839" s="336" t="s">
        <v>788</v>
      </c>
      <c r="E839" s="50" t="s">
        <v>1575</v>
      </c>
      <c r="F839" s="338" t="s">
        <v>2127</v>
      </c>
      <c r="G839" s="50" t="s">
        <v>2128</v>
      </c>
      <c r="H839" s="338" t="s">
        <v>2159</v>
      </c>
      <c r="I839" s="50" t="s">
        <v>2160</v>
      </c>
      <c r="J839" s="401"/>
      <c r="K839" s="377"/>
      <c r="L839" s="377"/>
      <c r="M839" s="377"/>
      <c r="N839" s="377"/>
      <c r="O839" s="401"/>
      <c r="P839" s="377"/>
      <c r="Q839" s="377"/>
      <c r="R839" s="377"/>
      <c r="S839" s="401"/>
      <c r="T839" s="377"/>
      <c r="U839" s="401"/>
      <c r="V839" s="377"/>
      <c r="W839" s="377"/>
      <c r="X839" s="377"/>
      <c r="Y839" s="377"/>
      <c r="Z839" s="377"/>
      <c r="AA839" s="377"/>
    </row>
    <row r="840" spans="1:27" hidden="1" x14ac:dyDescent="0.25">
      <c r="A840" s="334" t="s">
        <v>388</v>
      </c>
      <c r="B840" s="335" t="s">
        <v>2127</v>
      </c>
      <c r="C840" s="334" t="s">
        <v>2128</v>
      </c>
      <c r="D840" s="336" t="s">
        <v>788</v>
      </c>
      <c r="E840" s="50" t="s">
        <v>1575</v>
      </c>
      <c r="F840" s="338" t="s">
        <v>2127</v>
      </c>
      <c r="G840" s="50" t="s">
        <v>2128</v>
      </c>
      <c r="H840" s="338" t="s">
        <v>2161</v>
      </c>
      <c r="I840" s="50" t="s">
        <v>2162</v>
      </c>
      <c r="J840" s="401"/>
      <c r="K840" s="377"/>
      <c r="L840" s="377"/>
      <c r="M840" s="377"/>
      <c r="N840" s="377"/>
      <c r="O840" s="401"/>
      <c r="P840" s="377"/>
      <c r="Q840" s="377"/>
      <c r="R840" s="377"/>
      <c r="S840" s="401"/>
      <c r="T840" s="377"/>
      <c r="U840" s="401"/>
      <c r="V840" s="377"/>
      <c r="W840" s="377"/>
      <c r="X840" s="377"/>
      <c r="Y840" s="377"/>
      <c r="Z840" s="377"/>
      <c r="AA840" s="377"/>
    </row>
    <row r="841" spans="1:27" hidden="1" x14ac:dyDescent="0.25">
      <c r="A841" s="334" t="s">
        <v>388</v>
      </c>
      <c r="B841" s="335" t="s">
        <v>2127</v>
      </c>
      <c r="C841" s="334" t="s">
        <v>2128</v>
      </c>
      <c r="D841" s="336" t="s">
        <v>788</v>
      </c>
      <c r="E841" s="50" t="s">
        <v>1575</v>
      </c>
      <c r="F841" s="338" t="s">
        <v>2127</v>
      </c>
      <c r="G841" s="50" t="s">
        <v>2128</v>
      </c>
      <c r="H841" s="338" t="s">
        <v>2163</v>
      </c>
      <c r="I841" s="50" t="s">
        <v>2164</v>
      </c>
      <c r="J841" s="401"/>
      <c r="K841" s="377"/>
      <c r="L841" s="377"/>
      <c r="M841" s="377"/>
      <c r="N841" s="377"/>
      <c r="O841" s="401"/>
      <c r="P841" s="377"/>
      <c r="Q841" s="377"/>
      <c r="R841" s="377"/>
      <c r="S841" s="401"/>
      <c r="T841" s="377"/>
      <c r="U841" s="401"/>
      <c r="V841" s="377"/>
      <c r="W841" s="377"/>
      <c r="X841" s="377"/>
      <c r="Y841" s="377"/>
      <c r="Z841" s="377"/>
      <c r="AA841" s="377"/>
    </row>
    <row r="842" spans="1:27" hidden="1" x14ac:dyDescent="0.25">
      <c r="A842" s="334" t="s">
        <v>388</v>
      </c>
      <c r="B842" s="335" t="s">
        <v>2127</v>
      </c>
      <c r="C842" s="334" t="s">
        <v>2128</v>
      </c>
      <c r="D842" s="336" t="s">
        <v>788</v>
      </c>
      <c r="E842" s="50" t="s">
        <v>1575</v>
      </c>
      <c r="F842" s="338" t="s">
        <v>2127</v>
      </c>
      <c r="G842" s="50" t="s">
        <v>2128</v>
      </c>
      <c r="H842" s="338" t="s">
        <v>2165</v>
      </c>
      <c r="I842" s="50" t="s">
        <v>2166</v>
      </c>
      <c r="J842" s="401"/>
      <c r="K842" s="377"/>
      <c r="L842" s="377"/>
      <c r="M842" s="377"/>
      <c r="N842" s="377"/>
      <c r="O842" s="401"/>
      <c r="P842" s="377"/>
      <c r="Q842" s="377"/>
      <c r="R842" s="377"/>
      <c r="S842" s="401"/>
      <c r="T842" s="377"/>
      <c r="U842" s="401"/>
      <c r="V842" s="377"/>
      <c r="W842" s="377"/>
      <c r="X842" s="377"/>
      <c r="Y842" s="377"/>
      <c r="Z842" s="377"/>
      <c r="AA842" s="377"/>
    </row>
    <row r="843" spans="1:27" hidden="1" x14ac:dyDescent="0.25">
      <c r="A843" s="334" t="s">
        <v>388</v>
      </c>
      <c r="B843" s="335" t="s">
        <v>2127</v>
      </c>
      <c r="C843" s="334" t="s">
        <v>2128</v>
      </c>
      <c r="D843" s="336" t="s">
        <v>788</v>
      </c>
      <c r="E843" s="50" t="s">
        <v>1575</v>
      </c>
      <c r="F843" s="338" t="s">
        <v>2127</v>
      </c>
      <c r="G843" s="50" t="s">
        <v>2128</v>
      </c>
      <c r="H843" s="338" t="s">
        <v>2167</v>
      </c>
      <c r="I843" s="50" t="s">
        <v>2168</v>
      </c>
      <c r="J843" s="401"/>
      <c r="K843" s="377"/>
      <c r="L843" s="377"/>
      <c r="M843" s="377"/>
      <c r="N843" s="377"/>
      <c r="O843" s="401"/>
      <c r="P843" s="377"/>
      <c r="Q843" s="377"/>
      <c r="R843" s="377"/>
      <c r="S843" s="401"/>
      <c r="T843" s="377"/>
      <c r="U843" s="401"/>
      <c r="V843" s="377"/>
      <c r="W843" s="377"/>
      <c r="X843" s="377"/>
      <c r="Y843" s="377"/>
      <c r="Z843" s="377"/>
      <c r="AA843" s="377"/>
    </row>
    <row r="844" spans="1:27" hidden="1" x14ac:dyDescent="0.25">
      <c r="A844" s="334" t="s">
        <v>388</v>
      </c>
      <c r="B844" s="335" t="s">
        <v>2127</v>
      </c>
      <c r="C844" s="334" t="s">
        <v>2128</v>
      </c>
      <c r="D844" s="336" t="s">
        <v>788</v>
      </c>
      <c r="E844" s="50" t="s">
        <v>1575</v>
      </c>
      <c r="F844" s="338" t="s">
        <v>2127</v>
      </c>
      <c r="G844" s="50" t="s">
        <v>2128</v>
      </c>
      <c r="H844" s="338" t="s">
        <v>2169</v>
      </c>
      <c r="I844" s="50" t="s">
        <v>2170</v>
      </c>
      <c r="J844" s="401"/>
      <c r="K844" s="377"/>
      <c r="L844" s="377"/>
      <c r="M844" s="377"/>
      <c r="N844" s="377"/>
      <c r="O844" s="401"/>
      <c r="P844" s="377"/>
      <c r="Q844" s="377"/>
      <c r="R844" s="377"/>
      <c r="S844" s="401"/>
      <c r="T844" s="377"/>
      <c r="U844" s="401"/>
      <c r="V844" s="377"/>
      <c r="W844" s="377"/>
      <c r="X844" s="377"/>
      <c r="Y844" s="377"/>
      <c r="Z844" s="377"/>
      <c r="AA844" s="377"/>
    </row>
    <row r="845" spans="1:27" hidden="1" x14ac:dyDescent="0.25">
      <c r="A845" s="334" t="s">
        <v>388</v>
      </c>
      <c r="B845" s="335" t="s">
        <v>2127</v>
      </c>
      <c r="C845" s="334" t="s">
        <v>2128</v>
      </c>
      <c r="D845" s="336" t="s">
        <v>788</v>
      </c>
      <c r="E845" s="50" t="s">
        <v>1575</v>
      </c>
      <c r="F845" s="338" t="s">
        <v>2127</v>
      </c>
      <c r="G845" s="50" t="s">
        <v>2128</v>
      </c>
      <c r="H845" s="338" t="s">
        <v>2171</v>
      </c>
      <c r="I845" s="50" t="s">
        <v>2172</v>
      </c>
      <c r="J845" s="401"/>
      <c r="K845" s="377"/>
      <c r="L845" s="377"/>
      <c r="M845" s="377"/>
      <c r="N845" s="377"/>
      <c r="O845" s="401"/>
      <c r="P845" s="377"/>
      <c r="Q845" s="377"/>
      <c r="R845" s="377"/>
      <c r="S845" s="401"/>
      <c r="T845" s="377"/>
      <c r="U845" s="401"/>
      <c r="V845" s="377"/>
      <c r="W845" s="377"/>
      <c r="X845" s="377"/>
      <c r="Y845" s="377"/>
      <c r="Z845" s="377"/>
      <c r="AA845" s="377"/>
    </row>
    <row r="846" spans="1:27" hidden="1" x14ac:dyDescent="0.25">
      <c r="A846" s="334" t="s">
        <v>388</v>
      </c>
      <c r="B846" s="335" t="s">
        <v>2127</v>
      </c>
      <c r="C846" s="334" t="s">
        <v>2128</v>
      </c>
      <c r="D846" s="336" t="s">
        <v>788</v>
      </c>
      <c r="E846" s="50" t="s">
        <v>1575</v>
      </c>
      <c r="F846" s="338" t="s">
        <v>2127</v>
      </c>
      <c r="G846" s="50" t="s">
        <v>2128</v>
      </c>
      <c r="H846" s="338" t="s">
        <v>2173</v>
      </c>
      <c r="I846" s="50" t="s">
        <v>2174</v>
      </c>
      <c r="J846" s="401"/>
      <c r="K846" s="377"/>
      <c r="L846" s="377"/>
      <c r="M846" s="377"/>
      <c r="N846" s="377"/>
      <c r="O846" s="401"/>
      <c r="P846" s="377"/>
      <c r="Q846" s="377"/>
      <c r="R846" s="377"/>
      <c r="S846" s="401"/>
      <c r="T846" s="377"/>
      <c r="U846" s="401"/>
      <c r="V846" s="377"/>
      <c r="W846" s="377"/>
      <c r="X846" s="377"/>
      <c r="Y846" s="377"/>
      <c r="Z846" s="377"/>
      <c r="AA846" s="377"/>
    </row>
    <row r="847" spans="1:27" hidden="1" x14ac:dyDescent="0.25">
      <c r="A847" s="334" t="s">
        <v>388</v>
      </c>
      <c r="B847" s="335" t="s">
        <v>2175</v>
      </c>
      <c r="C847" s="334" t="s">
        <v>2176</v>
      </c>
      <c r="D847" s="336" t="s">
        <v>768</v>
      </c>
      <c r="E847" s="50" t="s">
        <v>2177</v>
      </c>
      <c r="F847" s="338" t="s">
        <v>2175</v>
      </c>
      <c r="G847" s="50" t="s">
        <v>2176</v>
      </c>
      <c r="H847" s="338" t="s">
        <v>2178</v>
      </c>
      <c r="I847" s="50" t="s">
        <v>2179</v>
      </c>
      <c r="J847" s="401"/>
      <c r="K847" s="377"/>
      <c r="L847" s="377"/>
      <c r="M847" s="377"/>
      <c r="N847" s="377"/>
      <c r="O847" s="401"/>
      <c r="P847" s="377"/>
      <c r="Q847" s="377"/>
      <c r="R847" s="377"/>
      <c r="S847" s="401"/>
      <c r="T847" s="377"/>
      <c r="U847" s="401"/>
      <c r="V847" s="377"/>
      <c r="W847" s="377"/>
      <c r="X847" s="377"/>
      <c r="Y847" s="377"/>
      <c r="Z847" s="377"/>
      <c r="AA847" s="377"/>
    </row>
    <row r="848" spans="1:27" hidden="1" x14ac:dyDescent="0.25">
      <c r="A848" s="334" t="s">
        <v>388</v>
      </c>
      <c r="B848" s="335" t="s">
        <v>2175</v>
      </c>
      <c r="C848" s="334" t="s">
        <v>2176</v>
      </c>
      <c r="D848" s="336" t="s">
        <v>768</v>
      </c>
      <c r="E848" s="50" t="s">
        <v>2177</v>
      </c>
      <c r="F848" s="338" t="s">
        <v>2175</v>
      </c>
      <c r="G848" s="50" t="s">
        <v>2176</v>
      </c>
      <c r="H848" s="338" t="s">
        <v>2180</v>
      </c>
      <c r="I848" s="50" t="s">
        <v>2176</v>
      </c>
      <c r="J848" s="401"/>
      <c r="K848" s="377"/>
      <c r="L848" s="377"/>
      <c r="M848" s="377"/>
      <c r="N848" s="377"/>
      <c r="O848" s="401"/>
      <c r="P848" s="377"/>
      <c r="Q848" s="377"/>
      <c r="R848" s="377"/>
      <c r="S848" s="401"/>
      <c r="T848" s="377"/>
      <c r="U848" s="401"/>
      <c r="V848" s="377"/>
      <c r="W848" s="377"/>
      <c r="X848" s="377"/>
      <c r="Y848" s="377"/>
      <c r="Z848" s="377"/>
      <c r="AA848" s="377"/>
    </row>
    <row r="849" spans="1:27" hidden="1" x14ac:dyDescent="0.25">
      <c r="A849" s="334" t="s">
        <v>388</v>
      </c>
      <c r="B849" s="335" t="s">
        <v>2175</v>
      </c>
      <c r="C849" s="334" t="s">
        <v>2176</v>
      </c>
      <c r="D849" s="336" t="s">
        <v>768</v>
      </c>
      <c r="E849" s="50" t="s">
        <v>2177</v>
      </c>
      <c r="F849" s="338" t="s">
        <v>2175</v>
      </c>
      <c r="G849" s="50" t="s">
        <v>2176</v>
      </c>
      <c r="H849" s="338" t="s">
        <v>2181</v>
      </c>
      <c r="I849" s="50" t="s">
        <v>2182</v>
      </c>
      <c r="J849" s="401"/>
      <c r="K849" s="377"/>
      <c r="L849" s="377"/>
      <c r="M849" s="377"/>
      <c r="N849" s="377"/>
      <c r="O849" s="401"/>
      <c r="P849" s="377"/>
      <c r="Q849" s="377"/>
      <c r="R849" s="377"/>
      <c r="S849" s="401"/>
      <c r="T849" s="377"/>
      <c r="U849" s="401"/>
      <c r="V849" s="377"/>
      <c r="W849" s="377"/>
      <c r="X849" s="377"/>
      <c r="Y849" s="377"/>
      <c r="Z849" s="377"/>
      <c r="AA849" s="377"/>
    </row>
    <row r="850" spans="1:27" hidden="1" x14ac:dyDescent="0.25">
      <c r="A850" s="334" t="s">
        <v>388</v>
      </c>
      <c r="B850" s="335" t="s">
        <v>2175</v>
      </c>
      <c r="C850" s="334" t="s">
        <v>2176</v>
      </c>
      <c r="D850" s="336" t="s">
        <v>768</v>
      </c>
      <c r="E850" s="50" t="s">
        <v>2177</v>
      </c>
      <c r="F850" s="338" t="s">
        <v>2175</v>
      </c>
      <c r="G850" s="50" t="s">
        <v>2176</v>
      </c>
      <c r="H850" s="338" t="s">
        <v>2183</v>
      </c>
      <c r="I850" s="50" t="s">
        <v>2184</v>
      </c>
      <c r="J850" s="401"/>
      <c r="K850" s="377"/>
      <c r="L850" s="377"/>
      <c r="M850" s="377"/>
      <c r="N850" s="377"/>
      <c r="O850" s="401"/>
      <c r="P850" s="377"/>
      <c r="Q850" s="377"/>
      <c r="R850" s="377"/>
      <c r="S850" s="401"/>
      <c r="T850" s="377"/>
      <c r="U850" s="401"/>
      <c r="V850" s="377"/>
      <c r="W850" s="377"/>
      <c r="X850" s="377"/>
      <c r="Y850" s="377"/>
      <c r="Z850" s="377"/>
      <c r="AA850" s="377"/>
    </row>
    <row r="851" spans="1:27" hidden="1" x14ac:dyDescent="0.25">
      <c r="A851" s="334" t="s">
        <v>388</v>
      </c>
      <c r="B851" s="335" t="s">
        <v>2175</v>
      </c>
      <c r="C851" s="334" t="s">
        <v>2176</v>
      </c>
      <c r="D851" s="336" t="s">
        <v>768</v>
      </c>
      <c r="E851" s="50" t="s">
        <v>2177</v>
      </c>
      <c r="F851" s="338" t="s">
        <v>2175</v>
      </c>
      <c r="G851" s="50" t="s">
        <v>2176</v>
      </c>
      <c r="H851" s="338" t="s">
        <v>2185</v>
      </c>
      <c r="I851" s="50" t="s">
        <v>2186</v>
      </c>
      <c r="J851" s="401"/>
      <c r="K851" s="377"/>
      <c r="L851" s="377"/>
      <c r="M851" s="377"/>
      <c r="N851" s="377"/>
      <c r="O851" s="401"/>
      <c r="P851" s="377"/>
      <c r="Q851" s="377"/>
      <c r="R851" s="377"/>
      <c r="S851" s="401"/>
      <c r="T851" s="377"/>
      <c r="U851" s="401"/>
      <c r="V851" s="377"/>
      <c r="W851" s="377"/>
      <c r="X851" s="377"/>
      <c r="Y851" s="377"/>
      <c r="Z851" s="377"/>
      <c r="AA851" s="377"/>
    </row>
    <row r="852" spans="1:27" hidden="1" x14ac:dyDescent="0.25">
      <c r="A852" s="334" t="s">
        <v>388</v>
      </c>
      <c r="B852" s="335" t="s">
        <v>2175</v>
      </c>
      <c r="C852" s="334" t="s">
        <v>2176</v>
      </c>
      <c r="D852" s="336" t="s">
        <v>768</v>
      </c>
      <c r="E852" s="50" t="s">
        <v>2177</v>
      </c>
      <c r="F852" s="338" t="s">
        <v>2175</v>
      </c>
      <c r="G852" s="50" t="s">
        <v>2176</v>
      </c>
      <c r="H852" s="338" t="s">
        <v>2187</v>
      </c>
      <c r="I852" s="50" t="s">
        <v>2188</v>
      </c>
      <c r="J852" s="401"/>
      <c r="K852" s="377"/>
      <c r="L852" s="377"/>
      <c r="M852" s="377"/>
      <c r="N852" s="377"/>
      <c r="O852" s="401"/>
      <c r="P852" s="377"/>
      <c r="Q852" s="377"/>
      <c r="R852" s="377"/>
      <c r="S852" s="401"/>
      <c r="T852" s="377"/>
      <c r="U852" s="401"/>
      <c r="V852" s="377"/>
      <c r="W852" s="377"/>
      <c r="X852" s="377"/>
      <c r="Y852" s="377"/>
      <c r="Z852" s="377"/>
      <c r="AA852" s="377"/>
    </row>
    <row r="853" spans="1:27" hidden="1" x14ac:dyDescent="0.25">
      <c r="A853" s="334" t="s">
        <v>388</v>
      </c>
      <c r="B853" s="335" t="s">
        <v>2175</v>
      </c>
      <c r="C853" s="334" t="s">
        <v>2176</v>
      </c>
      <c r="D853" s="336" t="s">
        <v>768</v>
      </c>
      <c r="E853" s="50" t="s">
        <v>2177</v>
      </c>
      <c r="F853" s="338" t="s">
        <v>2175</v>
      </c>
      <c r="G853" s="50" t="s">
        <v>2176</v>
      </c>
      <c r="H853" s="338" t="s">
        <v>2189</v>
      </c>
      <c r="I853" s="50" t="s">
        <v>2190</v>
      </c>
      <c r="J853" s="401"/>
      <c r="K853" s="377"/>
      <c r="L853" s="377"/>
      <c r="M853" s="377"/>
      <c r="N853" s="377"/>
      <c r="O853" s="401"/>
      <c r="P853" s="377"/>
      <c r="Q853" s="377"/>
      <c r="R853" s="377"/>
      <c r="S853" s="401"/>
      <c r="T853" s="377"/>
      <c r="U853" s="401"/>
      <c r="V853" s="377"/>
      <c r="W853" s="377"/>
      <c r="X853" s="377"/>
      <c r="Y853" s="377"/>
      <c r="Z853" s="377"/>
      <c r="AA853" s="377"/>
    </row>
    <row r="854" spans="1:27" hidden="1" x14ac:dyDescent="0.25">
      <c r="A854" s="334" t="s">
        <v>388</v>
      </c>
      <c r="B854" s="335" t="s">
        <v>2191</v>
      </c>
      <c r="C854" s="334" t="s">
        <v>2192</v>
      </c>
      <c r="D854" s="336" t="s">
        <v>768</v>
      </c>
      <c r="E854" s="50" t="s">
        <v>2177</v>
      </c>
      <c r="F854" s="338" t="s">
        <v>2191</v>
      </c>
      <c r="G854" s="50" t="s">
        <v>2192</v>
      </c>
      <c r="H854" s="338" t="s">
        <v>2193</v>
      </c>
      <c r="I854" s="50" t="s">
        <v>2194</v>
      </c>
      <c r="J854" s="401"/>
      <c r="K854" s="377"/>
      <c r="L854" s="377"/>
      <c r="M854" s="377"/>
      <c r="N854" s="377"/>
      <c r="O854" s="401"/>
      <c r="P854" s="377"/>
      <c r="Q854" s="377"/>
      <c r="R854" s="377"/>
      <c r="S854" s="401"/>
      <c r="T854" s="377"/>
      <c r="U854" s="401"/>
      <c r="V854" s="377"/>
      <c r="W854" s="377"/>
      <c r="X854" s="377"/>
      <c r="Y854" s="377"/>
      <c r="Z854" s="377"/>
      <c r="AA854" s="377"/>
    </row>
    <row r="855" spans="1:27" hidden="1" x14ac:dyDescent="0.25">
      <c r="A855" s="334" t="s">
        <v>388</v>
      </c>
      <c r="B855" s="335" t="s">
        <v>2191</v>
      </c>
      <c r="C855" s="334" t="s">
        <v>2192</v>
      </c>
      <c r="D855" s="336" t="s">
        <v>768</v>
      </c>
      <c r="E855" s="50" t="s">
        <v>2177</v>
      </c>
      <c r="F855" s="338" t="s">
        <v>2191</v>
      </c>
      <c r="G855" s="50" t="s">
        <v>2192</v>
      </c>
      <c r="H855" s="338" t="s">
        <v>2195</v>
      </c>
      <c r="I855" s="50" t="s">
        <v>2196</v>
      </c>
      <c r="J855" s="401"/>
      <c r="K855" s="377"/>
      <c r="L855" s="377"/>
      <c r="M855" s="377"/>
      <c r="N855" s="377"/>
      <c r="O855" s="401"/>
      <c r="P855" s="377"/>
      <c r="Q855" s="377"/>
      <c r="R855" s="377"/>
      <c r="S855" s="401"/>
      <c r="T855" s="377"/>
      <c r="U855" s="401"/>
      <c r="V855" s="377"/>
      <c r="W855" s="377"/>
      <c r="X855" s="377"/>
      <c r="Y855" s="377"/>
      <c r="Z855" s="377"/>
      <c r="AA855" s="377"/>
    </row>
    <row r="856" spans="1:27" hidden="1" x14ac:dyDescent="0.25">
      <c r="A856" s="334" t="s">
        <v>388</v>
      </c>
      <c r="B856" s="335" t="s">
        <v>2191</v>
      </c>
      <c r="C856" s="334" t="s">
        <v>2192</v>
      </c>
      <c r="D856" s="336" t="s">
        <v>768</v>
      </c>
      <c r="E856" s="50" t="s">
        <v>2177</v>
      </c>
      <c r="F856" s="338" t="s">
        <v>2191</v>
      </c>
      <c r="G856" s="50" t="s">
        <v>2192</v>
      </c>
      <c r="H856" s="338" t="s">
        <v>2197</v>
      </c>
      <c r="I856" s="50" t="s">
        <v>2198</v>
      </c>
      <c r="J856" s="401"/>
      <c r="K856" s="377"/>
      <c r="L856" s="377"/>
      <c r="M856" s="377"/>
      <c r="N856" s="377"/>
      <c r="O856" s="401"/>
      <c r="P856" s="377"/>
      <c r="Q856" s="377"/>
      <c r="R856" s="377"/>
      <c r="S856" s="401"/>
      <c r="T856" s="377"/>
      <c r="U856" s="401"/>
      <c r="V856" s="377"/>
      <c r="W856" s="377"/>
      <c r="X856" s="377"/>
      <c r="Y856" s="377"/>
      <c r="Z856" s="377"/>
      <c r="AA856" s="377"/>
    </row>
    <row r="857" spans="1:27" hidden="1" x14ac:dyDescent="0.25">
      <c r="A857" s="334" t="s">
        <v>388</v>
      </c>
      <c r="B857" s="335" t="s">
        <v>2191</v>
      </c>
      <c r="C857" s="334" t="s">
        <v>2192</v>
      </c>
      <c r="D857" s="336" t="s">
        <v>768</v>
      </c>
      <c r="E857" s="50" t="s">
        <v>2177</v>
      </c>
      <c r="F857" s="338" t="s">
        <v>2191</v>
      </c>
      <c r="G857" s="50" t="s">
        <v>2192</v>
      </c>
      <c r="H857" s="338" t="s">
        <v>2199</v>
      </c>
      <c r="I857" s="50" t="s">
        <v>2200</v>
      </c>
      <c r="J857" s="401"/>
      <c r="K857" s="377"/>
      <c r="L857" s="377"/>
      <c r="M857" s="377"/>
      <c r="N857" s="377"/>
      <c r="O857" s="401"/>
      <c r="P857" s="377"/>
      <c r="Q857" s="377"/>
      <c r="R857" s="377"/>
      <c r="S857" s="401"/>
      <c r="T857" s="377"/>
      <c r="U857" s="401"/>
      <c r="V857" s="377"/>
      <c r="W857" s="377"/>
      <c r="X857" s="377"/>
      <c r="Y857" s="377"/>
      <c r="Z857" s="377"/>
      <c r="AA857" s="377"/>
    </row>
    <row r="858" spans="1:27" hidden="1" x14ac:dyDescent="0.25">
      <c r="A858" s="334" t="s">
        <v>388</v>
      </c>
      <c r="B858" s="335" t="s">
        <v>2191</v>
      </c>
      <c r="C858" s="334" t="s">
        <v>2192</v>
      </c>
      <c r="D858" s="336" t="s">
        <v>768</v>
      </c>
      <c r="E858" s="50" t="s">
        <v>2177</v>
      </c>
      <c r="F858" s="338" t="s">
        <v>2191</v>
      </c>
      <c r="G858" s="50" t="s">
        <v>2192</v>
      </c>
      <c r="H858" s="338" t="s">
        <v>2201</v>
      </c>
      <c r="I858" s="50" t="s">
        <v>2202</v>
      </c>
      <c r="J858" s="401"/>
      <c r="K858" s="377"/>
      <c r="L858" s="377"/>
      <c r="M858" s="377"/>
      <c r="N858" s="377"/>
      <c r="O858" s="401"/>
      <c r="P858" s="377"/>
      <c r="Q858" s="377"/>
      <c r="R858" s="377"/>
      <c r="S858" s="401"/>
      <c r="T858" s="377"/>
      <c r="U858" s="401"/>
      <c r="V858" s="377"/>
      <c r="W858" s="377"/>
      <c r="X858" s="377"/>
      <c r="Y858" s="377"/>
      <c r="Z858" s="377"/>
      <c r="AA858" s="377"/>
    </row>
    <row r="859" spans="1:27" hidden="1" x14ac:dyDescent="0.25">
      <c r="A859" s="334" t="s">
        <v>388</v>
      </c>
      <c r="B859" s="335" t="s">
        <v>2191</v>
      </c>
      <c r="C859" s="334" t="s">
        <v>2192</v>
      </c>
      <c r="D859" s="336" t="s">
        <v>768</v>
      </c>
      <c r="E859" s="50" t="s">
        <v>2177</v>
      </c>
      <c r="F859" s="338" t="s">
        <v>2191</v>
      </c>
      <c r="G859" s="50" t="s">
        <v>2192</v>
      </c>
      <c r="H859" s="338" t="s">
        <v>2203</v>
      </c>
      <c r="I859" s="50" t="s">
        <v>2204</v>
      </c>
      <c r="J859" s="401"/>
      <c r="K859" s="377"/>
      <c r="L859" s="377"/>
      <c r="M859" s="377"/>
      <c r="N859" s="377"/>
      <c r="O859" s="401"/>
      <c r="P859" s="377"/>
      <c r="Q859" s="377"/>
      <c r="R859" s="377"/>
      <c r="S859" s="401"/>
      <c r="T859" s="377"/>
      <c r="U859" s="401"/>
      <c r="V859" s="377"/>
      <c r="W859" s="377"/>
      <c r="X859" s="377"/>
      <c r="Y859" s="377"/>
      <c r="Z859" s="377"/>
      <c r="AA859" s="377"/>
    </row>
    <row r="860" spans="1:27" hidden="1" x14ac:dyDescent="0.25">
      <c r="A860" s="334" t="s">
        <v>388</v>
      </c>
      <c r="B860" s="335" t="s">
        <v>2191</v>
      </c>
      <c r="C860" s="334" t="s">
        <v>2192</v>
      </c>
      <c r="D860" s="336" t="s">
        <v>768</v>
      </c>
      <c r="E860" s="50" t="s">
        <v>2177</v>
      </c>
      <c r="F860" s="338" t="s">
        <v>2191</v>
      </c>
      <c r="G860" s="50" t="s">
        <v>2192</v>
      </c>
      <c r="H860" s="338" t="s">
        <v>2205</v>
      </c>
      <c r="I860" s="50" t="s">
        <v>2206</v>
      </c>
      <c r="J860" s="401"/>
      <c r="K860" s="377"/>
      <c r="L860" s="377"/>
      <c r="M860" s="377"/>
      <c r="N860" s="377"/>
      <c r="O860" s="401"/>
      <c r="P860" s="377"/>
      <c r="Q860" s="377"/>
      <c r="R860" s="377"/>
      <c r="S860" s="401"/>
      <c r="T860" s="377"/>
      <c r="U860" s="401"/>
      <c r="V860" s="377"/>
      <c r="W860" s="377"/>
      <c r="X860" s="377"/>
      <c r="Y860" s="377"/>
      <c r="Z860" s="377"/>
      <c r="AA860" s="377"/>
    </row>
    <row r="861" spans="1:27" hidden="1" x14ac:dyDescent="0.25">
      <c r="A861" s="334" t="s">
        <v>379</v>
      </c>
      <c r="B861" s="335" t="s">
        <v>2207</v>
      </c>
      <c r="C861" s="334" t="s">
        <v>2208</v>
      </c>
      <c r="D861" s="336" t="s">
        <v>768</v>
      </c>
      <c r="E861" s="50" t="s">
        <v>2177</v>
      </c>
      <c r="F861" s="338" t="s">
        <v>2207</v>
      </c>
      <c r="G861" s="50" t="s">
        <v>2208</v>
      </c>
      <c r="H861" s="338" t="s">
        <v>2209</v>
      </c>
      <c r="I861" s="50" t="s">
        <v>2208</v>
      </c>
      <c r="J861" s="401"/>
      <c r="K861" s="377"/>
      <c r="L861" s="377"/>
      <c r="M861" s="377"/>
      <c r="N861" s="377"/>
      <c r="O861" s="401"/>
      <c r="P861" s="377"/>
      <c r="Q861" s="377"/>
      <c r="R861" s="377"/>
      <c r="S861" s="401"/>
      <c r="T861" s="377"/>
      <c r="U861" s="401"/>
      <c r="V861" s="377"/>
      <c r="W861" s="377"/>
      <c r="X861" s="377"/>
      <c r="Y861" s="377"/>
      <c r="Z861" s="377"/>
      <c r="AA861" s="377"/>
    </row>
    <row r="862" spans="1:27" hidden="1" x14ac:dyDescent="0.25">
      <c r="A862" s="334" t="s">
        <v>388</v>
      </c>
      <c r="B862" s="335" t="s">
        <v>2210</v>
      </c>
      <c r="C862" s="334" t="s">
        <v>2211</v>
      </c>
      <c r="D862" s="336" t="s">
        <v>768</v>
      </c>
      <c r="E862" s="50" t="s">
        <v>2177</v>
      </c>
      <c r="F862" s="338" t="s">
        <v>2210</v>
      </c>
      <c r="G862" s="50" t="s">
        <v>2211</v>
      </c>
      <c r="H862" s="338" t="s">
        <v>2212</v>
      </c>
      <c r="I862" s="50" t="s">
        <v>2213</v>
      </c>
      <c r="J862" s="401"/>
      <c r="K862" s="377"/>
      <c r="L862" s="377"/>
      <c r="M862" s="377"/>
      <c r="N862" s="377"/>
      <c r="O862" s="401"/>
      <c r="P862" s="377"/>
      <c r="Q862" s="377"/>
      <c r="R862" s="377"/>
      <c r="S862" s="401"/>
      <c r="T862" s="377"/>
      <c r="U862" s="401"/>
      <c r="V862" s="377"/>
      <c r="W862" s="377"/>
      <c r="X862" s="377"/>
      <c r="Y862" s="377"/>
      <c r="Z862" s="377"/>
      <c r="AA862" s="377"/>
    </row>
    <row r="863" spans="1:27" hidden="1" x14ac:dyDescent="0.25">
      <c r="A863" s="334" t="s">
        <v>388</v>
      </c>
      <c r="B863" s="335" t="s">
        <v>2210</v>
      </c>
      <c r="C863" s="334" t="s">
        <v>2211</v>
      </c>
      <c r="D863" s="336" t="s">
        <v>768</v>
      </c>
      <c r="E863" s="50" t="s">
        <v>2177</v>
      </c>
      <c r="F863" s="338" t="s">
        <v>2210</v>
      </c>
      <c r="G863" s="50" t="s">
        <v>2211</v>
      </c>
      <c r="H863" s="338" t="s">
        <v>2214</v>
      </c>
      <c r="I863" s="50" t="s">
        <v>2215</v>
      </c>
      <c r="J863" s="401"/>
      <c r="K863" s="377"/>
      <c r="L863" s="377"/>
      <c r="M863" s="377"/>
      <c r="N863" s="377"/>
      <c r="O863" s="401"/>
      <c r="P863" s="377"/>
      <c r="Q863" s="377"/>
      <c r="R863" s="377"/>
      <c r="S863" s="401"/>
      <c r="T863" s="377"/>
      <c r="U863" s="401"/>
      <c r="V863" s="377"/>
      <c r="W863" s="377"/>
      <c r="X863" s="377"/>
      <c r="Y863" s="377"/>
      <c r="Z863" s="377"/>
      <c r="AA863" s="377"/>
    </row>
    <row r="864" spans="1:27" hidden="1" x14ac:dyDescent="0.25">
      <c r="A864" s="334" t="s">
        <v>388</v>
      </c>
      <c r="B864" s="335" t="s">
        <v>2210</v>
      </c>
      <c r="C864" s="334" t="s">
        <v>2211</v>
      </c>
      <c r="D864" s="336" t="s">
        <v>768</v>
      </c>
      <c r="E864" s="50" t="s">
        <v>2177</v>
      </c>
      <c r="F864" s="338" t="s">
        <v>2210</v>
      </c>
      <c r="G864" s="50" t="s">
        <v>2211</v>
      </c>
      <c r="H864" s="338" t="s">
        <v>2216</v>
      </c>
      <c r="I864" s="50" t="s">
        <v>2217</v>
      </c>
      <c r="J864" s="401"/>
      <c r="K864" s="377"/>
      <c r="L864" s="377"/>
      <c r="M864" s="377"/>
      <c r="N864" s="377"/>
      <c r="O864" s="401"/>
      <c r="P864" s="377"/>
      <c r="Q864" s="377"/>
      <c r="R864" s="377"/>
      <c r="S864" s="401"/>
      <c r="T864" s="377"/>
      <c r="U864" s="401"/>
      <c r="V864" s="377"/>
      <c r="W864" s="377"/>
      <c r="X864" s="377"/>
      <c r="Y864" s="377"/>
      <c r="Z864" s="377"/>
      <c r="AA864" s="377"/>
    </row>
    <row r="865" spans="1:27" hidden="1" x14ac:dyDescent="0.25">
      <c r="A865" s="334" t="s">
        <v>388</v>
      </c>
      <c r="B865" s="335" t="s">
        <v>2210</v>
      </c>
      <c r="C865" s="334" t="s">
        <v>2211</v>
      </c>
      <c r="D865" s="336" t="s">
        <v>768</v>
      </c>
      <c r="E865" s="50" t="s">
        <v>2177</v>
      </c>
      <c r="F865" s="338" t="s">
        <v>2210</v>
      </c>
      <c r="G865" s="50" t="s">
        <v>2211</v>
      </c>
      <c r="H865" s="338" t="s">
        <v>2218</v>
      </c>
      <c r="I865" s="50" t="s">
        <v>2219</v>
      </c>
      <c r="J865" s="401"/>
      <c r="K865" s="377"/>
      <c r="L865" s="377"/>
      <c r="M865" s="377"/>
      <c r="N865" s="377"/>
      <c r="O865" s="401"/>
      <c r="P865" s="377"/>
      <c r="Q865" s="377"/>
      <c r="R865" s="377"/>
      <c r="S865" s="401"/>
      <c r="T865" s="377"/>
      <c r="U865" s="401"/>
      <c r="V865" s="377"/>
      <c r="W865" s="377"/>
      <c r="X865" s="377"/>
      <c r="Y865" s="377"/>
      <c r="Z865" s="377"/>
      <c r="AA865" s="377"/>
    </row>
    <row r="866" spans="1:27" hidden="1" x14ac:dyDescent="0.25">
      <c r="A866" s="334" t="s">
        <v>388</v>
      </c>
      <c r="B866" s="335" t="s">
        <v>2210</v>
      </c>
      <c r="C866" s="334" t="s">
        <v>2211</v>
      </c>
      <c r="D866" s="336" t="s">
        <v>768</v>
      </c>
      <c r="E866" s="50" t="s">
        <v>2177</v>
      </c>
      <c r="F866" s="338" t="s">
        <v>2210</v>
      </c>
      <c r="G866" s="50" t="s">
        <v>2211</v>
      </c>
      <c r="H866" s="338" t="s">
        <v>2220</v>
      </c>
      <c r="I866" s="50" t="s">
        <v>2221</v>
      </c>
      <c r="J866" s="401"/>
      <c r="K866" s="377"/>
      <c r="L866" s="377"/>
      <c r="M866" s="377"/>
      <c r="N866" s="377"/>
      <c r="O866" s="401"/>
      <c r="P866" s="377"/>
      <c r="Q866" s="377"/>
      <c r="R866" s="377"/>
      <c r="S866" s="401"/>
      <c r="T866" s="377"/>
      <c r="U866" s="401"/>
      <c r="V866" s="377"/>
      <c r="W866" s="377"/>
      <c r="X866" s="377"/>
      <c r="Y866" s="377"/>
      <c r="Z866" s="377"/>
      <c r="AA866" s="377"/>
    </row>
    <row r="867" spans="1:27" x14ac:dyDescent="0.25">
      <c r="A867" s="334" t="s">
        <v>388</v>
      </c>
      <c r="B867" s="335" t="s">
        <v>2222</v>
      </c>
      <c r="C867" s="334" t="s">
        <v>2223</v>
      </c>
      <c r="D867" s="336" t="s">
        <v>768</v>
      </c>
      <c r="E867" s="50" t="s">
        <v>2177</v>
      </c>
      <c r="F867" s="338" t="s">
        <v>2222</v>
      </c>
      <c r="G867" s="50" t="s">
        <v>2223</v>
      </c>
      <c r="H867" s="338" t="s">
        <v>2224</v>
      </c>
      <c r="I867" s="50" t="s">
        <v>2225</v>
      </c>
      <c r="J867" s="401"/>
      <c r="K867" s="377"/>
      <c r="L867" s="377"/>
      <c r="M867" s="377"/>
      <c r="N867" s="377"/>
      <c r="O867" s="401"/>
      <c r="P867" s="377"/>
      <c r="Q867" s="377"/>
      <c r="R867" s="377"/>
      <c r="S867" s="401"/>
      <c r="T867" s="377"/>
      <c r="U867" s="401"/>
      <c r="V867" s="377"/>
      <c r="W867" s="377"/>
      <c r="X867" s="377"/>
      <c r="Y867" s="377"/>
      <c r="Z867" s="377"/>
      <c r="AA867" s="377"/>
    </row>
    <row r="868" spans="1:27" x14ac:dyDescent="0.25">
      <c r="A868" s="334" t="s">
        <v>388</v>
      </c>
      <c r="B868" s="335" t="s">
        <v>2222</v>
      </c>
      <c r="C868" s="334" t="s">
        <v>2223</v>
      </c>
      <c r="D868" s="336" t="s">
        <v>768</v>
      </c>
      <c r="E868" s="50" t="s">
        <v>2177</v>
      </c>
      <c r="F868" s="338" t="s">
        <v>2222</v>
      </c>
      <c r="G868" s="50" t="s">
        <v>2223</v>
      </c>
      <c r="H868" s="338" t="s">
        <v>2226</v>
      </c>
      <c r="I868" s="50" t="s">
        <v>2227</v>
      </c>
      <c r="J868" s="401"/>
      <c r="K868" s="377"/>
      <c r="L868" s="377"/>
      <c r="M868" s="377"/>
      <c r="N868" s="377"/>
      <c r="O868" s="401"/>
      <c r="P868" s="377"/>
      <c r="Q868" s="377"/>
      <c r="R868" s="377"/>
      <c r="S868" s="401"/>
      <c r="T868" s="377"/>
      <c r="U868" s="401"/>
      <c r="V868" s="377"/>
      <c r="W868" s="377"/>
      <c r="X868" s="377"/>
      <c r="Y868" s="377"/>
      <c r="Z868" s="377"/>
      <c r="AA868" s="377"/>
    </row>
    <row r="869" spans="1:27" x14ac:dyDescent="0.25">
      <c r="A869" s="334" t="s">
        <v>388</v>
      </c>
      <c r="B869" s="335" t="s">
        <v>2222</v>
      </c>
      <c r="C869" s="334" t="s">
        <v>2223</v>
      </c>
      <c r="D869" s="336" t="s">
        <v>768</v>
      </c>
      <c r="E869" s="50" t="s">
        <v>2177</v>
      </c>
      <c r="F869" s="338" t="s">
        <v>2222</v>
      </c>
      <c r="G869" s="50" t="s">
        <v>2223</v>
      </c>
      <c r="H869" s="338" t="s">
        <v>2228</v>
      </c>
      <c r="I869" s="50" t="s">
        <v>2229</v>
      </c>
      <c r="J869" s="401"/>
      <c r="K869" s="377"/>
      <c r="L869" s="377"/>
      <c r="M869" s="377"/>
      <c r="N869" s="377"/>
      <c r="O869" s="401"/>
      <c r="P869" s="377"/>
      <c r="Q869" s="377"/>
      <c r="R869" s="377"/>
      <c r="S869" s="401"/>
      <c r="T869" s="377"/>
      <c r="U869" s="401"/>
      <c r="V869" s="377"/>
      <c r="W869" s="377"/>
      <c r="X869" s="377"/>
      <c r="Y869" s="377"/>
      <c r="Z869" s="377"/>
      <c r="AA869" s="377"/>
    </row>
    <row r="870" spans="1:27" x14ac:dyDescent="0.25">
      <c r="A870" s="334" t="s">
        <v>388</v>
      </c>
      <c r="B870" s="335" t="s">
        <v>2222</v>
      </c>
      <c r="C870" s="334" t="s">
        <v>2223</v>
      </c>
      <c r="D870" s="336" t="s">
        <v>768</v>
      </c>
      <c r="E870" s="50" t="s">
        <v>2177</v>
      </c>
      <c r="F870" s="338" t="s">
        <v>2222</v>
      </c>
      <c r="G870" s="50" t="s">
        <v>2223</v>
      </c>
      <c r="H870" s="338" t="s">
        <v>2230</v>
      </c>
      <c r="I870" s="50" t="s">
        <v>2231</v>
      </c>
      <c r="J870" s="401"/>
      <c r="K870" s="377"/>
      <c r="L870" s="377"/>
      <c r="M870" s="377"/>
      <c r="N870" s="377"/>
      <c r="O870" s="401"/>
      <c r="P870" s="377"/>
      <c r="Q870" s="377"/>
      <c r="R870" s="377"/>
      <c r="S870" s="401"/>
      <c r="T870" s="377"/>
      <c r="U870" s="401"/>
      <c r="V870" s="377"/>
      <c r="W870" s="377"/>
      <c r="X870" s="377"/>
      <c r="Y870" s="377"/>
      <c r="Z870" s="377"/>
      <c r="AA870" s="377"/>
    </row>
    <row r="871" spans="1:27" x14ac:dyDescent="0.25">
      <c r="A871" s="334" t="s">
        <v>388</v>
      </c>
      <c r="B871" s="335" t="s">
        <v>2222</v>
      </c>
      <c r="C871" s="334" t="s">
        <v>2223</v>
      </c>
      <c r="D871" s="336" t="s">
        <v>768</v>
      </c>
      <c r="E871" s="50" t="s">
        <v>2177</v>
      </c>
      <c r="F871" s="338" t="s">
        <v>2222</v>
      </c>
      <c r="G871" s="50" t="s">
        <v>2223</v>
      </c>
      <c r="H871" s="338" t="s">
        <v>2232</v>
      </c>
      <c r="I871" s="50" t="s">
        <v>2233</v>
      </c>
      <c r="J871" s="401"/>
      <c r="K871" s="377"/>
      <c r="L871" s="377"/>
      <c r="M871" s="377"/>
      <c r="N871" s="377"/>
      <c r="O871" s="401"/>
      <c r="P871" s="377"/>
      <c r="Q871" s="377"/>
      <c r="R871" s="377"/>
      <c r="S871" s="401"/>
      <c r="T871" s="377"/>
      <c r="U871" s="401"/>
      <c r="V871" s="377"/>
      <c r="W871" s="377"/>
      <c r="X871" s="377"/>
      <c r="Y871" s="377"/>
      <c r="Z871" s="377"/>
      <c r="AA871" s="377"/>
    </row>
    <row r="872" spans="1:27" x14ac:dyDescent="0.25">
      <c r="A872" s="334" t="s">
        <v>388</v>
      </c>
      <c r="B872" s="335" t="s">
        <v>2222</v>
      </c>
      <c r="C872" s="334" t="s">
        <v>2223</v>
      </c>
      <c r="D872" s="336" t="s">
        <v>768</v>
      </c>
      <c r="E872" s="50" t="s">
        <v>2177</v>
      </c>
      <c r="F872" s="338" t="s">
        <v>2222</v>
      </c>
      <c r="G872" s="50" t="s">
        <v>2223</v>
      </c>
      <c r="H872" s="338" t="s">
        <v>2234</v>
      </c>
      <c r="I872" s="50" t="s">
        <v>2235</v>
      </c>
      <c r="J872" s="401"/>
      <c r="K872" s="377"/>
      <c r="L872" s="377"/>
      <c r="M872" s="377"/>
      <c r="N872" s="377"/>
      <c r="O872" s="401"/>
      <c r="P872" s="377"/>
      <c r="Q872" s="377"/>
      <c r="R872" s="377"/>
      <c r="S872" s="401"/>
      <c r="T872" s="377"/>
      <c r="U872" s="401"/>
      <c r="V872" s="377"/>
      <c r="W872" s="377"/>
      <c r="X872" s="377"/>
      <c r="Y872" s="377"/>
      <c r="Z872" s="377"/>
      <c r="AA872" s="377"/>
    </row>
    <row r="873" spans="1:27" x14ac:dyDescent="0.25">
      <c r="A873" s="334" t="s">
        <v>388</v>
      </c>
      <c r="B873" s="335" t="s">
        <v>2222</v>
      </c>
      <c r="C873" s="334" t="s">
        <v>2223</v>
      </c>
      <c r="D873" s="336" t="s">
        <v>768</v>
      </c>
      <c r="E873" s="50" t="s">
        <v>2177</v>
      </c>
      <c r="F873" s="338" t="s">
        <v>2222</v>
      </c>
      <c r="G873" s="50" t="s">
        <v>2223</v>
      </c>
      <c r="H873" s="338" t="s">
        <v>2236</v>
      </c>
      <c r="I873" s="50" t="s">
        <v>2237</v>
      </c>
      <c r="J873" s="401"/>
      <c r="K873" s="377"/>
      <c r="L873" s="377"/>
      <c r="M873" s="377"/>
      <c r="N873" s="377"/>
      <c r="O873" s="401"/>
      <c r="P873" s="377"/>
      <c r="Q873" s="377"/>
      <c r="R873" s="377"/>
      <c r="S873" s="401"/>
      <c r="T873" s="377"/>
      <c r="U873" s="401"/>
      <c r="V873" s="377"/>
      <c r="W873" s="377"/>
      <c r="X873" s="377"/>
      <c r="Y873" s="377"/>
      <c r="Z873" s="377"/>
      <c r="AA873" s="377"/>
    </row>
    <row r="874" spans="1:27" x14ac:dyDescent="0.25">
      <c r="A874" s="334" t="s">
        <v>388</v>
      </c>
      <c r="B874" s="335" t="s">
        <v>2222</v>
      </c>
      <c r="C874" s="334" t="s">
        <v>2223</v>
      </c>
      <c r="D874" s="336" t="s">
        <v>768</v>
      </c>
      <c r="E874" s="50" t="s">
        <v>2177</v>
      </c>
      <c r="F874" s="338" t="s">
        <v>2222</v>
      </c>
      <c r="G874" s="50" t="s">
        <v>2223</v>
      </c>
      <c r="H874" s="338" t="s">
        <v>2238</v>
      </c>
      <c r="I874" s="50" t="s">
        <v>2239</v>
      </c>
      <c r="J874" s="401"/>
      <c r="K874" s="377"/>
      <c r="L874" s="377"/>
      <c r="M874" s="377"/>
      <c r="N874" s="377"/>
      <c r="O874" s="401"/>
      <c r="P874" s="377"/>
      <c r="Q874" s="377"/>
      <c r="R874" s="377"/>
      <c r="S874" s="401"/>
      <c r="T874" s="377"/>
      <c r="U874" s="401"/>
      <c r="V874" s="377"/>
      <c r="W874" s="377"/>
      <c r="X874" s="377"/>
      <c r="Y874" s="377"/>
      <c r="Z874" s="377"/>
      <c r="AA874" s="377"/>
    </row>
    <row r="875" spans="1:27" x14ac:dyDescent="0.25">
      <c r="A875" s="334" t="s">
        <v>388</v>
      </c>
      <c r="B875" s="335" t="s">
        <v>2222</v>
      </c>
      <c r="C875" s="334" t="s">
        <v>2223</v>
      </c>
      <c r="D875" s="336" t="s">
        <v>768</v>
      </c>
      <c r="E875" s="50" t="s">
        <v>2177</v>
      </c>
      <c r="F875" s="338" t="s">
        <v>2222</v>
      </c>
      <c r="G875" s="50" t="s">
        <v>2223</v>
      </c>
      <c r="H875" s="338" t="s">
        <v>2240</v>
      </c>
      <c r="I875" s="50" t="s">
        <v>2241</v>
      </c>
      <c r="J875" s="401"/>
      <c r="K875" s="377"/>
      <c r="L875" s="377"/>
      <c r="M875" s="377"/>
      <c r="N875" s="377"/>
      <c r="O875" s="401"/>
      <c r="P875" s="377"/>
      <c r="Q875" s="377"/>
      <c r="R875" s="377"/>
      <c r="S875" s="401"/>
      <c r="T875" s="377"/>
      <c r="U875" s="401"/>
      <c r="V875" s="377"/>
      <c r="W875" s="377"/>
      <c r="X875" s="377"/>
      <c r="Y875" s="377"/>
      <c r="Z875" s="377"/>
      <c r="AA875" s="377"/>
    </row>
    <row r="876" spans="1:27" hidden="1" x14ac:dyDescent="0.25">
      <c r="A876" s="334" t="s">
        <v>388</v>
      </c>
      <c r="B876" s="335" t="s">
        <v>2242</v>
      </c>
      <c r="C876" s="334" t="s">
        <v>2243</v>
      </c>
      <c r="D876" s="336" t="s">
        <v>768</v>
      </c>
      <c r="E876" s="50" t="s">
        <v>2177</v>
      </c>
      <c r="F876" s="338" t="s">
        <v>2242</v>
      </c>
      <c r="G876" s="50" t="s">
        <v>2243</v>
      </c>
      <c r="H876" s="338" t="s">
        <v>2244</v>
      </c>
      <c r="I876" s="50" t="s">
        <v>2245</v>
      </c>
      <c r="J876" s="401"/>
      <c r="K876" s="377"/>
      <c r="L876" s="377"/>
      <c r="M876" s="377"/>
      <c r="N876" s="377"/>
      <c r="O876" s="401"/>
      <c r="P876" s="377"/>
      <c r="Q876" s="377"/>
      <c r="R876" s="377"/>
      <c r="S876" s="401"/>
      <c r="T876" s="377"/>
      <c r="U876" s="401"/>
      <c r="V876" s="377"/>
      <c r="W876" s="377"/>
      <c r="X876" s="377"/>
      <c r="Y876" s="377"/>
      <c r="Z876" s="377"/>
      <c r="AA876" s="377"/>
    </row>
    <row r="877" spans="1:27" hidden="1" x14ac:dyDescent="0.25">
      <c r="A877" s="334" t="s">
        <v>388</v>
      </c>
      <c r="B877" s="335" t="s">
        <v>2242</v>
      </c>
      <c r="C877" s="334" t="s">
        <v>2243</v>
      </c>
      <c r="D877" s="336" t="s">
        <v>768</v>
      </c>
      <c r="E877" s="50" t="s">
        <v>2177</v>
      </c>
      <c r="F877" s="338" t="s">
        <v>2242</v>
      </c>
      <c r="G877" s="50" t="s">
        <v>2243</v>
      </c>
      <c r="H877" s="338" t="s">
        <v>2246</v>
      </c>
      <c r="I877" s="50" t="s">
        <v>2247</v>
      </c>
      <c r="J877" s="401"/>
      <c r="K877" s="377"/>
      <c r="L877" s="377"/>
      <c r="M877" s="377"/>
      <c r="N877" s="377"/>
      <c r="O877" s="401"/>
      <c r="P877" s="377"/>
      <c r="Q877" s="377"/>
      <c r="R877" s="377"/>
      <c r="S877" s="401"/>
      <c r="T877" s="377"/>
      <c r="U877" s="401"/>
      <c r="V877" s="377"/>
      <c r="W877" s="377"/>
      <c r="X877" s="377"/>
      <c r="Y877" s="377"/>
      <c r="Z877" s="377"/>
      <c r="AA877" s="377"/>
    </row>
    <row r="878" spans="1:27" hidden="1" x14ac:dyDescent="0.25">
      <c r="A878" s="334" t="s">
        <v>388</v>
      </c>
      <c r="B878" s="335" t="s">
        <v>2242</v>
      </c>
      <c r="C878" s="334" t="s">
        <v>2243</v>
      </c>
      <c r="D878" s="336" t="s">
        <v>768</v>
      </c>
      <c r="E878" s="50" t="s">
        <v>2177</v>
      </c>
      <c r="F878" s="338" t="s">
        <v>2242</v>
      </c>
      <c r="G878" s="50" t="s">
        <v>2243</v>
      </c>
      <c r="H878" s="338" t="s">
        <v>2248</v>
      </c>
      <c r="I878" s="50" t="s">
        <v>2249</v>
      </c>
      <c r="J878" s="401"/>
      <c r="K878" s="377"/>
      <c r="L878" s="377"/>
      <c r="M878" s="377"/>
      <c r="N878" s="377"/>
      <c r="O878" s="401"/>
      <c r="P878" s="377"/>
      <c r="Q878" s="377"/>
      <c r="R878" s="377"/>
      <c r="S878" s="401"/>
      <c r="T878" s="377"/>
      <c r="U878" s="401"/>
      <c r="V878" s="377"/>
      <c r="W878" s="377"/>
      <c r="X878" s="377"/>
      <c r="Y878" s="377"/>
      <c r="Z878" s="377"/>
      <c r="AA878" s="377"/>
    </row>
    <row r="879" spans="1:27" hidden="1" x14ac:dyDescent="0.25">
      <c r="A879" s="334" t="s">
        <v>388</v>
      </c>
      <c r="B879" s="335" t="s">
        <v>2242</v>
      </c>
      <c r="C879" s="334" t="s">
        <v>2243</v>
      </c>
      <c r="D879" s="336" t="s">
        <v>768</v>
      </c>
      <c r="E879" s="50" t="s">
        <v>2177</v>
      </c>
      <c r="F879" s="338" t="s">
        <v>2242</v>
      </c>
      <c r="G879" s="50" t="s">
        <v>2243</v>
      </c>
      <c r="H879" s="338" t="s">
        <v>2250</v>
      </c>
      <c r="I879" s="50" t="s">
        <v>2251</v>
      </c>
      <c r="J879" s="401"/>
      <c r="K879" s="377"/>
      <c r="L879" s="377"/>
      <c r="M879" s="377"/>
      <c r="N879" s="377"/>
      <c r="O879" s="401"/>
      <c r="P879" s="377"/>
      <c r="Q879" s="377"/>
      <c r="R879" s="377"/>
      <c r="S879" s="401"/>
      <c r="T879" s="377"/>
      <c r="U879" s="401"/>
      <c r="V879" s="377"/>
      <c r="W879" s="377"/>
      <c r="X879" s="377"/>
      <c r="Y879" s="377"/>
      <c r="Z879" s="377"/>
      <c r="AA879" s="377"/>
    </row>
    <row r="880" spans="1:27" hidden="1" x14ac:dyDescent="0.25">
      <c r="A880" s="334" t="s">
        <v>388</v>
      </c>
      <c r="B880" s="335" t="s">
        <v>2242</v>
      </c>
      <c r="C880" s="334" t="s">
        <v>2243</v>
      </c>
      <c r="D880" s="336" t="s">
        <v>768</v>
      </c>
      <c r="E880" s="50" t="s">
        <v>2177</v>
      </c>
      <c r="F880" s="338" t="s">
        <v>2242</v>
      </c>
      <c r="G880" s="50" t="s">
        <v>2243</v>
      </c>
      <c r="H880" s="338" t="s">
        <v>2252</v>
      </c>
      <c r="I880" s="50" t="s">
        <v>2253</v>
      </c>
      <c r="J880" s="401"/>
      <c r="K880" s="377"/>
      <c r="L880" s="377"/>
      <c r="M880" s="377"/>
      <c r="N880" s="377"/>
      <c r="O880" s="401"/>
      <c r="P880" s="377"/>
      <c r="Q880" s="377"/>
      <c r="R880" s="377"/>
      <c r="S880" s="401"/>
      <c r="T880" s="377"/>
      <c r="U880" s="401"/>
      <c r="V880" s="377"/>
      <c r="W880" s="377"/>
      <c r="X880" s="377"/>
      <c r="Y880" s="377"/>
      <c r="Z880" s="377"/>
      <c r="AA880" s="377"/>
    </row>
    <row r="881" spans="1:27" hidden="1" x14ac:dyDescent="0.25">
      <c r="A881" s="334" t="s">
        <v>388</v>
      </c>
      <c r="B881" s="335" t="s">
        <v>2242</v>
      </c>
      <c r="C881" s="334" t="s">
        <v>2243</v>
      </c>
      <c r="D881" s="336" t="s">
        <v>768</v>
      </c>
      <c r="E881" s="50" t="s">
        <v>2177</v>
      </c>
      <c r="F881" s="338" t="s">
        <v>2242</v>
      </c>
      <c r="G881" s="50" t="s">
        <v>2243</v>
      </c>
      <c r="H881" s="338" t="s">
        <v>2254</v>
      </c>
      <c r="I881" s="50" t="s">
        <v>2255</v>
      </c>
      <c r="J881" s="401"/>
      <c r="K881" s="377"/>
      <c r="L881" s="377"/>
      <c r="M881" s="377"/>
      <c r="N881" s="377"/>
      <c r="O881" s="401"/>
      <c r="P881" s="377"/>
      <c r="Q881" s="377"/>
      <c r="R881" s="377"/>
      <c r="S881" s="401"/>
      <c r="T881" s="377"/>
      <c r="U881" s="401"/>
      <c r="V881" s="377"/>
      <c r="W881" s="377"/>
      <c r="X881" s="377"/>
      <c r="Y881" s="377"/>
      <c r="Z881" s="377"/>
      <c r="AA881" s="377"/>
    </row>
    <row r="882" spans="1:27" hidden="1" x14ac:dyDescent="0.25">
      <c r="A882" s="334" t="s">
        <v>388</v>
      </c>
      <c r="B882" s="335" t="s">
        <v>2242</v>
      </c>
      <c r="C882" s="334" t="s">
        <v>2243</v>
      </c>
      <c r="D882" s="336" t="s">
        <v>768</v>
      </c>
      <c r="E882" s="50" t="s">
        <v>2177</v>
      </c>
      <c r="F882" s="338" t="s">
        <v>2242</v>
      </c>
      <c r="G882" s="50" t="s">
        <v>2243</v>
      </c>
      <c r="H882" s="338" t="s">
        <v>2256</v>
      </c>
      <c r="I882" s="50" t="s">
        <v>2257</v>
      </c>
      <c r="J882" s="401"/>
      <c r="K882" s="377"/>
      <c r="L882" s="377"/>
      <c r="M882" s="377"/>
      <c r="N882" s="377"/>
      <c r="O882" s="401"/>
      <c r="P882" s="377"/>
      <c r="Q882" s="377"/>
      <c r="R882" s="377"/>
      <c r="S882" s="401"/>
      <c r="T882" s="377"/>
      <c r="U882" s="401"/>
      <c r="V882" s="377"/>
      <c r="W882" s="377"/>
      <c r="X882" s="377"/>
      <c r="Y882" s="377"/>
      <c r="Z882" s="377"/>
      <c r="AA882" s="377"/>
    </row>
    <row r="883" spans="1:27" hidden="1" x14ac:dyDescent="0.25">
      <c r="A883" s="334" t="s">
        <v>388</v>
      </c>
      <c r="B883" s="335" t="s">
        <v>2242</v>
      </c>
      <c r="C883" s="334" t="s">
        <v>2243</v>
      </c>
      <c r="D883" s="336" t="s">
        <v>768</v>
      </c>
      <c r="E883" s="50" t="s">
        <v>2177</v>
      </c>
      <c r="F883" s="338" t="s">
        <v>2242</v>
      </c>
      <c r="G883" s="50" t="s">
        <v>2243</v>
      </c>
      <c r="H883" s="338" t="s">
        <v>2258</v>
      </c>
      <c r="I883" s="50" t="s">
        <v>2259</v>
      </c>
      <c r="J883" s="401"/>
      <c r="K883" s="377"/>
      <c r="L883" s="377"/>
      <c r="M883" s="377"/>
      <c r="N883" s="377"/>
      <c r="O883" s="401"/>
      <c r="P883" s="377"/>
      <c r="Q883" s="377"/>
      <c r="R883" s="377"/>
      <c r="S883" s="401"/>
      <c r="T883" s="377"/>
      <c r="U883" s="401"/>
      <c r="V883" s="377"/>
      <c r="W883" s="377"/>
      <c r="X883" s="377"/>
      <c r="Y883" s="377"/>
      <c r="Z883" s="377"/>
      <c r="AA883" s="377"/>
    </row>
    <row r="884" spans="1:27" hidden="1" x14ac:dyDescent="0.25">
      <c r="A884" s="334" t="s">
        <v>388</v>
      </c>
      <c r="B884" s="335" t="s">
        <v>2242</v>
      </c>
      <c r="C884" s="334" t="s">
        <v>2243</v>
      </c>
      <c r="D884" s="336" t="s">
        <v>768</v>
      </c>
      <c r="E884" s="50" t="s">
        <v>2177</v>
      </c>
      <c r="F884" s="338" t="s">
        <v>2242</v>
      </c>
      <c r="G884" s="50" t="s">
        <v>2243</v>
      </c>
      <c r="H884" s="338" t="s">
        <v>2260</v>
      </c>
      <c r="I884" s="50" t="s">
        <v>2261</v>
      </c>
      <c r="J884" s="401"/>
      <c r="K884" s="377"/>
      <c r="L884" s="377"/>
      <c r="M884" s="377"/>
      <c r="N884" s="377"/>
      <c r="O884" s="401"/>
      <c r="P884" s="377"/>
      <c r="Q884" s="377"/>
      <c r="R884" s="377"/>
      <c r="S884" s="401"/>
      <c r="T884" s="377"/>
      <c r="U884" s="401"/>
      <c r="V884" s="377"/>
      <c r="W884" s="377"/>
      <c r="X884" s="377"/>
      <c r="Y884" s="377"/>
      <c r="Z884" s="377"/>
      <c r="AA884" s="377"/>
    </row>
    <row r="885" spans="1:27" hidden="1" x14ac:dyDescent="0.25">
      <c r="A885" s="334" t="s">
        <v>388</v>
      </c>
      <c r="B885" s="335" t="s">
        <v>2242</v>
      </c>
      <c r="C885" s="334" t="s">
        <v>2243</v>
      </c>
      <c r="D885" s="336" t="s">
        <v>768</v>
      </c>
      <c r="E885" s="50" t="s">
        <v>2177</v>
      </c>
      <c r="F885" s="338" t="s">
        <v>2242</v>
      </c>
      <c r="G885" s="50" t="s">
        <v>2243</v>
      </c>
      <c r="H885" s="338" t="s">
        <v>2262</v>
      </c>
      <c r="I885" s="50" t="s">
        <v>2263</v>
      </c>
      <c r="J885" s="401"/>
      <c r="K885" s="377"/>
      <c r="L885" s="377"/>
      <c r="M885" s="377"/>
      <c r="N885" s="377"/>
      <c r="O885" s="401"/>
      <c r="P885" s="377"/>
      <c r="Q885" s="377"/>
      <c r="R885" s="377"/>
      <c r="S885" s="401"/>
      <c r="T885" s="377"/>
      <c r="U885" s="401"/>
      <c r="V885" s="377"/>
      <c r="W885" s="377"/>
      <c r="X885" s="377"/>
      <c r="Y885" s="377"/>
      <c r="Z885" s="377"/>
      <c r="AA885" s="377"/>
    </row>
    <row r="886" spans="1:27" hidden="1" x14ac:dyDescent="0.25">
      <c r="A886" s="334" t="s">
        <v>388</v>
      </c>
      <c r="B886" s="335" t="s">
        <v>2264</v>
      </c>
      <c r="C886" s="334" t="s">
        <v>2265</v>
      </c>
      <c r="D886" s="336" t="s">
        <v>768</v>
      </c>
      <c r="E886" s="50" t="s">
        <v>2177</v>
      </c>
      <c r="F886" s="338" t="s">
        <v>2264</v>
      </c>
      <c r="G886" s="50" t="s">
        <v>2265</v>
      </c>
      <c r="H886" s="338" t="s">
        <v>2266</v>
      </c>
      <c r="I886" s="50" t="s">
        <v>2267</v>
      </c>
      <c r="J886" s="401"/>
      <c r="K886" s="377"/>
      <c r="L886" s="377"/>
      <c r="M886" s="377"/>
      <c r="N886" s="377"/>
      <c r="O886" s="401"/>
      <c r="P886" s="377"/>
      <c r="Q886" s="377"/>
      <c r="R886" s="377"/>
      <c r="S886" s="401"/>
      <c r="T886" s="377"/>
      <c r="U886" s="401"/>
      <c r="V886" s="377"/>
      <c r="W886" s="377"/>
      <c r="X886" s="377"/>
      <c r="Y886" s="377"/>
      <c r="Z886" s="377"/>
      <c r="AA886" s="377"/>
    </row>
    <row r="887" spans="1:27" hidden="1" x14ac:dyDescent="0.25">
      <c r="A887" s="334" t="s">
        <v>388</v>
      </c>
      <c r="B887" s="335" t="s">
        <v>2264</v>
      </c>
      <c r="C887" s="334" t="s">
        <v>2265</v>
      </c>
      <c r="D887" s="336" t="s">
        <v>768</v>
      </c>
      <c r="E887" s="50" t="s">
        <v>2177</v>
      </c>
      <c r="F887" s="338" t="s">
        <v>2264</v>
      </c>
      <c r="G887" s="50" t="s">
        <v>2265</v>
      </c>
      <c r="H887" s="338" t="s">
        <v>2268</v>
      </c>
      <c r="I887" s="50" t="s">
        <v>2269</v>
      </c>
      <c r="J887" s="401"/>
      <c r="K887" s="377"/>
      <c r="L887" s="377"/>
      <c r="M887" s="377"/>
      <c r="N887" s="377"/>
      <c r="O887" s="401"/>
      <c r="P887" s="377"/>
      <c r="Q887" s="377"/>
      <c r="R887" s="377"/>
      <c r="S887" s="401"/>
      <c r="T887" s="377"/>
      <c r="U887" s="401"/>
      <c r="V887" s="377"/>
      <c r="W887" s="377"/>
      <c r="X887" s="377"/>
      <c r="Y887" s="377"/>
      <c r="Z887" s="377"/>
      <c r="AA887" s="377"/>
    </row>
    <row r="888" spans="1:27" hidden="1" x14ac:dyDescent="0.25">
      <c r="A888" s="334" t="s">
        <v>388</v>
      </c>
      <c r="B888" s="335" t="s">
        <v>2264</v>
      </c>
      <c r="C888" s="334" t="s">
        <v>2265</v>
      </c>
      <c r="D888" s="336" t="s">
        <v>768</v>
      </c>
      <c r="E888" s="50" t="s">
        <v>2177</v>
      </c>
      <c r="F888" s="338" t="s">
        <v>2264</v>
      </c>
      <c r="G888" s="50" t="s">
        <v>2265</v>
      </c>
      <c r="H888" s="338" t="s">
        <v>2270</v>
      </c>
      <c r="I888" s="50" t="s">
        <v>2271</v>
      </c>
      <c r="J888" s="401"/>
      <c r="K888" s="377"/>
      <c r="L888" s="377"/>
      <c r="M888" s="377"/>
      <c r="N888" s="377"/>
      <c r="O888" s="401"/>
      <c r="P888" s="377"/>
      <c r="Q888" s="377"/>
      <c r="R888" s="377"/>
      <c r="S888" s="401"/>
      <c r="T888" s="377"/>
      <c r="U888" s="401"/>
      <c r="V888" s="377"/>
      <c r="W888" s="377"/>
      <c r="X888" s="377"/>
      <c r="Y888" s="377"/>
      <c r="Z888" s="377"/>
      <c r="AA888" s="377"/>
    </row>
    <row r="889" spans="1:27" hidden="1" x14ac:dyDescent="0.25">
      <c r="A889" s="334" t="s">
        <v>388</v>
      </c>
      <c r="B889" s="335" t="s">
        <v>2264</v>
      </c>
      <c r="C889" s="334" t="s">
        <v>2265</v>
      </c>
      <c r="D889" s="336" t="s">
        <v>768</v>
      </c>
      <c r="E889" s="50" t="s">
        <v>2177</v>
      </c>
      <c r="F889" s="338" t="s">
        <v>2264</v>
      </c>
      <c r="G889" s="50" t="s">
        <v>2265</v>
      </c>
      <c r="H889" s="338" t="s">
        <v>2272</v>
      </c>
      <c r="I889" s="50" t="s">
        <v>2273</v>
      </c>
      <c r="J889" s="401"/>
      <c r="K889" s="377"/>
      <c r="L889" s="377"/>
      <c r="M889" s="377"/>
      <c r="N889" s="377"/>
      <c r="O889" s="401"/>
      <c r="P889" s="377"/>
      <c r="Q889" s="377"/>
      <c r="R889" s="377"/>
      <c r="S889" s="401"/>
      <c r="T889" s="377"/>
      <c r="U889" s="401"/>
      <c r="V889" s="377"/>
      <c r="W889" s="377"/>
      <c r="X889" s="377"/>
      <c r="Y889" s="377"/>
      <c r="Z889" s="377"/>
      <c r="AA889" s="377"/>
    </row>
    <row r="890" spans="1:27" hidden="1" x14ac:dyDescent="0.25">
      <c r="A890" s="334" t="s">
        <v>388</v>
      </c>
      <c r="B890" s="335" t="s">
        <v>2264</v>
      </c>
      <c r="C890" s="334" t="s">
        <v>2265</v>
      </c>
      <c r="D890" s="336" t="s">
        <v>768</v>
      </c>
      <c r="E890" s="50" t="s">
        <v>2177</v>
      </c>
      <c r="F890" s="338" t="s">
        <v>2264</v>
      </c>
      <c r="G890" s="50" t="s">
        <v>2265</v>
      </c>
      <c r="H890" s="338" t="s">
        <v>2274</v>
      </c>
      <c r="I890" s="50" t="s">
        <v>2275</v>
      </c>
      <c r="J890" s="401"/>
      <c r="K890" s="377"/>
      <c r="L890" s="377"/>
      <c r="M890" s="377"/>
      <c r="N890" s="377"/>
      <c r="O890" s="401"/>
      <c r="P890" s="377"/>
      <c r="Q890" s="377"/>
      <c r="R890" s="377"/>
      <c r="S890" s="401"/>
      <c r="T890" s="377"/>
      <c r="U890" s="401"/>
      <c r="V890" s="377"/>
      <c r="W890" s="377"/>
      <c r="X890" s="377"/>
      <c r="Y890" s="377"/>
      <c r="Z890" s="377"/>
      <c r="AA890" s="377"/>
    </row>
    <row r="891" spans="1:27" hidden="1" x14ac:dyDescent="0.25">
      <c r="A891" s="334" t="s">
        <v>388</v>
      </c>
      <c r="B891" s="335" t="s">
        <v>2264</v>
      </c>
      <c r="C891" s="334" t="s">
        <v>2265</v>
      </c>
      <c r="D891" s="336" t="s">
        <v>768</v>
      </c>
      <c r="E891" s="50" t="s">
        <v>2177</v>
      </c>
      <c r="F891" s="338" t="s">
        <v>2264</v>
      </c>
      <c r="G891" s="50" t="s">
        <v>2265</v>
      </c>
      <c r="H891" s="338" t="s">
        <v>2276</v>
      </c>
      <c r="I891" s="50" t="s">
        <v>2277</v>
      </c>
      <c r="J891" s="401"/>
      <c r="K891" s="377"/>
      <c r="L891" s="377"/>
      <c r="M891" s="377"/>
      <c r="N891" s="377"/>
      <c r="O891" s="401"/>
      <c r="P891" s="377"/>
      <c r="Q891" s="377"/>
      <c r="R891" s="377"/>
      <c r="S891" s="401"/>
      <c r="T891" s="377"/>
      <c r="U891" s="401"/>
      <c r="V891" s="377"/>
      <c r="W891" s="377"/>
      <c r="X891" s="377"/>
      <c r="Y891" s="377"/>
      <c r="Z891" s="377"/>
      <c r="AA891" s="377"/>
    </row>
    <row r="892" spans="1:27" hidden="1" x14ac:dyDescent="0.25">
      <c r="A892" s="334" t="s">
        <v>388</v>
      </c>
      <c r="B892" s="335" t="s">
        <v>2264</v>
      </c>
      <c r="C892" s="334" t="s">
        <v>2265</v>
      </c>
      <c r="D892" s="336" t="s">
        <v>768</v>
      </c>
      <c r="E892" s="50" t="s">
        <v>2177</v>
      </c>
      <c r="F892" s="338" t="s">
        <v>2264</v>
      </c>
      <c r="G892" s="50" t="s">
        <v>2265</v>
      </c>
      <c r="H892" s="338" t="s">
        <v>2278</v>
      </c>
      <c r="I892" s="50" t="s">
        <v>2279</v>
      </c>
      <c r="J892" s="401"/>
      <c r="K892" s="377"/>
      <c r="L892" s="377"/>
      <c r="M892" s="377"/>
      <c r="N892" s="377"/>
      <c r="O892" s="401"/>
      <c r="P892" s="377"/>
      <c r="Q892" s="377"/>
      <c r="R892" s="377"/>
      <c r="S892" s="401"/>
      <c r="T892" s="377"/>
      <c r="U892" s="401"/>
      <c r="V892" s="377"/>
      <c r="W892" s="377"/>
      <c r="X892" s="377"/>
      <c r="Y892" s="377"/>
      <c r="Z892" s="377"/>
      <c r="AA892" s="377"/>
    </row>
    <row r="893" spans="1:27" hidden="1" x14ac:dyDescent="0.25">
      <c r="A893" s="334" t="s">
        <v>388</v>
      </c>
      <c r="B893" s="335" t="s">
        <v>2264</v>
      </c>
      <c r="C893" s="334" t="s">
        <v>2265</v>
      </c>
      <c r="D893" s="336" t="s">
        <v>768</v>
      </c>
      <c r="E893" s="50" t="s">
        <v>2177</v>
      </c>
      <c r="F893" s="338" t="s">
        <v>2264</v>
      </c>
      <c r="G893" s="50" t="s">
        <v>2265</v>
      </c>
      <c r="H893" s="338" t="s">
        <v>2280</v>
      </c>
      <c r="I893" s="50" t="s">
        <v>2281</v>
      </c>
      <c r="J893" s="401"/>
      <c r="K893" s="377"/>
      <c r="L893" s="377"/>
      <c r="M893" s="377"/>
      <c r="N893" s="377"/>
      <c r="O893" s="401"/>
      <c r="P893" s="377"/>
      <c r="Q893" s="377"/>
      <c r="R893" s="377"/>
      <c r="S893" s="401"/>
      <c r="T893" s="377"/>
      <c r="U893" s="401"/>
      <c r="V893" s="377"/>
      <c r="W893" s="377"/>
      <c r="X893" s="377"/>
      <c r="Y893" s="377"/>
      <c r="Z893" s="377"/>
      <c r="AA893" s="377"/>
    </row>
    <row r="894" spans="1:27" hidden="1" x14ac:dyDescent="0.25">
      <c r="A894" s="334" t="s">
        <v>388</v>
      </c>
      <c r="B894" s="335" t="s">
        <v>2264</v>
      </c>
      <c r="C894" s="334" t="s">
        <v>2265</v>
      </c>
      <c r="D894" s="336" t="s">
        <v>768</v>
      </c>
      <c r="E894" s="50" t="s">
        <v>2177</v>
      </c>
      <c r="F894" s="338" t="s">
        <v>2264</v>
      </c>
      <c r="G894" s="50" t="s">
        <v>2265</v>
      </c>
      <c r="H894" s="338" t="s">
        <v>2282</v>
      </c>
      <c r="I894" s="50" t="s">
        <v>1976</v>
      </c>
      <c r="J894" s="401"/>
      <c r="K894" s="377"/>
      <c r="L894" s="377"/>
      <c r="M894" s="377"/>
      <c r="N894" s="377"/>
      <c r="O894" s="401"/>
      <c r="P894" s="377"/>
      <c r="Q894" s="377"/>
      <c r="R894" s="377"/>
      <c r="S894" s="401"/>
      <c r="T894" s="377"/>
      <c r="U894" s="401"/>
      <c r="V894" s="377"/>
      <c r="W894" s="377"/>
      <c r="X894" s="377"/>
      <c r="Y894" s="377"/>
      <c r="Z894" s="377"/>
      <c r="AA894" s="377"/>
    </row>
    <row r="895" spans="1:27" hidden="1" x14ac:dyDescent="0.25">
      <c r="A895" s="334" t="s">
        <v>388</v>
      </c>
      <c r="B895" s="335" t="s">
        <v>2264</v>
      </c>
      <c r="C895" s="334" t="s">
        <v>2265</v>
      </c>
      <c r="D895" s="336" t="s">
        <v>768</v>
      </c>
      <c r="E895" s="50" t="s">
        <v>2177</v>
      </c>
      <c r="F895" s="338" t="s">
        <v>2264</v>
      </c>
      <c r="G895" s="50" t="s">
        <v>2265</v>
      </c>
      <c r="H895" s="338" t="s">
        <v>2283</v>
      </c>
      <c r="I895" s="50" t="s">
        <v>2284</v>
      </c>
      <c r="J895" s="401"/>
      <c r="K895" s="377"/>
      <c r="L895" s="377"/>
      <c r="M895" s="377"/>
      <c r="N895" s="377"/>
      <c r="O895" s="401"/>
      <c r="P895" s="377"/>
      <c r="Q895" s="377"/>
      <c r="R895" s="377"/>
      <c r="S895" s="401"/>
      <c r="T895" s="377"/>
      <c r="U895" s="401"/>
      <c r="V895" s="377"/>
      <c r="W895" s="377"/>
      <c r="X895" s="377"/>
      <c r="Y895" s="377"/>
      <c r="Z895" s="377"/>
      <c r="AA895" s="377"/>
    </row>
    <row r="896" spans="1:27" hidden="1" x14ac:dyDescent="0.25">
      <c r="A896" s="334" t="s">
        <v>388</v>
      </c>
      <c r="B896" s="335" t="s">
        <v>2264</v>
      </c>
      <c r="C896" s="334" t="s">
        <v>2265</v>
      </c>
      <c r="D896" s="336" t="s">
        <v>768</v>
      </c>
      <c r="E896" s="50" t="s">
        <v>2177</v>
      </c>
      <c r="F896" s="338" t="s">
        <v>2264</v>
      </c>
      <c r="G896" s="50" t="s">
        <v>2265</v>
      </c>
      <c r="H896" s="338" t="s">
        <v>2285</v>
      </c>
      <c r="I896" s="50" t="s">
        <v>2286</v>
      </c>
      <c r="J896" s="401"/>
      <c r="K896" s="377"/>
      <c r="L896" s="377"/>
      <c r="M896" s="377"/>
      <c r="N896" s="377"/>
      <c r="O896" s="401"/>
      <c r="P896" s="377"/>
      <c r="Q896" s="377"/>
      <c r="R896" s="377"/>
      <c r="S896" s="401"/>
      <c r="T896" s="377"/>
      <c r="U896" s="401"/>
      <c r="V896" s="377"/>
      <c r="W896" s="377"/>
      <c r="X896" s="377"/>
      <c r="Y896" s="377"/>
      <c r="Z896" s="377"/>
      <c r="AA896" s="377"/>
    </row>
    <row r="897" spans="1:27" hidden="1" x14ac:dyDescent="0.25">
      <c r="A897" s="334" t="s">
        <v>388</v>
      </c>
      <c r="B897" s="335" t="s">
        <v>2264</v>
      </c>
      <c r="C897" s="334" t="s">
        <v>2265</v>
      </c>
      <c r="D897" s="336" t="s">
        <v>768</v>
      </c>
      <c r="E897" s="50" t="s">
        <v>2177</v>
      </c>
      <c r="F897" s="338" t="s">
        <v>2264</v>
      </c>
      <c r="G897" s="50" t="s">
        <v>2265</v>
      </c>
      <c r="H897" s="338" t="s">
        <v>2287</v>
      </c>
      <c r="I897" s="50" t="s">
        <v>2288</v>
      </c>
      <c r="J897" s="401"/>
      <c r="K897" s="377"/>
      <c r="L897" s="377"/>
      <c r="M897" s="377"/>
      <c r="N897" s="377"/>
      <c r="O897" s="401"/>
      <c r="P897" s="377"/>
      <c r="Q897" s="377"/>
      <c r="R897" s="377"/>
      <c r="S897" s="401"/>
      <c r="T897" s="377"/>
      <c r="U897" s="401"/>
      <c r="V897" s="377"/>
      <c r="W897" s="377"/>
      <c r="X897" s="377"/>
      <c r="Y897" s="377"/>
      <c r="Z897" s="377"/>
      <c r="AA897" s="377"/>
    </row>
    <row r="898" spans="1:27" hidden="1" x14ac:dyDescent="0.25">
      <c r="A898" s="334" t="s">
        <v>388</v>
      </c>
      <c r="B898" s="335" t="s">
        <v>2264</v>
      </c>
      <c r="C898" s="334" t="s">
        <v>2265</v>
      </c>
      <c r="D898" s="336" t="s">
        <v>768</v>
      </c>
      <c r="E898" s="50" t="s">
        <v>2177</v>
      </c>
      <c r="F898" s="338" t="s">
        <v>2264</v>
      </c>
      <c r="G898" s="50" t="s">
        <v>2265</v>
      </c>
      <c r="H898" s="338" t="s">
        <v>2289</v>
      </c>
      <c r="I898" s="50" t="s">
        <v>2290</v>
      </c>
      <c r="J898" s="401"/>
      <c r="K898" s="377"/>
      <c r="L898" s="377"/>
      <c r="M898" s="377"/>
      <c r="N898" s="377"/>
      <c r="O898" s="401"/>
      <c r="P898" s="377"/>
      <c r="Q898" s="377"/>
      <c r="R898" s="377"/>
      <c r="S898" s="401"/>
      <c r="T898" s="377"/>
      <c r="U898" s="401"/>
      <c r="V898" s="377"/>
      <c r="W898" s="377"/>
      <c r="X898" s="377"/>
      <c r="Y898" s="377"/>
      <c r="Z898" s="377"/>
      <c r="AA898" s="377"/>
    </row>
    <row r="899" spans="1:27" hidden="1" x14ac:dyDescent="0.25">
      <c r="A899" s="334" t="s">
        <v>388</v>
      </c>
      <c r="B899" s="335" t="s">
        <v>2264</v>
      </c>
      <c r="C899" s="334" t="s">
        <v>2265</v>
      </c>
      <c r="D899" s="336" t="s">
        <v>768</v>
      </c>
      <c r="E899" s="50" t="s">
        <v>2177</v>
      </c>
      <c r="F899" s="338" t="s">
        <v>2264</v>
      </c>
      <c r="G899" s="50" t="s">
        <v>2265</v>
      </c>
      <c r="H899" s="338" t="s">
        <v>2291</v>
      </c>
      <c r="I899" s="50" t="s">
        <v>2292</v>
      </c>
      <c r="J899" s="401"/>
      <c r="K899" s="377"/>
      <c r="L899" s="377"/>
      <c r="M899" s="377"/>
      <c r="N899" s="377"/>
      <c r="O899" s="401"/>
      <c r="P899" s="377"/>
      <c r="Q899" s="377"/>
      <c r="R899" s="377"/>
      <c r="S899" s="401"/>
      <c r="T899" s="377"/>
      <c r="U899" s="401"/>
      <c r="V899" s="377"/>
      <c r="W899" s="377"/>
      <c r="X899" s="377"/>
      <c r="Y899" s="377"/>
      <c r="Z899" s="377"/>
      <c r="AA899" s="377"/>
    </row>
    <row r="900" spans="1:27" hidden="1" x14ac:dyDescent="0.25">
      <c r="A900" s="334" t="s">
        <v>388</v>
      </c>
      <c r="B900" s="335" t="s">
        <v>2264</v>
      </c>
      <c r="C900" s="334" t="s">
        <v>2265</v>
      </c>
      <c r="D900" s="336" t="s">
        <v>768</v>
      </c>
      <c r="E900" s="50" t="s">
        <v>2177</v>
      </c>
      <c r="F900" s="338" t="s">
        <v>2264</v>
      </c>
      <c r="G900" s="50" t="s">
        <v>2265</v>
      </c>
      <c r="H900" s="338" t="s">
        <v>2293</v>
      </c>
      <c r="I900" s="50" t="s">
        <v>2294</v>
      </c>
      <c r="J900" s="401"/>
      <c r="K900" s="377"/>
      <c r="L900" s="377"/>
      <c r="M900" s="377"/>
      <c r="N900" s="377"/>
      <c r="O900" s="401"/>
      <c r="P900" s="377"/>
      <c r="Q900" s="377"/>
      <c r="R900" s="377"/>
      <c r="S900" s="401"/>
      <c r="T900" s="377"/>
      <c r="U900" s="401"/>
      <c r="V900" s="377"/>
      <c r="W900" s="377"/>
      <c r="X900" s="377"/>
      <c r="Y900" s="377"/>
      <c r="Z900" s="377"/>
      <c r="AA900" s="377"/>
    </row>
    <row r="901" spans="1:27" hidden="1" x14ac:dyDescent="0.25">
      <c r="A901" s="334" t="s">
        <v>388</v>
      </c>
      <c r="B901" s="335" t="s">
        <v>2264</v>
      </c>
      <c r="C901" s="334" t="s">
        <v>2265</v>
      </c>
      <c r="D901" s="336" t="s">
        <v>768</v>
      </c>
      <c r="E901" s="50" t="s">
        <v>2177</v>
      </c>
      <c r="F901" s="338" t="s">
        <v>2264</v>
      </c>
      <c r="G901" s="50" t="s">
        <v>2265</v>
      </c>
      <c r="H901" s="338" t="s">
        <v>2295</v>
      </c>
      <c r="I901" s="50" t="s">
        <v>2296</v>
      </c>
      <c r="J901" s="401"/>
      <c r="K901" s="377"/>
      <c r="L901" s="377"/>
      <c r="M901" s="377"/>
      <c r="N901" s="377"/>
      <c r="O901" s="401"/>
      <c r="P901" s="377"/>
      <c r="Q901" s="377"/>
      <c r="R901" s="377"/>
      <c r="S901" s="401"/>
      <c r="T901" s="377"/>
      <c r="U901" s="401"/>
      <c r="V901" s="377"/>
      <c r="W901" s="377"/>
      <c r="X901" s="377"/>
      <c r="Y901" s="377"/>
      <c r="Z901" s="377"/>
      <c r="AA901" s="377"/>
    </row>
    <row r="902" spans="1:27" hidden="1" x14ac:dyDescent="0.25">
      <c r="A902" s="334" t="s">
        <v>388</v>
      </c>
      <c r="B902" s="335" t="s">
        <v>2264</v>
      </c>
      <c r="C902" s="334" t="s">
        <v>2265</v>
      </c>
      <c r="D902" s="336" t="s">
        <v>768</v>
      </c>
      <c r="E902" s="50" t="s">
        <v>2177</v>
      </c>
      <c r="F902" s="338" t="s">
        <v>2264</v>
      </c>
      <c r="G902" s="50" t="s">
        <v>2265</v>
      </c>
      <c r="H902" s="338" t="s">
        <v>2297</v>
      </c>
      <c r="I902" s="50" t="s">
        <v>2298</v>
      </c>
      <c r="J902" s="401"/>
      <c r="K902" s="377"/>
      <c r="L902" s="377"/>
      <c r="M902" s="377"/>
      <c r="N902" s="377"/>
      <c r="O902" s="401"/>
      <c r="P902" s="377"/>
      <c r="Q902" s="377"/>
      <c r="R902" s="377"/>
      <c r="S902" s="401"/>
      <c r="T902" s="377"/>
      <c r="U902" s="401"/>
      <c r="V902" s="377"/>
      <c r="W902" s="377"/>
      <c r="X902" s="377"/>
      <c r="Y902" s="377"/>
      <c r="Z902" s="377"/>
      <c r="AA902" s="377"/>
    </row>
    <row r="903" spans="1:27" hidden="1" x14ac:dyDescent="0.25">
      <c r="A903" s="334" t="s">
        <v>388</v>
      </c>
      <c r="B903" s="335" t="s">
        <v>2264</v>
      </c>
      <c r="C903" s="334" t="s">
        <v>2265</v>
      </c>
      <c r="D903" s="336" t="s">
        <v>768</v>
      </c>
      <c r="E903" s="50" t="s">
        <v>2177</v>
      </c>
      <c r="F903" s="338" t="s">
        <v>2264</v>
      </c>
      <c r="G903" s="50" t="s">
        <v>2265</v>
      </c>
      <c r="H903" s="338" t="s">
        <v>2299</v>
      </c>
      <c r="I903" s="50" t="s">
        <v>2300</v>
      </c>
      <c r="J903" s="401"/>
      <c r="K903" s="377"/>
      <c r="L903" s="377"/>
      <c r="M903" s="377"/>
      <c r="N903" s="377"/>
      <c r="O903" s="401"/>
      <c r="P903" s="377"/>
      <c r="Q903" s="377"/>
      <c r="R903" s="377"/>
      <c r="S903" s="401"/>
      <c r="T903" s="377"/>
      <c r="U903" s="401"/>
      <c r="V903" s="377"/>
      <c r="W903" s="377"/>
      <c r="X903" s="377"/>
      <c r="Y903" s="377"/>
      <c r="Z903" s="377"/>
      <c r="AA903" s="377"/>
    </row>
    <row r="904" spans="1:27" hidden="1" x14ac:dyDescent="0.25">
      <c r="A904" s="334" t="s">
        <v>388</v>
      </c>
      <c r="B904" s="335" t="s">
        <v>2264</v>
      </c>
      <c r="C904" s="334" t="s">
        <v>2265</v>
      </c>
      <c r="D904" s="336" t="s">
        <v>768</v>
      </c>
      <c r="E904" s="50" t="s">
        <v>2177</v>
      </c>
      <c r="F904" s="338" t="s">
        <v>2264</v>
      </c>
      <c r="G904" s="50" t="s">
        <v>2265</v>
      </c>
      <c r="H904" s="338" t="s">
        <v>2301</v>
      </c>
      <c r="I904" s="50" t="s">
        <v>2302</v>
      </c>
      <c r="J904" s="401"/>
      <c r="K904" s="377"/>
      <c r="L904" s="377"/>
      <c r="M904" s="377"/>
      <c r="N904" s="377"/>
      <c r="O904" s="401"/>
      <c r="P904" s="377"/>
      <c r="Q904" s="377"/>
      <c r="R904" s="377"/>
      <c r="S904" s="401"/>
      <c r="T904" s="377"/>
      <c r="U904" s="401"/>
      <c r="V904" s="377"/>
      <c r="W904" s="377"/>
      <c r="X904" s="377"/>
      <c r="Y904" s="377"/>
      <c r="Z904" s="377"/>
      <c r="AA904" s="377"/>
    </row>
    <row r="905" spans="1:27" hidden="1" x14ac:dyDescent="0.25">
      <c r="A905" s="334" t="s">
        <v>388</v>
      </c>
      <c r="B905" s="335" t="s">
        <v>2264</v>
      </c>
      <c r="C905" s="334" t="s">
        <v>2265</v>
      </c>
      <c r="D905" s="336" t="s">
        <v>768</v>
      </c>
      <c r="E905" s="50" t="s">
        <v>2177</v>
      </c>
      <c r="F905" s="338" t="s">
        <v>2264</v>
      </c>
      <c r="G905" s="50" t="s">
        <v>2265</v>
      </c>
      <c r="H905" s="338" t="s">
        <v>2303</v>
      </c>
      <c r="I905" s="50" t="s">
        <v>2304</v>
      </c>
      <c r="J905" s="401"/>
      <c r="K905" s="377"/>
      <c r="L905" s="377"/>
      <c r="M905" s="377"/>
      <c r="N905" s="377"/>
      <c r="O905" s="401"/>
      <c r="P905" s="377"/>
      <c r="Q905" s="377"/>
      <c r="R905" s="377"/>
      <c r="S905" s="401"/>
      <c r="T905" s="377"/>
      <c r="U905" s="401"/>
      <c r="V905" s="377"/>
      <c r="W905" s="377"/>
      <c r="X905" s="377"/>
      <c r="Y905" s="377"/>
      <c r="Z905" s="377"/>
      <c r="AA905" s="377"/>
    </row>
    <row r="906" spans="1:27" hidden="1" x14ac:dyDescent="0.25">
      <c r="A906" s="334" t="s">
        <v>388</v>
      </c>
      <c r="B906" s="335" t="s">
        <v>2305</v>
      </c>
      <c r="C906" s="334" t="s">
        <v>2306</v>
      </c>
      <c r="D906" s="336" t="s">
        <v>768</v>
      </c>
      <c r="E906" s="50" t="s">
        <v>2177</v>
      </c>
      <c r="F906" s="338" t="s">
        <v>2305</v>
      </c>
      <c r="G906" s="50" t="s">
        <v>2306</v>
      </c>
      <c r="H906" s="338" t="s">
        <v>2307</v>
      </c>
      <c r="I906" s="50" t="s">
        <v>2308</v>
      </c>
      <c r="J906" s="401"/>
      <c r="K906" s="377"/>
      <c r="L906" s="377"/>
      <c r="M906" s="377"/>
      <c r="N906" s="377"/>
      <c r="O906" s="401"/>
      <c r="P906" s="377"/>
      <c r="Q906" s="377"/>
      <c r="R906" s="377"/>
      <c r="S906" s="401"/>
      <c r="T906" s="377"/>
      <c r="U906" s="401"/>
      <c r="V906" s="377"/>
      <c r="W906" s="377"/>
      <c r="X906" s="377"/>
      <c r="Y906" s="377"/>
      <c r="Z906" s="377"/>
      <c r="AA906" s="377"/>
    </row>
    <row r="907" spans="1:27" hidden="1" x14ac:dyDescent="0.25">
      <c r="A907" s="334" t="s">
        <v>388</v>
      </c>
      <c r="B907" s="335" t="s">
        <v>2305</v>
      </c>
      <c r="C907" s="334" t="s">
        <v>2306</v>
      </c>
      <c r="D907" s="336" t="s">
        <v>768</v>
      </c>
      <c r="E907" s="50" t="s">
        <v>2177</v>
      </c>
      <c r="F907" s="338" t="s">
        <v>2305</v>
      </c>
      <c r="G907" s="50" t="s">
        <v>2306</v>
      </c>
      <c r="H907" s="338" t="s">
        <v>2309</v>
      </c>
      <c r="I907" s="50" t="s">
        <v>2310</v>
      </c>
      <c r="J907" s="401"/>
      <c r="K907" s="377"/>
      <c r="L907" s="377"/>
      <c r="M907" s="377"/>
      <c r="N907" s="377"/>
      <c r="O907" s="401"/>
      <c r="P907" s="377"/>
      <c r="Q907" s="377"/>
      <c r="R907" s="377"/>
      <c r="S907" s="401"/>
      <c r="T907" s="377"/>
      <c r="U907" s="401"/>
      <c r="V907" s="377"/>
      <c r="W907" s="377"/>
      <c r="X907" s="377"/>
      <c r="Y907" s="377"/>
      <c r="Z907" s="377"/>
      <c r="AA907" s="377"/>
    </row>
    <row r="908" spans="1:27" hidden="1" x14ac:dyDescent="0.25">
      <c r="A908" s="334" t="s">
        <v>388</v>
      </c>
      <c r="B908" s="335" t="s">
        <v>2305</v>
      </c>
      <c r="C908" s="334" t="s">
        <v>2306</v>
      </c>
      <c r="D908" s="336" t="s">
        <v>768</v>
      </c>
      <c r="E908" s="50" t="s">
        <v>2177</v>
      </c>
      <c r="F908" s="338" t="s">
        <v>2305</v>
      </c>
      <c r="G908" s="50" t="s">
        <v>2306</v>
      </c>
      <c r="H908" s="338" t="s">
        <v>2311</v>
      </c>
      <c r="I908" s="50" t="s">
        <v>2312</v>
      </c>
      <c r="J908" s="401"/>
      <c r="K908" s="377"/>
      <c r="L908" s="377"/>
      <c r="M908" s="377"/>
      <c r="N908" s="377"/>
      <c r="O908" s="401"/>
      <c r="P908" s="377"/>
      <c r="Q908" s="377"/>
      <c r="R908" s="377"/>
      <c r="S908" s="401"/>
      <c r="T908" s="377"/>
      <c r="U908" s="401"/>
      <c r="V908" s="377"/>
      <c r="W908" s="377"/>
      <c r="X908" s="377"/>
      <c r="Y908" s="377"/>
      <c r="Z908" s="377"/>
      <c r="AA908" s="377"/>
    </row>
    <row r="909" spans="1:27" hidden="1" x14ac:dyDescent="0.25">
      <c r="A909" s="334" t="s">
        <v>388</v>
      </c>
      <c r="B909" s="335" t="s">
        <v>2305</v>
      </c>
      <c r="C909" s="334" t="s">
        <v>2306</v>
      </c>
      <c r="D909" s="336" t="s">
        <v>768</v>
      </c>
      <c r="E909" s="50" t="s">
        <v>2177</v>
      </c>
      <c r="F909" s="338" t="s">
        <v>2305</v>
      </c>
      <c r="G909" s="50" t="s">
        <v>2306</v>
      </c>
      <c r="H909" s="338" t="s">
        <v>2313</v>
      </c>
      <c r="I909" s="50" t="s">
        <v>2314</v>
      </c>
      <c r="J909" s="401"/>
      <c r="K909" s="377"/>
      <c r="L909" s="377"/>
      <c r="M909" s="377"/>
      <c r="N909" s="377"/>
      <c r="O909" s="401"/>
      <c r="P909" s="377"/>
      <c r="Q909" s="377"/>
      <c r="R909" s="377"/>
      <c r="S909" s="401"/>
      <c r="T909" s="377"/>
      <c r="U909" s="401"/>
      <c r="V909" s="377"/>
      <c r="W909" s="377"/>
      <c r="X909" s="377"/>
      <c r="Y909" s="377"/>
      <c r="Z909" s="377"/>
      <c r="AA909" s="377"/>
    </row>
    <row r="910" spans="1:27" hidden="1" x14ac:dyDescent="0.25">
      <c r="A910" s="334" t="s">
        <v>388</v>
      </c>
      <c r="B910" s="335" t="s">
        <v>2305</v>
      </c>
      <c r="C910" s="334" t="s">
        <v>2306</v>
      </c>
      <c r="D910" s="336" t="s">
        <v>768</v>
      </c>
      <c r="E910" s="50" t="s">
        <v>2177</v>
      </c>
      <c r="F910" s="338" t="s">
        <v>2305</v>
      </c>
      <c r="G910" s="50" t="s">
        <v>2306</v>
      </c>
      <c r="H910" s="338" t="s">
        <v>2315</v>
      </c>
      <c r="I910" s="50" t="s">
        <v>2316</v>
      </c>
      <c r="J910" s="401"/>
      <c r="K910" s="377"/>
      <c r="L910" s="377"/>
      <c r="M910" s="377"/>
      <c r="N910" s="377"/>
      <c r="O910" s="401"/>
      <c r="P910" s="377"/>
      <c r="Q910" s="377"/>
      <c r="R910" s="377"/>
      <c r="S910" s="401"/>
      <c r="T910" s="377"/>
      <c r="U910" s="401"/>
      <c r="V910" s="377"/>
      <c r="W910" s="377"/>
      <c r="X910" s="377"/>
      <c r="Y910" s="377"/>
      <c r="Z910" s="377"/>
      <c r="AA910" s="377"/>
    </row>
    <row r="911" spans="1:27" hidden="1" x14ac:dyDescent="0.25">
      <c r="A911" s="334" t="s">
        <v>388</v>
      </c>
      <c r="B911" s="335" t="s">
        <v>2305</v>
      </c>
      <c r="C911" s="334" t="s">
        <v>2306</v>
      </c>
      <c r="D911" s="336" t="s">
        <v>768</v>
      </c>
      <c r="E911" s="50" t="s">
        <v>2177</v>
      </c>
      <c r="F911" s="338" t="s">
        <v>2305</v>
      </c>
      <c r="G911" s="50" t="s">
        <v>2306</v>
      </c>
      <c r="H911" s="338" t="s">
        <v>2317</v>
      </c>
      <c r="I911" s="50" t="s">
        <v>2318</v>
      </c>
      <c r="J911" s="401"/>
      <c r="K911" s="377"/>
      <c r="L911" s="377"/>
      <c r="M911" s="377"/>
      <c r="N911" s="377"/>
      <c r="O911" s="401"/>
      <c r="P911" s="377"/>
      <c r="Q911" s="377"/>
      <c r="R911" s="377"/>
      <c r="S911" s="401"/>
      <c r="T911" s="377"/>
      <c r="U911" s="401"/>
      <c r="V911" s="377"/>
      <c r="W911" s="377"/>
      <c r="X911" s="377"/>
      <c r="Y911" s="377"/>
      <c r="Z911" s="377"/>
      <c r="AA911" s="377"/>
    </row>
    <row r="912" spans="1:27" hidden="1" x14ac:dyDescent="0.25">
      <c r="A912" s="334" t="s">
        <v>388</v>
      </c>
      <c r="B912" s="335" t="s">
        <v>2305</v>
      </c>
      <c r="C912" s="334" t="s">
        <v>2306</v>
      </c>
      <c r="D912" s="336" t="s">
        <v>768</v>
      </c>
      <c r="E912" s="50" t="s">
        <v>2177</v>
      </c>
      <c r="F912" s="338" t="s">
        <v>2305</v>
      </c>
      <c r="G912" s="50" t="s">
        <v>2306</v>
      </c>
      <c r="H912" s="338" t="s">
        <v>2319</v>
      </c>
      <c r="I912" s="50" t="s">
        <v>2320</v>
      </c>
      <c r="J912" s="401"/>
      <c r="K912" s="377"/>
      <c r="L912" s="377"/>
      <c r="M912" s="377"/>
      <c r="N912" s="377"/>
      <c r="O912" s="401"/>
      <c r="P912" s="377"/>
      <c r="Q912" s="377"/>
      <c r="R912" s="377"/>
      <c r="S912" s="401"/>
      <c r="T912" s="377"/>
      <c r="U912" s="401"/>
      <c r="V912" s="377"/>
      <c r="W912" s="377"/>
      <c r="X912" s="377"/>
      <c r="Y912" s="377"/>
      <c r="Z912" s="377"/>
      <c r="AA912" s="377"/>
    </row>
    <row r="913" spans="1:27" hidden="1" x14ac:dyDescent="0.25">
      <c r="A913" s="334" t="s">
        <v>388</v>
      </c>
      <c r="B913" s="335" t="s">
        <v>2305</v>
      </c>
      <c r="C913" s="334" t="s">
        <v>2306</v>
      </c>
      <c r="D913" s="336" t="s">
        <v>768</v>
      </c>
      <c r="E913" s="50" t="s">
        <v>2177</v>
      </c>
      <c r="F913" s="338" t="s">
        <v>2305</v>
      </c>
      <c r="G913" s="50" t="s">
        <v>2306</v>
      </c>
      <c r="H913" s="338" t="s">
        <v>2321</v>
      </c>
      <c r="I913" s="50" t="s">
        <v>2322</v>
      </c>
      <c r="J913" s="401"/>
      <c r="K913" s="377"/>
      <c r="L913" s="377"/>
      <c r="M913" s="377"/>
      <c r="N913" s="377"/>
      <c r="O913" s="401"/>
      <c r="P913" s="377"/>
      <c r="Q913" s="377"/>
      <c r="R913" s="377"/>
      <c r="S913" s="401"/>
      <c r="T913" s="377"/>
      <c r="U913" s="401"/>
      <c r="V913" s="377"/>
      <c r="W913" s="377"/>
      <c r="X913" s="377"/>
      <c r="Y913" s="377"/>
      <c r="Z913" s="377"/>
      <c r="AA913" s="377"/>
    </row>
    <row r="914" spans="1:27" hidden="1" x14ac:dyDescent="0.25">
      <c r="A914" s="334" t="s">
        <v>388</v>
      </c>
      <c r="B914" s="335" t="s">
        <v>2305</v>
      </c>
      <c r="C914" s="334" t="s">
        <v>2306</v>
      </c>
      <c r="D914" s="336" t="s">
        <v>768</v>
      </c>
      <c r="E914" s="50" t="s">
        <v>2177</v>
      </c>
      <c r="F914" s="338" t="s">
        <v>2305</v>
      </c>
      <c r="G914" s="50" t="s">
        <v>2306</v>
      </c>
      <c r="H914" s="338" t="s">
        <v>2323</v>
      </c>
      <c r="I914" s="50" t="s">
        <v>2324</v>
      </c>
      <c r="J914" s="401"/>
      <c r="K914" s="377"/>
      <c r="L914" s="377"/>
      <c r="M914" s="377"/>
      <c r="N914" s="377"/>
      <c r="O914" s="401"/>
      <c r="P914" s="377"/>
      <c r="Q914" s="377"/>
      <c r="R914" s="377"/>
      <c r="S914" s="401"/>
      <c r="T914" s="377"/>
      <c r="U914" s="401"/>
      <c r="V914" s="377"/>
      <c r="W914" s="377"/>
      <c r="X914" s="377"/>
      <c r="Y914" s="377"/>
      <c r="Z914" s="377"/>
      <c r="AA914" s="377"/>
    </row>
    <row r="915" spans="1:27" hidden="1" x14ac:dyDescent="0.25">
      <c r="A915" s="334" t="s">
        <v>388</v>
      </c>
      <c r="B915" s="335" t="s">
        <v>2305</v>
      </c>
      <c r="C915" s="334" t="s">
        <v>2306</v>
      </c>
      <c r="D915" s="336" t="s">
        <v>768</v>
      </c>
      <c r="E915" s="50" t="s">
        <v>2177</v>
      </c>
      <c r="F915" s="338" t="s">
        <v>2305</v>
      </c>
      <c r="G915" s="50" t="s">
        <v>2306</v>
      </c>
      <c r="H915" s="338" t="s">
        <v>2325</v>
      </c>
      <c r="I915" s="50" t="s">
        <v>2326</v>
      </c>
      <c r="J915" s="401"/>
      <c r="K915" s="377"/>
      <c r="L915" s="377"/>
      <c r="M915" s="377"/>
      <c r="N915" s="377"/>
      <c r="O915" s="401"/>
      <c r="P915" s="377"/>
      <c r="Q915" s="377"/>
      <c r="R915" s="377"/>
      <c r="S915" s="401"/>
      <c r="T915" s="377"/>
      <c r="U915" s="401"/>
      <c r="V915" s="377"/>
      <c r="W915" s="377"/>
      <c r="X915" s="377"/>
      <c r="Y915" s="377"/>
      <c r="Z915" s="377"/>
      <c r="AA915" s="377"/>
    </row>
    <row r="916" spans="1:27" hidden="1" x14ac:dyDescent="0.25">
      <c r="A916" s="334" t="s">
        <v>388</v>
      </c>
      <c r="B916" s="335" t="s">
        <v>2305</v>
      </c>
      <c r="C916" s="334" t="s">
        <v>2306</v>
      </c>
      <c r="D916" s="336" t="s">
        <v>768</v>
      </c>
      <c r="E916" s="50" t="s">
        <v>2177</v>
      </c>
      <c r="F916" s="338" t="s">
        <v>2305</v>
      </c>
      <c r="G916" s="50" t="s">
        <v>2306</v>
      </c>
      <c r="H916" s="338" t="s">
        <v>2327</v>
      </c>
      <c r="I916" s="50" t="s">
        <v>2328</v>
      </c>
      <c r="J916" s="401"/>
      <c r="K916" s="377"/>
      <c r="L916" s="377"/>
      <c r="M916" s="377"/>
      <c r="N916" s="377"/>
      <c r="O916" s="401"/>
      <c r="P916" s="377"/>
      <c r="Q916" s="377"/>
      <c r="R916" s="377"/>
      <c r="S916" s="401"/>
      <c r="T916" s="377"/>
      <c r="U916" s="401"/>
      <c r="V916" s="377"/>
      <c r="W916" s="377"/>
      <c r="X916" s="377"/>
      <c r="Y916" s="377"/>
      <c r="Z916" s="377"/>
      <c r="AA916" s="377"/>
    </row>
    <row r="917" spans="1:27" hidden="1" x14ac:dyDescent="0.25">
      <c r="A917" s="334" t="s">
        <v>388</v>
      </c>
      <c r="B917" s="335" t="s">
        <v>2305</v>
      </c>
      <c r="C917" s="334" t="s">
        <v>2306</v>
      </c>
      <c r="D917" s="336" t="s">
        <v>768</v>
      </c>
      <c r="E917" s="50" t="s">
        <v>2177</v>
      </c>
      <c r="F917" s="338" t="s">
        <v>2305</v>
      </c>
      <c r="G917" s="50" t="s">
        <v>2306</v>
      </c>
      <c r="H917" s="338" t="s">
        <v>2329</v>
      </c>
      <c r="I917" s="50" t="s">
        <v>2330</v>
      </c>
      <c r="J917" s="401"/>
      <c r="K917" s="377"/>
      <c r="L917" s="377"/>
      <c r="M917" s="377"/>
      <c r="N917" s="377"/>
      <c r="O917" s="401"/>
      <c r="P917" s="377"/>
      <c r="Q917" s="377"/>
      <c r="R917" s="377"/>
      <c r="S917" s="401"/>
      <c r="T917" s="377"/>
      <c r="U917" s="401"/>
      <c r="V917" s="377"/>
      <c r="W917" s="377"/>
      <c r="X917" s="377"/>
      <c r="Y917" s="377"/>
      <c r="Z917" s="377"/>
      <c r="AA917" s="377"/>
    </row>
    <row r="918" spans="1:27" hidden="1" x14ac:dyDescent="0.25">
      <c r="A918" s="334" t="s">
        <v>388</v>
      </c>
      <c r="B918" s="335" t="s">
        <v>2305</v>
      </c>
      <c r="C918" s="334" t="s">
        <v>2306</v>
      </c>
      <c r="D918" s="336" t="s">
        <v>768</v>
      </c>
      <c r="E918" s="50" t="s">
        <v>2177</v>
      </c>
      <c r="F918" s="338" t="s">
        <v>2305</v>
      </c>
      <c r="G918" s="50" t="s">
        <v>2306</v>
      </c>
      <c r="H918" s="338" t="s">
        <v>2331</v>
      </c>
      <c r="I918" s="50" t="s">
        <v>2332</v>
      </c>
      <c r="J918" s="401"/>
      <c r="K918" s="377"/>
      <c r="L918" s="377"/>
      <c r="M918" s="377"/>
      <c r="N918" s="377"/>
      <c r="O918" s="401"/>
      <c r="P918" s="377"/>
      <c r="Q918" s="377"/>
      <c r="R918" s="377"/>
      <c r="S918" s="401"/>
      <c r="T918" s="377"/>
      <c r="U918" s="401"/>
      <c r="V918" s="377"/>
      <c r="W918" s="377"/>
      <c r="X918" s="377"/>
      <c r="Y918" s="377"/>
      <c r="Z918" s="377"/>
      <c r="AA918" s="377"/>
    </row>
    <row r="919" spans="1:27" hidden="1" x14ac:dyDescent="0.25">
      <c r="A919" s="334" t="s">
        <v>388</v>
      </c>
      <c r="B919" s="335" t="s">
        <v>2305</v>
      </c>
      <c r="C919" s="334" t="s">
        <v>2306</v>
      </c>
      <c r="D919" s="336" t="s">
        <v>768</v>
      </c>
      <c r="E919" s="50" t="s">
        <v>2177</v>
      </c>
      <c r="F919" s="338" t="s">
        <v>2305</v>
      </c>
      <c r="G919" s="50" t="s">
        <v>2306</v>
      </c>
      <c r="H919" s="338" t="s">
        <v>2333</v>
      </c>
      <c r="I919" s="50" t="s">
        <v>2334</v>
      </c>
      <c r="J919" s="401"/>
      <c r="K919" s="377"/>
      <c r="L919" s="377"/>
      <c r="M919" s="377"/>
      <c r="N919" s="377"/>
      <c r="O919" s="401"/>
      <c r="P919" s="377"/>
      <c r="Q919" s="377"/>
      <c r="R919" s="377"/>
      <c r="S919" s="401"/>
      <c r="T919" s="377"/>
      <c r="U919" s="401"/>
      <c r="V919" s="377"/>
      <c r="W919" s="377"/>
      <c r="X919" s="377"/>
      <c r="Y919" s="377"/>
      <c r="Z919" s="377"/>
      <c r="AA919" s="377"/>
    </row>
    <row r="920" spans="1:27" hidden="1" x14ac:dyDescent="0.25">
      <c r="A920" s="334" t="s">
        <v>388</v>
      </c>
      <c r="B920" s="335" t="s">
        <v>2305</v>
      </c>
      <c r="C920" s="334" t="s">
        <v>2306</v>
      </c>
      <c r="D920" s="336" t="s">
        <v>768</v>
      </c>
      <c r="E920" s="50" t="s">
        <v>2177</v>
      </c>
      <c r="F920" s="338" t="s">
        <v>2305</v>
      </c>
      <c r="G920" s="50" t="s">
        <v>2306</v>
      </c>
      <c r="H920" s="338" t="s">
        <v>2335</v>
      </c>
      <c r="I920" s="50" t="s">
        <v>2336</v>
      </c>
      <c r="J920" s="401"/>
      <c r="K920" s="377"/>
      <c r="L920" s="377"/>
      <c r="M920" s="377"/>
      <c r="N920" s="377"/>
      <c r="O920" s="401"/>
      <c r="P920" s="377"/>
      <c r="Q920" s="377"/>
      <c r="R920" s="377"/>
      <c r="S920" s="401"/>
      <c r="T920" s="377"/>
      <c r="U920" s="401"/>
      <c r="V920" s="377"/>
      <c r="W920" s="377"/>
      <c r="X920" s="377"/>
      <c r="Y920" s="377"/>
      <c r="Z920" s="377"/>
      <c r="AA920" s="377"/>
    </row>
    <row r="921" spans="1:27" hidden="1" x14ac:dyDescent="0.25">
      <c r="A921" s="334" t="s">
        <v>388</v>
      </c>
      <c r="B921" s="335" t="s">
        <v>2305</v>
      </c>
      <c r="C921" s="334" t="s">
        <v>2306</v>
      </c>
      <c r="D921" s="336" t="s">
        <v>768</v>
      </c>
      <c r="E921" s="50" t="s">
        <v>2177</v>
      </c>
      <c r="F921" s="338" t="s">
        <v>2305</v>
      </c>
      <c r="G921" s="50" t="s">
        <v>2306</v>
      </c>
      <c r="H921" s="338" t="s">
        <v>2337</v>
      </c>
      <c r="I921" s="50" t="s">
        <v>2338</v>
      </c>
      <c r="J921" s="401"/>
      <c r="K921" s="377"/>
      <c r="L921" s="377"/>
      <c r="M921" s="377"/>
      <c r="N921" s="377"/>
      <c r="O921" s="401"/>
      <c r="P921" s="377"/>
      <c r="Q921" s="377"/>
      <c r="R921" s="377"/>
      <c r="S921" s="401"/>
      <c r="T921" s="377"/>
      <c r="U921" s="401"/>
      <c r="V921" s="377"/>
      <c r="W921" s="377"/>
      <c r="X921" s="377"/>
      <c r="Y921" s="377"/>
      <c r="Z921" s="377"/>
      <c r="AA921" s="377"/>
    </row>
    <row r="922" spans="1:27" hidden="1" x14ac:dyDescent="0.25">
      <c r="A922" s="334" t="s">
        <v>388</v>
      </c>
      <c r="B922" s="335" t="s">
        <v>2305</v>
      </c>
      <c r="C922" s="334" t="s">
        <v>2306</v>
      </c>
      <c r="D922" s="336" t="s">
        <v>768</v>
      </c>
      <c r="E922" s="50" t="s">
        <v>2177</v>
      </c>
      <c r="F922" s="338" t="s">
        <v>2305</v>
      </c>
      <c r="G922" s="50" t="s">
        <v>2306</v>
      </c>
      <c r="H922" s="338" t="s">
        <v>2339</v>
      </c>
      <c r="I922" s="50" t="s">
        <v>2340</v>
      </c>
      <c r="J922" s="401"/>
      <c r="K922" s="377"/>
      <c r="L922" s="377"/>
      <c r="M922" s="377"/>
      <c r="N922" s="377"/>
      <c r="O922" s="401"/>
      <c r="P922" s="377"/>
      <c r="Q922" s="377"/>
      <c r="R922" s="377"/>
      <c r="S922" s="401"/>
      <c r="T922" s="377"/>
      <c r="U922" s="401"/>
      <c r="V922" s="377"/>
      <c r="W922" s="377"/>
      <c r="X922" s="377"/>
      <c r="Y922" s="377"/>
      <c r="Z922" s="377"/>
      <c r="AA922" s="377"/>
    </row>
    <row r="923" spans="1:27" hidden="1" x14ac:dyDescent="0.25">
      <c r="A923" s="334" t="s">
        <v>388</v>
      </c>
      <c r="B923" s="335" t="s">
        <v>2305</v>
      </c>
      <c r="C923" s="334" t="s">
        <v>2306</v>
      </c>
      <c r="D923" s="336" t="s">
        <v>768</v>
      </c>
      <c r="E923" s="50" t="s">
        <v>2177</v>
      </c>
      <c r="F923" s="338" t="s">
        <v>2305</v>
      </c>
      <c r="G923" s="50" t="s">
        <v>2306</v>
      </c>
      <c r="H923" s="338" t="s">
        <v>2341</v>
      </c>
      <c r="I923" s="50" t="s">
        <v>2342</v>
      </c>
      <c r="J923" s="401"/>
      <c r="K923" s="377"/>
      <c r="L923" s="377"/>
      <c r="M923" s="377"/>
      <c r="N923" s="377"/>
      <c r="O923" s="401"/>
      <c r="P923" s="377"/>
      <c r="Q923" s="377"/>
      <c r="R923" s="377"/>
      <c r="S923" s="401"/>
      <c r="T923" s="377"/>
      <c r="U923" s="401"/>
      <c r="V923" s="377"/>
      <c r="W923" s="377"/>
      <c r="X923" s="377"/>
      <c r="Y923" s="377"/>
      <c r="Z923" s="377"/>
      <c r="AA923" s="377"/>
    </row>
    <row r="924" spans="1:27" hidden="1" x14ac:dyDescent="0.25">
      <c r="A924" s="334" t="s">
        <v>388</v>
      </c>
      <c r="B924" s="335" t="s">
        <v>2305</v>
      </c>
      <c r="C924" s="334" t="s">
        <v>2306</v>
      </c>
      <c r="D924" s="336" t="s">
        <v>768</v>
      </c>
      <c r="E924" s="50" t="s">
        <v>2177</v>
      </c>
      <c r="F924" s="338" t="s">
        <v>2305</v>
      </c>
      <c r="G924" s="50" t="s">
        <v>2306</v>
      </c>
      <c r="H924" s="338" t="s">
        <v>2343</v>
      </c>
      <c r="I924" s="50" t="s">
        <v>2344</v>
      </c>
      <c r="J924" s="401"/>
      <c r="K924" s="377"/>
      <c r="L924" s="377"/>
      <c r="M924" s="377"/>
      <c r="N924" s="377"/>
      <c r="O924" s="401"/>
      <c r="P924" s="377"/>
      <c r="Q924" s="377"/>
      <c r="R924" s="377"/>
      <c r="S924" s="401"/>
      <c r="T924" s="377"/>
      <c r="U924" s="401"/>
      <c r="V924" s="377"/>
      <c r="W924" s="377"/>
      <c r="X924" s="377"/>
      <c r="Y924" s="377"/>
      <c r="Z924" s="377"/>
      <c r="AA924" s="377"/>
    </row>
    <row r="925" spans="1:27" hidden="1" x14ac:dyDescent="0.25">
      <c r="A925" s="334" t="s">
        <v>388</v>
      </c>
      <c r="B925" s="335" t="s">
        <v>2305</v>
      </c>
      <c r="C925" s="334" t="s">
        <v>2306</v>
      </c>
      <c r="D925" s="336" t="s">
        <v>768</v>
      </c>
      <c r="E925" s="50" t="s">
        <v>2177</v>
      </c>
      <c r="F925" s="338" t="s">
        <v>2305</v>
      </c>
      <c r="G925" s="50" t="s">
        <v>2306</v>
      </c>
      <c r="H925" s="338" t="s">
        <v>2345</v>
      </c>
      <c r="I925" s="50" t="s">
        <v>2346</v>
      </c>
      <c r="J925" s="401"/>
      <c r="K925" s="377"/>
      <c r="L925" s="377"/>
      <c r="M925" s="377"/>
      <c r="N925" s="377"/>
      <c r="O925" s="401"/>
      <c r="P925" s="377"/>
      <c r="Q925" s="377"/>
      <c r="R925" s="377"/>
      <c r="S925" s="401"/>
      <c r="T925" s="377"/>
      <c r="U925" s="401"/>
      <c r="V925" s="377"/>
      <c r="W925" s="377"/>
      <c r="X925" s="377"/>
      <c r="Y925" s="377"/>
      <c r="Z925" s="377"/>
      <c r="AA925" s="377"/>
    </row>
    <row r="926" spans="1:27" hidden="1" x14ac:dyDescent="0.25">
      <c r="A926" s="334" t="s">
        <v>388</v>
      </c>
      <c r="B926" s="335" t="s">
        <v>2305</v>
      </c>
      <c r="C926" s="334" t="s">
        <v>2306</v>
      </c>
      <c r="D926" s="336" t="s">
        <v>768</v>
      </c>
      <c r="E926" s="50" t="s">
        <v>2177</v>
      </c>
      <c r="F926" s="338" t="s">
        <v>2305</v>
      </c>
      <c r="G926" s="50" t="s">
        <v>2306</v>
      </c>
      <c r="H926" s="338" t="s">
        <v>2347</v>
      </c>
      <c r="I926" s="50" t="s">
        <v>2348</v>
      </c>
      <c r="J926" s="401"/>
      <c r="K926" s="377"/>
      <c r="L926" s="377"/>
      <c r="M926" s="377"/>
      <c r="N926" s="377"/>
      <c r="O926" s="401"/>
      <c r="P926" s="377"/>
      <c r="Q926" s="377"/>
      <c r="R926" s="377"/>
      <c r="S926" s="401"/>
      <c r="T926" s="377"/>
      <c r="U926" s="401"/>
      <c r="V926" s="377"/>
      <c r="W926" s="377"/>
      <c r="X926" s="377"/>
      <c r="Y926" s="377"/>
      <c r="Z926" s="377"/>
      <c r="AA926" s="377"/>
    </row>
    <row r="927" spans="1:27" hidden="1" x14ac:dyDescent="0.25">
      <c r="A927" s="334" t="s">
        <v>388</v>
      </c>
      <c r="B927" s="335" t="s">
        <v>2305</v>
      </c>
      <c r="C927" s="334" t="s">
        <v>2306</v>
      </c>
      <c r="D927" s="336" t="s">
        <v>768</v>
      </c>
      <c r="E927" s="50" t="s">
        <v>2177</v>
      </c>
      <c r="F927" s="338" t="s">
        <v>2305</v>
      </c>
      <c r="G927" s="50" t="s">
        <v>2306</v>
      </c>
      <c r="H927" s="338" t="s">
        <v>2349</v>
      </c>
      <c r="I927" s="50" t="s">
        <v>2350</v>
      </c>
      <c r="J927" s="401"/>
      <c r="K927" s="377"/>
      <c r="L927" s="377"/>
      <c r="M927" s="377"/>
      <c r="N927" s="377"/>
      <c r="O927" s="401"/>
      <c r="P927" s="377"/>
      <c r="Q927" s="377"/>
      <c r="R927" s="377"/>
      <c r="S927" s="401"/>
      <c r="T927" s="377"/>
      <c r="U927" s="401"/>
      <c r="V927" s="377"/>
      <c r="W927" s="377"/>
      <c r="X927" s="377"/>
      <c r="Y927" s="377"/>
      <c r="Z927" s="377"/>
      <c r="AA927" s="377"/>
    </row>
    <row r="928" spans="1:27" hidden="1" x14ac:dyDescent="0.25">
      <c r="A928" s="334" t="s">
        <v>388</v>
      </c>
      <c r="B928" s="335" t="s">
        <v>2305</v>
      </c>
      <c r="C928" s="334" t="s">
        <v>2306</v>
      </c>
      <c r="D928" s="336" t="s">
        <v>768</v>
      </c>
      <c r="E928" s="50" t="s">
        <v>2177</v>
      </c>
      <c r="F928" s="338" t="s">
        <v>2305</v>
      </c>
      <c r="G928" s="50" t="s">
        <v>2306</v>
      </c>
      <c r="H928" s="338" t="s">
        <v>2351</v>
      </c>
      <c r="I928" s="50" t="s">
        <v>2352</v>
      </c>
      <c r="J928" s="401"/>
      <c r="K928" s="377"/>
      <c r="L928" s="377"/>
      <c r="M928" s="377"/>
      <c r="N928" s="377"/>
      <c r="O928" s="401"/>
      <c r="P928" s="377"/>
      <c r="Q928" s="377"/>
      <c r="R928" s="377"/>
      <c r="S928" s="401"/>
      <c r="T928" s="377"/>
      <c r="U928" s="401"/>
      <c r="V928" s="377"/>
      <c r="W928" s="377"/>
      <c r="X928" s="377"/>
      <c r="Y928" s="377"/>
      <c r="Z928" s="377"/>
      <c r="AA928" s="377"/>
    </row>
    <row r="929" spans="1:27" hidden="1" x14ac:dyDescent="0.25">
      <c r="A929" s="334" t="s">
        <v>388</v>
      </c>
      <c r="B929" s="335" t="s">
        <v>2305</v>
      </c>
      <c r="C929" s="334" t="s">
        <v>2306</v>
      </c>
      <c r="D929" s="336" t="s">
        <v>768</v>
      </c>
      <c r="E929" s="50" t="s">
        <v>2177</v>
      </c>
      <c r="F929" s="338" t="s">
        <v>2305</v>
      </c>
      <c r="G929" s="50" t="s">
        <v>2306</v>
      </c>
      <c r="H929" s="338" t="s">
        <v>2353</v>
      </c>
      <c r="I929" s="50" t="s">
        <v>2354</v>
      </c>
      <c r="J929" s="401"/>
      <c r="K929" s="377"/>
      <c r="L929" s="377"/>
      <c r="M929" s="377"/>
      <c r="N929" s="377"/>
      <c r="O929" s="401"/>
      <c r="P929" s="377"/>
      <c r="Q929" s="377"/>
      <c r="R929" s="377"/>
      <c r="S929" s="401"/>
      <c r="T929" s="377"/>
      <c r="U929" s="401"/>
      <c r="V929" s="377"/>
      <c r="W929" s="377"/>
      <c r="X929" s="377"/>
      <c r="Y929" s="377"/>
      <c r="Z929" s="377"/>
      <c r="AA929" s="377"/>
    </row>
    <row r="930" spans="1:27" hidden="1" x14ac:dyDescent="0.25">
      <c r="A930" s="334" t="s">
        <v>388</v>
      </c>
      <c r="B930" s="335" t="s">
        <v>2305</v>
      </c>
      <c r="C930" s="334" t="s">
        <v>2306</v>
      </c>
      <c r="D930" s="336" t="s">
        <v>768</v>
      </c>
      <c r="E930" s="50" t="s">
        <v>2177</v>
      </c>
      <c r="F930" s="338" t="s">
        <v>2305</v>
      </c>
      <c r="G930" s="50" t="s">
        <v>2306</v>
      </c>
      <c r="H930" s="338" t="s">
        <v>2355</v>
      </c>
      <c r="I930" s="50" t="s">
        <v>2356</v>
      </c>
      <c r="J930" s="401"/>
      <c r="K930" s="377"/>
      <c r="L930" s="377"/>
      <c r="M930" s="377"/>
      <c r="N930" s="377"/>
      <c r="O930" s="401"/>
      <c r="P930" s="377"/>
      <c r="Q930" s="377"/>
      <c r="R930" s="377"/>
      <c r="S930" s="401"/>
      <c r="T930" s="377"/>
      <c r="U930" s="401"/>
      <c r="V930" s="377"/>
      <c r="W930" s="377"/>
      <c r="X930" s="377"/>
      <c r="Y930" s="377"/>
      <c r="Z930" s="377"/>
      <c r="AA930" s="377"/>
    </row>
    <row r="931" spans="1:27" hidden="1" x14ac:dyDescent="0.25">
      <c r="A931" s="334" t="s">
        <v>388</v>
      </c>
      <c r="B931" s="335" t="s">
        <v>2305</v>
      </c>
      <c r="C931" s="334" t="s">
        <v>2306</v>
      </c>
      <c r="D931" s="336" t="s">
        <v>768</v>
      </c>
      <c r="E931" s="50" t="s">
        <v>2177</v>
      </c>
      <c r="F931" s="338" t="s">
        <v>2305</v>
      </c>
      <c r="G931" s="50" t="s">
        <v>2306</v>
      </c>
      <c r="H931" s="338" t="s">
        <v>2357</v>
      </c>
      <c r="I931" s="50" t="s">
        <v>2358</v>
      </c>
      <c r="J931" s="401"/>
      <c r="K931" s="377"/>
      <c r="L931" s="377"/>
      <c r="M931" s="377"/>
      <c r="N931" s="377"/>
      <c r="O931" s="401"/>
      <c r="P931" s="377"/>
      <c r="Q931" s="377"/>
      <c r="R931" s="377"/>
      <c r="S931" s="401"/>
      <c r="T931" s="377"/>
      <c r="U931" s="401"/>
      <c r="V931" s="377"/>
      <c r="W931" s="377"/>
      <c r="X931" s="377"/>
      <c r="Y931" s="377"/>
      <c r="Z931" s="377"/>
      <c r="AA931" s="377"/>
    </row>
    <row r="932" spans="1:27" hidden="1" x14ac:dyDescent="0.25">
      <c r="A932" s="334" t="s">
        <v>388</v>
      </c>
      <c r="B932" s="335" t="s">
        <v>2305</v>
      </c>
      <c r="C932" s="334" t="s">
        <v>2306</v>
      </c>
      <c r="D932" s="336" t="s">
        <v>768</v>
      </c>
      <c r="E932" s="50" t="s">
        <v>2177</v>
      </c>
      <c r="F932" s="338" t="s">
        <v>2305</v>
      </c>
      <c r="G932" s="50" t="s">
        <v>2306</v>
      </c>
      <c r="H932" s="338" t="s">
        <v>2359</v>
      </c>
      <c r="I932" s="50" t="s">
        <v>2360</v>
      </c>
      <c r="J932" s="401"/>
      <c r="K932" s="377"/>
      <c r="L932" s="377"/>
      <c r="M932" s="377"/>
      <c r="N932" s="377"/>
      <c r="O932" s="401"/>
      <c r="P932" s="377"/>
      <c r="Q932" s="377"/>
      <c r="R932" s="377"/>
      <c r="S932" s="401"/>
      <c r="T932" s="377"/>
      <c r="U932" s="401"/>
      <c r="V932" s="377"/>
      <c r="W932" s="377"/>
      <c r="X932" s="377"/>
      <c r="Y932" s="377"/>
      <c r="Z932" s="377"/>
      <c r="AA932" s="377"/>
    </row>
    <row r="933" spans="1:27" hidden="1" x14ac:dyDescent="0.25">
      <c r="A933" s="334" t="s">
        <v>388</v>
      </c>
      <c r="B933" s="335" t="s">
        <v>2305</v>
      </c>
      <c r="C933" s="334" t="s">
        <v>2306</v>
      </c>
      <c r="D933" s="336" t="s">
        <v>768</v>
      </c>
      <c r="E933" s="50" t="s">
        <v>2177</v>
      </c>
      <c r="F933" s="338" t="s">
        <v>2305</v>
      </c>
      <c r="G933" s="50" t="s">
        <v>2306</v>
      </c>
      <c r="H933" s="338" t="s">
        <v>2361</v>
      </c>
      <c r="I933" s="50" t="s">
        <v>2362</v>
      </c>
      <c r="J933" s="401"/>
      <c r="K933" s="377"/>
      <c r="L933" s="377"/>
      <c r="M933" s="377"/>
      <c r="N933" s="377"/>
      <c r="O933" s="401"/>
      <c r="P933" s="377"/>
      <c r="Q933" s="377"/>
      <c r="R933" s="377"/>
      <c r="S933" s="401"/>
      <c r="T933" s="377"/>
      <c r="U933" s="401"/>
      <c r="V933" s="377"/>
      <c r="W933" s="377"/>
      <c r="X933" s="377"/>
      <c r="Y933" s="377"/>
      <c r="Z933" s="377"/>
      <c r="AA933" s="377"/>
    </row>
    <row r="934" spans="1:27" hidden="1" x14ac:dyDescent="0.25">
      <c r="A934" s="334" t="s">
        <v>388</v>
      </c>
      <c r="B934" s="335" t="s">
        <v>2363</v>
      </c>
      <c r="C934" s="334" t="s">
        <v>2364</v>
      </c>
      <c r="D934" s="336" t="s">
        <v>498</v>
      </c>
      <c r="E934" s="50" t="s">
        <v>2365</v>
      </c>
      <c r="F934" s="338" t="s">
        <v>2363</v>
      </c>
      <c r="G934" s="50" t="s">
        <v>2364</v>
      </c>
      <c r="H934" s="338" t="s">
        <v>2366</v>
      </c>
      <c r="I934" s="50" t="s">
        <v>2367</v>
      </c>
      <c r="J934" s="401"/>
      <c r="K934" s="377"/>
      <c r="L934" s="377"/>
      <c r="M934" s="377"/>
      <c r="N934" s="377"/>
      <c r="O934" s="401"/>
      <c r="P934" s="377"/>
      <c r="Q934" s="377"/>
      <c r="R934" s="377"/>
      <c r="S934" s="401"/>
      <c r="T934" s="377"/>
      <c r="U934" s="401"/>
      <c r="V934" s="377"/>
      <c r="W934" s="377"/>
      <c r="X934" s="377"/>
      <c r="Y934" s="377"/>
      <c r="Z934" s="377"/>
      <c r="AA934" s="377"/>
    </row>
    <row r="935" spans="1:27" hidden="1" x14ac:dyDescent="0.25">
      <c r="A935" s="334" t="s">
        <v>388</v>
      </c>
      <c r="B935" s="335" t="s">
        <v>2363</v>
      </c>
      <c r="C935" s="334" t="s">
        <v>2364</v>
      </c>
      <c r="D935" s="336" t="s">
        <v>498</v>
      </c>
      <c r="E935" s="50" t="s">
        <v>2365</v>
      </c>
      <c r="F935" s="338" t="s">
        <v>2363</v>
      </c>
      <c r="G935" s="50" t="s">
        <v>2364</v>
      </c>
      <c r="H935" s="338" t="s">
        <v>2368</v>
      </c>
      <c r="I935" s="50" t="s">
        <v>2369</v>
      </c>
      <c r="J935" s="401"/>
      <c r="K935" s="377"/>
      <c r="L935" s="377"/>
      <c r="M935" s="377"/>
      <c r="N935" s="377"/>
      <c r="O935" s="401"/>
      <c r="P935" s="377"/>
      <c r="Q935" s="377"/>
      <c r="R935" s="377"/>
      <c r="S935" s="401"/>
      <c r="T935" s="377"/>
      <c r="U935" s="401"/>
      <c r="V935" s="377"/>
      <c r="W935" s="377"/>
      <c r="X935" s="377"/>
      <c r="Y935" s="377"/>
      <c r="Z935" s="377"/>
      <c r="AA935" s="377"/>
    </row>
    <row r="936" spans="1:27" hidden="1" x14ac:dyDescent="0.25">
      <c r="A936" s="334" t="s">
        <v>388</v>
      </c>
      <c r="B936" s="335" t="s">
        <v>2363</v>
      </c>
      <c r="C936" s="334" t="s">
        <v>2364</v>
      </c>
      <c r="D936" s="336" t="s">
        <v>498</v>
      </c>
      <c r="E936" s="50" t="s">
        <v>2365</v>
      </c>
      <c r="F936" s="338" t="s">
        <v>2363</v>
      </c>
      <c r="G936" s="50" t="s">
        <v>2364</v>
      </c>
      <c r="H936" s="338" t="s">
        <v>2370</v>
      </c>
      <c r="I936" s="50" t="s">
        <v>2371</v>
      </c>
      <c r="J936" s="401"/>
      <c r="K936" s="377"/>
      <c r="L936" s="377"/>
      <c r="M936" s="377"/>
      <c r="N936" s="377"/>
      <c r="O936" s="401"/>
      <c r="P936" s="377"/>
      <c r="Q936" s="377"/>
      <c r="R936" s="377"/>
      <c r="S936" s="401"/>
      <c r="T936" s="377"/>
      <c r="U936" s="401"/>
      <c r="V936" s="377"/>
      <c r="W936" s="377"/>
      <c r="X936" s="377"/>
      <c r="Y936" s="377"/>
      <c r="Z936" s="377"/>
      <c r="AA936" s="377"/>
    </row>
    <row r="937" spans="1:27" hidden="1" x14ac:dyDescent="0.25">
      <c r="A937" s="334" t="s">
        <v>388</v>
      </c>
      <c r="B937" s="335" t="s">
        <v>2363</v>
      </c>
      <c r="C937" s="334" t="s">
        <v>2364</v>
      </c>
      <c r="D937" s="336" t="s">
        <v>498</v>
      </c>
      <c r="E937" s="50" t="s">
        <v>2365</v>
      </c>
      <c r="F937" s="338" t="s">
        <v>2363</v>
      </c>
      <c r="G937" s="50" t="s">
        <v>2364</v>
      </c>
      <c r="H937" s="338" t="s">
        <v>2372</v>
      </c>
      <c r="I937" s="50" t="s">
        <v>2373</v>
      </c>
      <c r="J937" s="401"/>
      <c r="K937" s="377"/>
      <c r="L937" s="377"/>
      <c r="M937" s="377"/>
      <c r="N937" s="377"/>
      <c r="O937" s="401"/>
      <c r="P937" s="377"/>
      <c r="Q937" s="377"/>
      <c r="R937" s="377"/>
      <c r="S937" s="401"/>
      <c r="T937" s="377"/>
      <c r="U937" s="401"/>
      <c r="V937" s="377"/>
      <c r="W937" s="377"/>
      <c r="X937" s="377"/>
      <c r="Y937" s="377"/>
      <c r="Z937" s="377"/>
      <c r="AA937" s="377"/>
    </row>
    <row r="938" spans="1:27" hidden="1" x14ac:dyDescent="0.25">
      <c r="A938" s="334" t="s">
        <v>388</v>
      </c>
      <c r="B938" s="335" t="s">
        <v>2363</v>
      </c>
      <c r="C938" s="334" t="s">
        <v>2364</v>
      </c>
      <c r="D938" s="336" t="s">
        <v>498</v>
      </c>
      <c r="E938" s="50" t="s">
        <v>2365</v>
      </c>
      <c r="F938" s="338" t="s">
        <v>2363</v>
      </c>
      <c r="G938" s="50" t="s">
        <v>2364</v>
      </c>
      <c r="H938" s="338" t="s">
        <v>2374</v>
      </c>
      <c r="I938" s="50" t="s">
        <v>2375</v>
      </c>
      <c r="J938" s="401"/>
      <c r="K938" s="377"/>
      <c r="L938" s="377"/>
      <c r="M938" s="377"/>
      <c r="N938" s="377"/>
      <c r="O938" s="401"/>
      <c r="P938" s="377"/>
      <c r="Q938" s="377"/>
      <c r="R938" s="377"/>
      <c r="S938" s="401"/>
      <c r="T938" s="377"/>
      <c r="U938" s="401"/>
      <c r="V938" s="377"/>
      <c r="W938" s="377"/>
      <c r="X938" s="377"/>
      <c r="Y938" s="377"/>
      <c r="Z938" s="377"/>
      <c r="AA938" s="377"/>
    </row>
    <row r="939" spans="1:27" hidden="1" x14ac:dyDescent="0.25">
      <c r="A939" s="334" t="s">
        <v>388</v>
      </c>
      <c r="B939" s="335" t="s">
        <v>2363</v>
      </c>
      <c r="C939" s="334" t="s">
        <v>2364</v>
      </c>
      <c r="D939" s="336" t="s">
        <v>498</v>
      </c>
      <c r="E939" s="50" t="s">
        <v>2365</v>
      </c>
      <c r="F939" s="338" t="s">
        <v>2363</v>
      </c>
      <c r="G939" s="50" t="s">
        <v>2364</v>
      </c>
      <c r="H939" s="338" t="s">
        <v>2376</v>
      </c>
      <c r="I939" s="50" t="s">
        <v>2377</v>
      </c>
      <c r="J939" s="401"/>
      <c r="K939" s="377"/>
      <c r="L939" s="377"/>
      <c r="M939" s="377"/>
      <c r="N939" s="377"/>
      <c r="O939" s="401"/>
      <c r="P939" s="377"/>
      <c r="Q939" s="377"/>
      <c r="R939" s="377"/>
      <c r="S939" s="401"/>
      <c r="T939" s="377"/>
      <c r="U939" s="401"/>
      <c r="V939" s="377"/>
      <c r="W939" s="377"/>
      <c r="X939" s="377"/>
      <c r="Y939" s="377"/>
      <c r="Z939" s="377"/>
      <c r="AA939" s="377"/>
    </row>
    <row r="940" spans="1:27" hidden="1" x14ac:dyDescent="0.25">
      <c r="A940" s="334" t="s">
        <v>388</v>
      </c>
      <c r="B940" s="335" t="s">
        <v>2363</v>
      </c>
      <c r="C940" s="334" t="s">
        <v>2364</v>
      </c>
      <c r="D940" s="336" t="s">
        <v>498</v>
      </c>
      <c r="E940" s="50" t="s">
        <v>2365</v>
      </c>
      <c r="F940" s="338" t="s">
        <v>2363</v>
      </c>
      <c r="G940" s="50" t="s">
        <v>2364</v>
      </c>
      <c r="H940" s="338" t="s">
        <v>2378</v>
      </c>
      <c r="I940" s="50" t="s">
        <v>2379</v>
      </c>
      <c r="J940" s="401"/>
      <c r="K940" s="377"/>
      <c r="L940" s="377"/>
      <c r="M940" s="377"/>
      <c r="N940" s="377"/>
      <c r="O940" s="401"/>
      <c r="P940" s="377"/>
      <c r="Q940" s="377"/>
      <c r="R940" s="377"/>
      <c r="S940" s="401"/>
      <c r="T940" s="377"/>
      <c r="U940" s="401"/>
      <c r="V940" s="377"/>
      <c r="W940" s="377"/>
      <c r="X940" s="377"/>
      <c r="Y940" s="377"/>
      <c r="Z940" s="377"/>
      <c r="AA940" s="377"/>
    </row>
    <row r="941" spans="1:27" hidden="1" x14ac:dyDescent="0.25">
      <c r="A941" s="334" t="s">
        <v>388</v>
      </c>
      <c r="B941" s="335" t="s">
        <v>2363</v>
      </c>
      <c r="C941" s="334" t="s">
        <v>2364</v>
      </c>
      <c r="D941" s="336" t="s">
        <v>498</v>
      </c>
      <c r="E941" s="50" t="s">
        <v>2365</v>
      </c>
      <c r="F941" s="338" t="s">
        <v>2363</v>
      </c>
      <c r="G941" s="50" t="s">
        <v>2364</v>
      </c>
      <c r="H941" s="338" t="s">
        <v>2380</v>
      </c>
      <c r="I941" s="50" t="s">
        <v>2381</v>
      </c>
      <c r="J941" s="401"/>
      <c r="K941" s="377"/>
      <c r="L941" s="377"/>
      <c r="M941" s="377"/>
      <c r="N941" s="377"/>
      <c r="O941" s="401"/>
      <c r="P941" s="377"/>
      <c r="Q941" s="377"/>
      <c r="R941" s="377"/>
      <c r="S941" s="401"/>
      <c r="T941" s="377"/>
      <c r="U941" s="401"/>
      <c r="V941" s="377"/>
      <c r="W941" s="377"/>
      <c r="X941" s="377"/>
      <c r="Y941" s="377"/>
      <c r="Z941" s="377"/>
      <c r="AA941" s="377"/>
    </row>
    <row r="942" spans="1:27" hidden="1" x14ac:dyDescent="0.25">
      <c r="A942" s="334" t="s">
        <v>388</v>
      </c>
      <c r="B942" s="335" t="s">
        <v>2363</v>
      </c>
      <c r="C942" s="334" t="s">
        <v>2364</v>
      </c>
      <c r="D942" s="336" t="s">
        <v>498</v>
      </c>
      <c r="E942" s="50" t="s">
        <v>2365</v>
      </c>
      <c r="F942" s="338" t="s">
        <v>2363</v>
      </c>
      <c r="G942" s="50" t="s">
        <v>2364</v>
      </c>
      <c r="H942" s="338" t="s">
        <v>2382</v>
      </c>
      <c r="I942" s="50" t="s">
        <v>2383</v>
      </c>
      <c r="J942" s="401"/>
      <c r="K942" s="377"/>
      <c r="L942" s="377"/>
      <c r="M942" s="377"/>
      <c r="N942" s="377"/>
      <c r="O942" s="401"/>
      <c r="P942" s="377"/>
      <c r="Q942" s="377"/>
      <c r="R942" s="377"/>
      <c r="S942" s="401"/>
      <c r="T942" s="377"/>
      <c r="U942" s="401"/>
      <c r="V942" s="377"/>
      <c r="W942" s="377"/>
      <c r="X942" s="377"/>
      <c r="Y942" s="377"/>
      <c r="Z942" s="377"/>
      <c r="AA942" s="377"/>
    </row>
    <row r="943" spans="1:27" hidden="1" x14ac:dyDescent="0.25">
      <c r="A943" s="334" t="s">
        <v>388</v>
      </c>
      <c r="B943" s="335" t="s">
        <v>2363</v>
      </c>
      <c r="C943" s="334" t="s">
        <v>2364</v>
      </c>
      <c r="D943" s="336" t="s">
        <v>498</v>
      </c>
      <c r="E943" s="50" t="s">
        <v>2365</v>
      </c>
      <c r="F943" s="338" t="s">
        <v>2363</v>
      </c>
      <c r="G943" s="50" t="s">
        <v>2364</v>
      </c>
      <c r="H943" s="338" t="s">
        <v>2384</v>
      </c>
      <c r="I943" s="50" t="s">
        <v>2385</v>
      </c>
      <c r="J943" s="401"/>
      <c r="K943" s="377"/>
      <c r="L943" s="377"/>
      <c r="M943" s="377"/>
      <c r="N943" s="377"/>
      <c r="O943" s="401"/>
      <c r="P943" s="377"/>
      <c r="Q943" s="377"/>
      <c r="R943" s="377"/>
      <c r="S943" s="401"/>
      <c r="T943" s="377"/>
      <c r="U943" s="401"/>
      <c r="V943" s="377"/>
      <c r="W943" s="377"/>
      <c r="X943" s="377"/>
      <c r="Y943" s="377"/>
      <c r="Z943" s="377"/>
      <c r="AA943" s="377"/>
    </row>
    <row r="944" spans="1:27" hidden="1" x14ac:dyDescent="0.25">
      <c r="A944" s="334" t="s">
        <v>388</v>
      </c>
      <c r="B944" s="335" t="s">
        <v>2363</v>
      </c>
      <c r="C944" s="334" t="s">
        <v>2364</v>
      </c>
      <c r="D944" s="336" t="s">
        <v>498</v>
      </c>
      <c r="E944" s="50" t="s">
        <v>2365</v>
      </c>
      <c r="F944" s="338" t="s">
        <v>2363</v>
      </c>
      <c r="G944" s="50" t="s">
        <v>2364</v>
      </c>
      <c r="H944" s="338" t="s">
        <v>2386</v>
      </c>
      <c r="I944" s="50" t="s">
        <v>2387</v>
      </c>
      <c r="J944" s="401"/>
      <c r="K944" s="377"/>
      <c r="L944" s="377"/>
      <c r="M944" s="377"/>
      <c r="N944" s="377"/>
      <c r="O944" s="401"/>
      <c r="P944" s="377"/>
      <c r="Q944" s="377"/>
      <c r="R944" s="377"/>
      <c r="S944" s="401"/>
      <c r="T944" s="377"/>
      <c r="U944" s="401"/>
      <c r="V944" s="377"/>
      <c r="W944" s="377"/>
      <c r="X944" s="377"/>
      <c r="Y944" s="377"/>
      <c r="Z944" s="377"/>
      <c r="AA944" s="377"/>
    </row>
    <row r="945" spans="1:27" hidden="1" x14ac:dyDescent="0.25">
      <c r="A945" s="334" t="s">
        <v>388</v>
      </c>
      <c r="B945" s="335" t="s">
        <v>2363</v>
      </c>
      <c r="C945" s="334" t="s">
        <v>2364</v>
      </c>
      <c r="D945" s="336" t="s">
        <v>498</v>
      </c>
      <c r="E945" s="50" t="s">
        <v>2365</v>
      </c>
      <c r="F945" s="338" t="s">
        <v>2363</v>
      </c>
      <c r="G945" s="50" t="s">
        <v>2364</v>
      </c>
      <c r="H945" s="338" t="s">
        <v>2388</v>
      </c>
      <c r="I945" s="50" t="s">
        <v>2389</v>
      </c>
      <c r="J945" s="401"/>
      <c r="K945" s="377"/>
      <c r="L945" s="377"/>
      <c r="M945" s="377"/>
      <c r="N945" s="377"/>
      <c r="O945" s="401"/>
      <c r="P945" s="377"/>
      <c r="Q945" s="377"/>
      <c r="R945" s="377"/>
      <c r="S945" s="401"/>
      <c r="T945" s="377"/>
      <c r="U945" s="401"/>
      <c r="V945" s="377"/>
      <c r="W945" s="377"/>
      <c r="X945" s="377"/>
      <c r="Y945" s="377"/>
      <c r="Z945" s="377"/>
      <c r="AA945" s="377"/>
    </row>
    <row r="946" spans="1:27" hidden="1" x14ac:dyDescent="0.25">
      <c r="A946" s="334" t="s">
        <v>388</v>
      </c>
      <c r="B946" s="335" t="s">
        <v>2363</v>
      </c>
      <c r="C946" s="334" t="s">
        <v>2364</v>
      </c>
      <c r="D946" s="336" t="s">
        <v>498</v>
      </c>
      <c r="E946" s="50" t="s">
        <v>2365</v>
      </c>
      <c r="F946" s="338" t="s">
        <v>2363</v>
      </c>
      <c r="G946" s="50" t="s">
        <v>2364</v>
      </c>
      <c r="H946" s="338" t="s">
        <v>2390</v>
      </c>
      <c r="I946" s="50" t="s">
        <v>2391</v>
      </c>
      <c r="J946" s="401"/>
      <c r="K946" s="377"/>
      <c r="L946" s="377"/>
      <c r="M946" s="377"/>
      <c r="N946" s="377"/>
      <c r="O946" s="401"/>
      <c r="P946" s="377"/>
      <c r="Q946" s="377"/>
      <c r="R946" s="377"/>
      <c r="S946" s="401"/>
      <c r="T946" s="377"/>
      <c r="U946" s="401"/>
      <c r="V946" s="377"/>
      <c r="W946" s="377"/>
      <c r="X946" s="377"/>
      <c r="Y946" s="377"/>
      <c r="Z946" s="377"/>
      <c r="AA946" s="377"/>
    </row>
    <row r="947" spans="1:27" hidden="1" x14ac:dyDescent="0.25">
      <c r="A947" s="334" t="s">
        <v>388</v>
      </c>
      <c r="B947" s="335" t="s">
        <v>2363</v>
      </c>
      <c r="C947" s="334" t="s">
        <v>2364</v>
      </c>
      <c r="D947" s="336" t="s">
        <v>498</v>
      </c>
      <c r="E947" s="50" t="s">
        <v>2365</v>
      </c>
      <c r="F947" s="338" t="s">
        <v>2363</v>
      </c>
      <c r="G947" s="50" t="s">
        <v>2364</v>
      </c>
      <c r="H947" s="338" t="s">
        <v>2392</v>
      </c>
      <c r="I947" s="50" t="s">
        <v>2393</v>
      </c>
      <c r="J947" s="401"/>
      <c r="K947" s="377"/>
      <c r="L947" s="377"/>
      <c r="M947" s="377"/>
      <c r="N947" s="377"/>
      <c r="O947" s="401"/>
      <c r="P947" s="377"/>
      <c r="Q947" s="377"/>
      <c r="R947" s="377"/>
      <c r="S947" s="401"/>
      <c r="T947" s="377"/>
      <c r="U947" s="401"/>
      <c r="V947" s="377"/>
      <c r="W947" s="377"/>
      <c r="X947" s="377"/>
      <c r="Y947" s="377"/>
      <c r="Z947" s="377"/>
      <c r="AA947" s="377"/>
    </row>
    <row r="948" spans="1:27" hidden="1" x14ac:dyDescent="0.25">
      <c r="A948" s="334" t="s">
        <v>388</v>
      </c>
      <c r="B948" s="335" t="s">
        <v>2363</v>
      </c>
      <c r="C948" s="334" t="s">
        <v>2364</v>
      </c>
      <c r="D948" s="336" t="s">
        <v>498</v>
      </c>
      <c r="E948" s="50" t="s">
        <v>2365</v>
      </c>
      <c r="F948" s="338" t="s">
        <v>2363</v>
      </c>
      <c r="G948" s="50" t="s">
        <v>2364</v>
      </c>
      <c r="H948" s="338" t="s">
        <v>2394</v>
      </c>
      <c r="I948" s="50" t="s">
        <v>2395</v>
      </c>
      <c r="J948" s="401"/>
      <c r="K948" s="377"/>
      <c r="L948" s="377"/>
      <c r="M948" s="377"/>
      <c r="N948" s="377"/>
      <c r="O948" s="401"/>
      <c r="P948" s="377"/>
      <c r="Q948" s="377"/>
      <c r="R948" s="377"/>
      <c r="S948" s="401"/>
      <c r="T948" s="377"/>
      <c r="U948" s="401"/>
      <c r="V948" s="377"/>
      <c r="W948" s="377"/>
      <c r="X948" s="377"/>
      <c r="Y948" s="377"/>
      <c r="Z948" s="377"/>
      <c r="AA948" s="377"/>
    </row>
    <row r="949" spans="1:27" hidden="1" x14ac:dyDescent="0.25">
      <c r="A949" s="334" t="s">
        <v>388</v>
      </c>
      <c r="B949" s="335" t="s">
        <v>2363</v>
      </c>
      <c r="C949" s="334" t="s">
        <v>2364</v>
      </c>
      <c r="D949" s="336" t="s">
        <v>498</v>
      </c>
      <c r="E949" s="50" t="s">
        <v>2365</v>
      </c>
      <c r="F949" s="338" t="s">
        <v>2363</v>
      </c>
      <c r="G949" s="50" t="s">
        <v>2364</v>
      </c>
      <c r="H949" s="338" t="s">
        <v>2396</v>
      </c>
      <c r="I949" s="50" t="s">
        <v>2397</v>
      </c>
      <c r="J949" s="401"/>
      <c r="K949" s="377"/>
      <c r="L949" s="377"/>
      <c r="M949" s="377"/>
      <c r="N949" s="377"/>
      <c r="O949" s="401"/>
      <c r="P949" s="377"/>
      <c r="Q949" s="377"/>
      <c r="R949" s="377"/>
      <c r="S949" s="401"/>
      <c r="T949" s="377"/>
      <c r="U949" s="401"/>
      <c r="V949" s="377"/>
      <c r="W949" s="377"/>
      <c r="X949" s="377"/>
      <c r="Y949" s="377"/>
      <c r="Z949" s="377"/>
      <c r="AA949" s="377"/>
    </row>
    <row r="950" spans="1:27" hidden="1" x14ac:dyDescent="0.25">
      <c r="A950" s="334" t="s">
        <v>388</v>
      </c>
      <c r="B950" s="335" t="s">
        <v>2363</v>
      </c>
      <c r="C950" s="334" t="s">
        <v>2364</v>
      </c>
      <c r="D950" s="336" t="s">
        <v>498</v>
      </c>
      <c r="E950" s="50" t="s">
        <v>2365</v>
      </c>
      <c r="F950" s="338" t="s">
        <v>2363</v>
      </c>
      <c r="G950" s="50" t="s">
        <v>2364</v>
      </c>
      <c r="H950" s="338" t="s">
        <v>2398</v>
      </c>
      <c r="I950" s="50" t="s">
        <v>2399</v>
      </c>
      <c r="J950" s="401"/>
      <c r="K950" s="377"/>
      <c r="L950" s="377"/>
      <c r="M950" s="377"/>
      <c r="N950" s="377"/>
      <c r="O950" s="401"/>
      <c r="P950" s="377"/>
      <c r="Q950" s="377"/>
      <c r="R950" s="377"/>
      <c r="S950" s="401"/>
      <c r="T950" s="377"/>
      <c r="U950" s="401"/>
      <c r="V950" s="377"/>
      <c r="W950" s="377"/>
      <c r="X950" s="377"/>
      <c r="Y950" s="377"/>
      <c r="Z950" s="377"/>
      <c r="AA950" s="377"/>
    </row>
    <row r="951" spans="1:27" hidden="1" x14ac:dyDescent="0.25">
      <c r="A951" s="334" t="s">
        <v>388</v>
      </c>
      <c r="B951" s="335" t="s">
        <v>2363</v>
      </c>
      <c r="C951" s="334" t="s">
        <v>2364</v>
      </c>
      <c r="D951" s="336" t="s">
        <v>498</v>
      </c>
      <c r="E951" s="50" t="s">
        <v>2365</v>
      </c>
      <c r="F951" s="338" t="s">
        <v>2363</v>
      </c>
      <c r="G951" s="50" t="s">
        <v>2364</v>
      </c>
      <c r="H951" s="338" t="s">
        <v>2400</v>
      </c>
      <c r="I951" s="50" t="s">
        <v>2401</v>
      </c>
      <c r="J951" s="401"/>
      <c r="K951" s="377"/>
      <c r="L951" s="377"/>
      <c r="M951" s="377"/>
      <c r="N951" s="377"/>
      <c r="O951" s="401"/>
      <c r="P951" s="377"/>
      <c r="Q951" s="377"/>
      <c r="R951" s="377"/>
      <c r="S951" s="401"/>
      <c r="T951" s="377"/>
      <c r="U951" s="401"/>
      <c r="V951" s="377"/>
      <c r="W951" s="377"/>
      <c r="X951" s="377"/>
      <c r="Y951" s="377"/>
      <c r="Z951" s="377"/>
      <c r="AA951" s="377"/>
    </row>
    <row r="952" spans="1:27" hidden="1" x14ac:dyDescent="0.25">
      <c r="A952" s="334" t="s">
        <v>388</v>
      </c>
      <c r="B952" s="335" t="s">
        <v>2363</v>
      </c>
      <c r="C952" s="334" t="s">
        <v>2364</v>
      </c>
      <c r="D952" s="336" t="s">
        <v>498</v>
      </c>
      <c r="E952" s="50" t="s">
        <v>2365</v>
      </c>
      <c r="F952" s="338" t="s">
        <v>2363</v>
      </c>
      <c r="G952" s="50" t="s">
        <v>2364</v>
      </c>
      <c r="H952" s="338" t="s">
        <v>2402</v>
      </c>
      <c r="I952" s="50" t="s">
        <v>2403</v>
      </c>
      <c r="J952" s="401"/>
      <c r="K952" s="377"/>
      <c r="L952" s="377"/>
      <c r="M952" s="377"/>
      <c r="N952" s="377"/>
      <c r="O952" s="401"/>
      <c r="P952" s="377"/>
      <c r="Q952" s="377"/>
      <c r="R952" s="377"/>
      <c r="S952" s="401"/>
      <c r="T952" s="377"/>
      <c r="U952" s="401"/>
      <c r="V952" s="377"/>
      <c r="W952" s="377"/>
      <c r="X952" s="377"/>
      <c r="Y952" s="377"/>
      <c r="Z952" s="377"/>
      <c r="AA952" s="377"/>
    </row>
    <row r="953" spans="1:27" hidden="1" x14ac:dyDescent="0.25">
      <c r="A953" s="334" t="s">
        <v>388</v>
      </c>
      <c r="B953" s="335" t="s">
        <v>2363</v>
      </c>
      <c r="C953" s="334" t="s">
        <v>2364</v>
      </c>
      <c r="D953" s="336" t="s">
        <v>498</v>
      </c>
      <c r="E953" s="50" t="s">
        <v>2365</v>
      </c>
      <c r="F953" s="338" t="s">
        <v>2363</v>
      </c>
      <c r="G953" s="50" t="s">
        <v>2364</v>
      </c>
      <c r="H953" s="338" t="s">
        <v>2404</v>
      </c>
      <c r="I953" s="50" t="s">
        <v>2405</v>
      </c>
      <c r="J953" s="401"/>
      <c r="K953" s="377"/>
      <c r="L953" s="377"/>
      <c r="M953" s="377"/>
      <c r="N953" s="377"/>
      <c r="O953" s="401"/>
      <c r="P953" s="377"/>
      <c r="Q953" s="377"/>
      <c r="R953" s="377"/>
      <c r="S953" s="401"/>
      <c r="T953" s="377"/>
      <c r="U953" s="401"/>
      <c r="V953" s="377"/>
      <c r="W953" s="377"/>
      <c r="X953" s="377"/>
      <c r="Y953" s="377"/>
      <c r="Z953" s="377"/>
      <c r="AA953" s="377"/>
    </row>
    <row r="954" spans="1:27" hidden="1" x14ac:dyDescent="0.25">
      <c r="A954" s="334" t="s">
        <v>388</v>
      </c>
      <c r="B954" s="335" t="s">
        <v>2363</v>
      </c>
      <c r="C954" s="334" t="s">
        <v>2364</v>
      </c>
      <c r="D954" s="336" t="s">
        <v>498</v>
      </c>
      <c r="E954" s="50" t="s">
        <v>2365</v>
      </c>
      <c r="F954" s="338" t="s">
        <v>2363</v>
      </c>
      <c r="G954" s="50" t="s">
        <v>2364</v>
      </c>
      <c r="H954" s="338" t="s">
        <v>2406</v>
      </c>
      <c r="I954" s="50" t="s">
        <v>2407</v>
      </c>
      <c r="J954" s="401"/>
      <c r="K954" s="377"/>
      <c r="L954" s="377"/>
      <c r="M954" s="377"/>
      <c r="N954" s="377"/>
      <c r="O954" s="401"/>
      <c r="P954" s="377"/>
      <c r="Q954" s="377"/>
      <c r="R954" s="377"/>
      <c r="S954" s="401"/>
      <c r="T954" s="377"/>
      <c r="U954" s="401"/>
      <c r="V954" s="377"/>
      <c r="W954" s="377"/>
      <c r="X954" s="377"/>
      <c r="Y954" s="377"/>
      <c r="Z954" s="377"/>
      <c r="AA954" s="377"/>
    </row>
    <row r="955" spans="1:27" hidden="1" x14ac:dyDescent="0.25">
      <c r="A955" s="334" t="s">
        <v>388</v>
      </c>
      <c r="B955" s="335" t="s">
        <v>2363</v>
      </c>
      <c r="C955" s="334" t="s">
        <v>2364</v>
      </c>
      <c r="D955" s="336" t="s">
        <v>498</v>
      </c>
      <c r="E955" s="50" t="s">
        <v>2365</v>
      </c>
      <c r="F955" s="338" t="s">
        <v>2363</v>
      </c>
      <c r="G955" s="50" t="s">
        <v>2364</v>
      </c>
      <c r="H955" s="338" t="s">
        <v>2408</v>
      </c>
      <c r="I955" s="50" t="s">
        <v>2409</v>
      </c>
      <c r="J955" s="401"/>
      <c r="K955" s="377"/>
      <c r="L955" s="377"/>
      <c r="M955" s="377"/>
      <c r="N955" s="377"/>
      <c r="O955" s="401"/>
      <c r="P955" s="377"/>
      <c r="Q955" s="377"/>
      <c r="R955" s="377"/>
      <c r="S955" s="401"/>
      <c r="T955" s="377"/>
      <c r="U955" s="401"/>
      <c r="V955" s="377"/>
      <c r="W955" s="377"/>
      <c r="X955" s="377"/>
      <c r="Y955" s="377"/>
      <c r="Z955" s="377"/>
      <c r="AA955" s="377"/>
    </row>
    <row r="956" spans="1:27" hidden="1" x14ac:dyDescent="0.25">
      <c r="A956" s="334" t="s">
        <v>388</v>
      </c>
      <c r="B956" s="335" t="s">
        <v>2363</v>
      </c>
      <c r="C956" s="334" t="s">
        <v>2364</v>
      </c>
      <c r="D956" s="336" t="s">
        <v>498</v>
      </c>
      <c r="E956" s="50" t="s">
        <v>2365</v>
      </c>
      <c r="F956" s="338" t="s">
        <v>2363</v>
      </c>
      <c r="G956" s="50" t="s">
        <v>2364</v>
      </c>
      <c r="H956" s="338" t="s">
        <v>2410</v>
      </c>
      <c r="I956" s="50" t="s">
        <v>2411</v>
      </c>
      <c r="J956" s="401"/>
      <c r="K956" s="377"/>
      <c r="L956" s="377"/>
      <c r="M956" s="377"/>
      <c r="N956" s="377"/>
      <c r="O956" s="401"/>
      <c r="P956" s="377"/>
      <c r="Q956" s="377"/>
      <c r="R956" s="377"/>
      <c r="S956" s="401"/>
      <c r="T956" s="377"/>
      <c r="U956" s="401"/>
      <c r="V956" s="377"/>
      <c r="W956" s="377"/>
      <c r="X956" s="377"/>
      <c r="Y956" s="377"/>
      <c r="Z956" s="377"/>
      <c r="AA956" s="377"/>
    </row>
    <row r="957" spans="1:27" hidden="1" x14ac:dyDescent="0.25">
      <c r="A957" s="334" t="s">
        <v>388</v>
      </c>
      <c r="B957" s="335" t="s">
        <v>2363</v>
      </c>
      <c r="C957" s="334" t="s">
        <v>2364</v>
      </c>
      <c r="D957" s="336" t="s">
        <v>498</v>
      </c>
      <c r="E957" s="50" t="s">
        <v>2365</v>
      </c>
      <c r="F957" s="338" t="s">
        <v>2363</v>
      </c>
      <c r="G957" s="50" t="s">
        <v>2364</v>
      </c>
      <c r="H957" s="338" t="s">
        <v>2412</v>
      </c>
      <c r="I957" s="50" t="s">
        <v>2413</v>
      </c>
      <c r="J957" s="401"/>
      <c r="K957" s="377"/>
      <c r="L957" s="377"/>
      <c r="M957" s="377"/>
      <c r="N957" s="377"/>
      <c r="O957" s="401"/>
      <c r="P957" s="377"/>
      <c r="Q957" s="377"/>
      <c r="R957" s="377"/>
      <c r="S957" s="401"/>
      <c r="T957" s="377"/>
      <c r="U957" s="401"/>
      <c r="V957" s="377"/>
      <c r="W957" s="377"/>
      <c r="X957" s="377"/>
      <c r="Y957" s="377"/>
      <c r="Z957" s="377"/>
      <c r="AA957" s="377"/>
    </row>
    <row r="958" spans="1:27" hidden="1" x14ac:dyDescent="0.25">
      <c r="A958" s="334" t="s">
        <v>388</v>
      </c>
      <c r="B958" s="335" t="s">
        <v>2363</v>
      </c>
      <c r="C958" s="334" t="s">
        <v>2364</v>
      </c>
      <c r="D958" s="336" t="s">
        <v>498</v>
      </c>
      <c r="E958" s="50" t="s">
        <v>2365</v>
      </c>
      <c r="F958" s="338" t="s">
        <v>2363</v>
      </c>
      <c r="G958" s="50" t="s">
        <v>2364</v>
      </c>
      <c r="H958" s="338" t="s">
        <v>2414</v>
      </c>
      <c r="I958" s="50" t="s">
        <v>2415</v>
      </c>
      <c r="J958" s="401"/>
      <c r="K958" s="377"/>
      <c r="L958" s="377"/>
      <c r="M958" s="377"/>
      <c r="N958" s="377"/>
      <c r="O958" s="401"/>
      <c r="P958" s="377"/>
      <c r="Q958" s="377"/>
      <c r="R958" s="377"/>
      <c r="S958" s="401"/>
      <c r="T958" s="377"/>
      <c r="U958" s="401"/>
      <c r="V958" s="377"/>
      <c r="W958" s="377"/>
      <c r="X958" s="377"/>
      <c r="Y958" s="377"/>
      <c r="Z958" s="377"/>
      <c r="AA958" s="377"/>
    </row>
    <row r="959" spans="1:27" hidden="1" x14ac:dyDescent="0.25">
      <c r="A959" s="334" t="s">
        <v>379</v>
      </c>
      <c r="B959" s="335" t="s">
        <v>2416</v>
      </c>
      <c r="C959" s="334" t="s">
        <v>2417</v>
      </c>
      <c r="D959" s="336" t="s">
        <v>498</v>
      </c>
      <c r="E959" s="50" t="s">
        <v>2365</v>
      </c>
      <c r="F959" s="338" t="s">
        <v>2416</v>
      </c>
      <c r="G959" s="50" t="s">
        <v>2417</v>
      </c>
      <c r="H959" s="338" t="s">
        <v>2418</v>
      </c>
      <c r="I959" s="50" t="s">
        <v>2417</v>
      </c>
      <c r="J959" s="401"/>
      <c r="K959" s="377"/>
      <c r="L959" s="377"/>
      <c r="M959" s="377"/>
      <c r="N959" s="377"/>
      <c r="O959" s="401"/>
      <c r="P959" s="377"/>
      <c r="Q959" s="377"/>
      <c r="R959" s="377"/>
      <c r="S959" s="401"/>
      <c r="T959" s="377"/>
      <c r="U959" s="401"/>
      <c r="V959" s="377"/>
      <c r="W959" s="377"/>
      <c r="X959" s="377"/>
      <c r="Y959" s="377"/>
      <c r="Z959" s="377"/>
      <c r="AA959" s="377"/>
    </row>
    <row r="960" spans="1:27" ht="21.6" hidden="1" x14ac:dyDescent="0.25">
      <c r="A960" s="334" t="s">
        <v>388</v>
      </c>
      <c r="B960" s="335" t="s">
        <v>2419</v>
      </c>
      <c r="C960" s="334" t="s">
        <v>2420</v>
      </c>
      <c r="D960" s="336" t="s">
        <v>498</v>
      </c>
      <c r="E960" s="50" t="s">
        <v>2365</v>
      </c>
      <c r="F960" s="338" t="s">
        <v>2419</v>
      </c>
      <c r="G960" s="50" t="s">
        <v>2420</v>
      </c>
      <c r="H960" s="338" t="s">
        <v>2421</v>
      </c>
      <c r="I960" s="50" t="s">
        <v>935</v>
      </c>
      <c r="J960" s="401"/>
      <c r="K960" s="377"/>
      <c r="L960" s="377"/>
      <c r="M960" s="377"/>
      <c r="N960" s="377"/>
      <c r="O960" s="401"/>
      <c r="P960" s="377"/>
      <c r="Q960" s="377"/>
      <c r="R960" s="377"/>
      <c r="S960" s="401"/>
      <c r="T960" s="377"/>
      <c r="U960" s="401"/>
      <c r="V960" s="377"/>
      <c r="W960" s="377"/>
      <c r="X960" s="377"/>
      <c r="Y960" s="377"/>
      <c r="Z960" s="377"/>
      <c r="AA960" s="377"/>
    </row>
    <row r="961" spans="1:27" ht="21.6" hidden="1" x14ac:dyDescent="0.25">
      <c r="A961" s="334" t="s">
        <v>388</v>
      </c>
      <c r="B961" s="335" t="s">
        <v>2419</v>
      </c>
      <c r="C961" s="334" t="s">
        <v>2420</v>
      </c>
      <c r="D961" s="336" t="s">
        <v>498</v>
      </c>
      <c r="E961" s="50" t="s">
        <v>2365</v>
      </c>
      <c r="F961" s="338" t="s">
        <v>2419</v>
      </c>
      <c r="G961" s="50" t="s">
        <v>2420</v>
      </c>
      <c r="H961" s="338" t="s">
        <v>2422</v>
      </c>
      <c r="I961" s="50" t="s">
        <v>2423</v>
      </c>
      <c r="J961" s="401"/>
      <c r="K961" s="377"/>
      <c r="L961" s="377"/>
      <c r="M961" s="377"/>
      <c r="N961" s="377"/>
      <c r="O961" s="401"/>
      <c r="P961" s="377"/>
      <c r="Q961" s="377"/>
      <c r="R961" s="377"/>
      <c r="S961" s="401"/>
      <c r="T961" s="377"/>
      <c r="U961" s="401"/>
      <c r="V961" s="377"/>
      <c r="W961" s="377"/>
      <c r="X961" s="377"/>
      <c r="Y961" s="377"/>
      <c r="Z961" s="377"/>
      <c r="AA961" s="377"/>
    </row>
    <row r="962" spans="1:27" ht="21.6" hidden="1" x14ac:dyDescent="0.25">
      <c r="A962" s="334" t="s">
        <v>388</v>
      </c>
      <c r="B962" s="335" t="s">
        <v>2419</v>
      </c>
      <c r="C962" s="334" t="s">
        <v>2420</v>
      </c>
      <c r="D962" s="336" t="s">
        <v>498</v>
      </c>
      <c r="E962" s="50" t="s">
        <v>2365</v>
      </c>
      <c r="F962" s="338" t="s">
        <v>2419</v>
      </c>
      <c r="G962" s="50" t="s">
        <v>2420</v>
      </c>
      <c r="H962" s="338" t="s">
        <v>2424</v>
      </c>
      <c r="I962" s="50" t="s">
        <v>2425</v>
      </c>
      <c r="J962" s="401"/>
      <c r="K962" s="377"/>
      <c r="L962" s="377"/>
      <c r="M962" s="377"/>
      <c r="N962" s="377"/>
      <c r="O962" s="401"/>
      <c r="P962" s="377"/>
      <c r="Q962" s="377"/>
      <c r="R962" s="377"/>
      <c r="S962" s="401"/>
      <c r="T962" s="377"/>
      <c r="U962" s="401"/>
      <c r="V962" s="377"/>
      <c r="W962" s="377"/>
      <c r="X962" s="377"/>
      <c r="Y962" s="377"/>
      <c r="Z962" s="377"/>
      <c r="AA962" s="377"/>
    </row>
    <row r="963" spans="1:27" ht="21.6" hidden="1" x14ac:dyDescent="0.25">
      <c r="A963" s="334" t="s">
        <v>388</v>
      </c>
      <c r="B963" s="335" t="s">
        <v>2419</v>
      </c>
      <c r="C963" s="334" t="s">
        <v>2420</v>
      </c>
      <c r="D963" s="336" t="s">
        <v>498</v>
      </c>
      <c r="E963" s="50" t="s">
        <v>2365</v>
      </c>
      <c r="F963" s="338" t="s">
        <v>2419</v>
      </c>
      <c r="G963" s="50" t="s">
        <v>2420</v>
      </c>
      <c r="H963" s="338" t="s">
        <v>2426</v>
      </c>
      <c r="I963" s="50" t="s">
        <v>2427</v>
      </c>
      <c r="J963" s="401"/>
      <c r="K963" s="377"/>
      <c r="L963" s="377"/>
      <c r="M963" s="377"/>
      <c r="N963" s="377"/>
      <c r="O963" s="401"/>
      <c r="P963" s="377"/>
      <c r="Q963" s="377"/>
      <c r="R963" s="377"/>
      <c r="S963" s="401"/>
      <c r="T963" s="377"/>
      <c r="U963" s="401"/>
      <c r="V963" s="377"/>
      <c r="W963" s="377"/>
      <c r="X963" s="377"/>
      <c r="Y963" s="377"/>
      <c r="Z963" s="377"/>
      <c r="AA963" s="377"/>
    </row>
    <row r="964" spans="1:27" ht="21.6" hidden="1" x14ac:dyDescent="0.25">
      <c r="A964" s="334" t="s">
        <v>388</v>
      </c>
      <c r="B964" s="335" t="s">
        <v>2419</v>
      </c>
      <c r="C964" s="334" t="s">
        <v>2420</v>
      </c>
      <c r="D964" s="336" t="s">
        <v>498</v>
      </c>
      <c r="E964" s="50" t="s">
        <v>2365</v>
      </c>
      <c r="F964" s="338" t="s">
        <v>2419</v>
      </c>
      <c r="G964" s="50" t="s">
        <v>2420</v>
      </c>
      <c r="H964" s="338" t="s">
        <v>2428</v>
      </c>
      <c r="I964" s="50" t="s">
        <v>2429</v>
      </c>
      <c r="J964" s="401"/>
      <c r="K964" s="377"/>
      <c r="L964" s="377"/>
      <c r="M964" s="377"/>
      <c r="N964" s="377"/>
      <c r="O964" s="401"/>
      <c r="P964" s="377"/>
      <c r="Q964" s="377"/>
      <c r="R964" s="377"/>
      <c r="S964" s="401"/>
      <c r="T964" s="377"/>
      <c r="U964" s="401"/>
      <c r="V964" s="377"/>
      <c r="W964" s="377"/>
      <c r="X964" s="377"/>
      <c r="Y964" s="377"/>
      <c r="Z964" s="377"/>
      <c r="AA964" s="377"/>
    </row>
    <row r="965" spans="1:27" ht="21.6" hidden="1" x14ac:dyDescent="0.25">
      <c r="A965" s="334" t="s">
        <v>388</v>
      </c>
      <c r="B965" s="335" t="s">
        <v>2419</v>
      </c>
      <c r="C965" s="334" t="s">
        <v>2420</v>
      </c>
      <c r="D965" s="336" t="s">
        <v>498</v>
      </c>
      <c r="E965" s="50" t="s">
        <v>2365</v>
      </c>
      <c r="F965" s="338" t="s">
        <v>2419</v>
      </c>
      <c r="G965" s="50" t="s">
        <v>2420</v>
      </c>
      <c r="H965" s="338" t="s">
        <v>2430</v>
      </c>
      <c r="I965" s="50" t="s">
        <v>2431</v>
      </c>
      <c r="J965" s="401"/>
      <c r="K965" s="377"/>
      <c r="L965" s="377"/>
      <c r="M965" s="377"/>
      <c r="N965" s="377"/>
      <c r="O965" s="401"/>
      <c r="P965" s="377"/>
      <c r="Q965" s="377"/>
      <c r="R965" s="377"/>
      <c r="S965" s="401"/>
      <c r="T965" s="377"/>
      <c r="U965" s="401"/>
      <c r="V965" s="377"/>
      <c r="W965" s="377"/>
      <c r="X965" s="377"/>
      <c r="Y965" s="377"/>
      <c r="Z965" s="377"/>
      <c r="AA965" s="377"/>
    </row>
    <row r="966" spans="1:27" hidden="1" x14ac:dyDescent="0.25">
      <c r="A966" s="334" t="s">
        <v>388</v>
      </c>
      <c r="B966" s="335" t="s">
        <v>2432</v>
      </c>
      <c r="C966" s="334" t="s">
        <v>2433</v>
      </c>
      <c r="D966" s="336" t="s">
        <v>498</v>
      </c>
      <c r="E966" s="50" t="s">
        <v>2365</v>
      </c>
      <c r="F966" s="338" t="s">
        <v>2432</v>
      </c>
      <c r="G966" s="50" t="s">
        <v>2433</v>
      </c>
      <c r="H966" s="338" t="s">
        <v>2434</v>
      </c>
      <c r="I966" s="50" t="s">
        <v>2435</v>
      </c>
      <c r="J966" s="401"/>
      <c r="K966" s="377"/>
      <c r="L966" s="377"/>
      <c r="M966" s="377"/>
      <c r="N966" s="377"/>
      <c r="O966" s="401"/>
      <c r="P966" s="377"/>
      <c r="Q966" s="377"/>
      <c r="R966" s="377"/>
      <c r="S966" s="401"/>
      <c r="T966" s="377"/>
      <c r="U966" s="401"/>
      <c r="V966" s="377"/>
      <c r="W966" s="377"/>
      <c r="X966" s="377"/>
      <c r="Y966" s="377"/>
      <c r="Z966" s="377"/>
      <c r="AA966" s="377"/>
    </row>
    <row r="967" spans="1:27" hidden="1" x14ac:dyDescent="0.25">
      <c r="A967" s="334" t="s">
        <v>388</v>
      </c>
      <c r="B967" s="335" t="s">
        <v>2432</v>
      </c>
      <c r="C967" s="334" t="s">
        <v>2433</v>
      </c>
      <c r="D967" s="336" t="s">
        <v>498</v>
      </c>
      <c r="E967" s="50" t="s">
        <v>2365</v>
      </c>
      <c r="F967" s="338" t="s">
        <v>2432</v>
      </c>
      <c r="G967" s="50" t="s">
        <v>2433</v>
      </c>
      <c r="H967" s="338" t="s">
        <v>2436</v>
      </c>
      <c r="I967" s="50" t="s">
        <v>2437</v>
      </c>
      <c r="J967" s="401"/>
      <c r="K967" s="377"/>
      <c r="L967" s="377"/>
      <c r="M967" s="377"/>
      <c r="N967" s="377"/>
      <c r="O967" s="401"/>
      <c r="P967" s="377"/>
      <c r="Q967" s="377"/>
      <c r="R967" s="377"/>
      <c r="S967" s="401"/>
      <c r="T967" s="377"/>
      <c r="U967" s="401"/>
      <c r="V967" s="377"/>
      <c r="W967" s="377"/>
      <c r="X967" s="377"/>
      <c r="Y967" s="377"/>
      <c r="Z967" s="377"/>
      <c r="AA967" s="377"/>
    </row>
    <row r="968" spans="1:27" hidden="1" x14ac:dyDescent="0.25">
      <c r="A968" s="334" t="s">
        <v>388</v>
      </c>
      <c r="B968" s="335" t="s">
        <v>2432</v>
      </c>
      <c r="C968" s="334" t="s">
        <v>2433</v>
      </c>
      <c r="D968" s="336" t="s">
        <v>498</v>
      </c>
      <c r="E968" s="50" t="s">
        <v>2365</v>
      </c>
      <c r="F968" s="338" t="s">
        <v>2432</v>
      </c>
      <c r="G968" s="50" t="s">
        <v>2433</v>
      </c>
      <c r="H968" s="338" t="s">
        <v>2438</v>
      </c>
      <c r="I968" s="50" t="s">
        <v>2439</v>
      </c>
      <c r="J968" s="401"/>
      <c r="K968" s="377"/>
      <c r="L968" s="377"/>
      <c r="M968" s="377"/>
      <c r="N968" s="377"/>
      <c r="O968" s="401"/>
      <c r="P968" s="377"/>
      <c r="Q968" s="377"/>
      <c r="R968" s="377"/>
      <c r="S968" s="401"/>
      <c r="T968" s="377"/>
      <c r="U968" s="401"/>
      <c r="V968" s="377"/>
      <c r="W968" s="377"/>
      <c r="X968" s="377"/>
      <c r="Y968" s="377"/>
      <c r="Z968" s="377"/>
      <c r="AA968" s="377"/>
    </row>
    <row r="969" spans="1:27" hidden="1" x14ac:dyDescent="0.25">
      <c r="A969" s="334" t="s">
        <v>388</v>
      </c>
      <c r="B969" s="335" t="s">
        <v>2432</v>
      </c>
      <c r="C969" s="334" t="s">
        <v>2433</v>
      </c>
      <c r="D969" s="336" t="s">
        <v>498</v>
      </c>
      <c r="E969" s="50" t="s">
        <v>2365</v>
      </c>
      <c r="F969" s="338" t="s">
        <v>2432</v>
      </c>
      <c r="G969" s="50" t="s">
        <v>2433</v>
      </c>
      <c r="H969" s="338" t="s">
        <v>2440</v>
      </c>
      <c r="I969" s="50" t="s">
        <v>2441</v>
      </c>
      <c r="J969" s="401"/>
      <c r="K969" s="377"/>
      <c r="L969" s="377"/>
      <c r="M969" s="377"/>
      <c r="N969" s="377"/>
      <c r="O969" s="401"/>
      <c r="P969" s="377"/>
      <c r="Q969" s="377"/>
      <c r="R969" s="377"/>
      <c r="S969" s="401"/>
      <c r="T969" s="377"/>
      <c r="U969" s="401"/>
      <c r="V969" s="377"/>
      <c r="W969" s="377"/>
      <c r="X969" s="377"/>
      <c r="Y969" s="377"/>
      <c r="Z969" s="377"/>
      <c r="AA969" s="377"/>
    </row>
    <row r="970" spans="1:27" hidden="1" x14ac:dyDescent="0.25">
      <c r="A970" s="334" t="s">
        <v>388</v>
      </c>
      <c r="B970" s="335" t="s">
        <v>2432</v>
      </c>
      <c r="C970" s="334" t="s">
        <v>2433</v>
      </c>
      <c r="D970" s="336" t="s">
        <v>498</v>
      </c>
      <c r="E970" s="50" t="s">
        <v>2365</v>
      </c>
      <c r="F970" s="338" t="s">
        <v>2432</v>
      </c>
      <c r="G970" s="50" t="s">
        <v>2433</v>
      </c>
      <c r="H970" s="338" t="s">
        <v>2442</v>
      </c>
      <c r="I970" s="50" t="s">
        <v>2443</v>
      </c>
      <c r="J970" s="401"/>
      <c r="K970" s="377"/>
      <c r="L970" s="377"/>
      <c r="M970" s="377"/>
      <c r="N970" s="377"/>
      <c r="O970" s="401"/>
      <c r="P970" s="377"/>
      <c r="Q970" s="377"/>
      <c r="R970" s="377"/>
      <c r="S970" s="401"/>
      <c r="T970" s="377"/>
      <c r="U970" s="401"/>
      <c r="V970" s="377"/>
      <c r="W970" s="377"/>
      <c r="X970" s="377"/>
      <c r="Y970" s="377"/>
      <c r="Z970" s="377"/>
      <c r="AA970" s="377"/>
    </row>
    <row r="971" spans="1:27" hidden="1" x14ac:dyDescent="0.25">
      <c r="A971" s="334" t="s">
        <v>388</v>
      </c>
      <c r="B971" s="335" t="s">
        <v>2432</v>
      </c>
      <c r="C971" s="334" t="s">
        <v>2433</v>
      </c>
      <c r="D971" s="336" t="s">
        <v>498</v>
      </c>
      <c r="E971" s="50" t="s">
        <v>2365</v>
      </c>
      <c r="F971" s="338" t="s">
        <v>2432</v>
      </c>
      <c r="G971" s="50" t="s">
        <v>2433</v>
      </c>
      <c r="H971" s="338" t="s">
        <v>2444</v>
      </c>
      <c r="I971" s="50" t="s">
        <v>2445</v>
      </c>
      <c r="J971" s="401"/>
      <c r="K971" s="377"/>
      <c r="L971" s="377"/>
      <c r="M971" s="377"/>
      <c r="N971" s="377"/>
      <c r="O971" s="401"/>
      <c r="P971" s="377"/>
      <c r="Q971" s="377"/>
      <c r="R971" s="377"/>
      <c r="S971" s="401"/>
      <c r="T971" s="377"/>
      <c r="U971" s="401"/>
      <c r="V971" s="377"/>
      <c r="W971" s="377"/>
      <c r="X971" s="377"/>
      <c r="Y971" s="377"/>
      <c r="Z971" s="377"/>
      <c r="AA971" s="377"/>
    </row>
    <row r="972" spans="1:27" hidden="1" x14ac:dyDescent="0.25">
      <c r="A972" s="334" t="s">
        <v>388</v>
      </c>
      <c r="B972" s="335" t="s">
        <v>2432</v>
      </c>
      <c r="C972" s="334" t="s">
        <v>2433</v>
      </c>
      <c r="D972" s="336" t="s">
        <v>498</v>
      </c>
      <c r="E972" s="50" t="s">
        <v>2365</v>
      </c>
      <c r="F972" s="338" t="s">
        <v>2432</v>
      </c>
      <c r="G972" s="50" t="s">
        <v>2433</v>
      </c>
      <c r="H972" s="338" t="s">
        <v>2446</v>
      </c>
      <c r="I972" s="50" t="s">
        <v>2447</v>
      </c>
      <c r="J972" s="401"/>
      <c r="K972" s="377"/>
      <c r="L972" s="377"/>
      <c r="M972" s="377"/>
      <c r="N972" s="377"/>
      <c r="O972" s="401"/>
      <c r="P972" s="377"/>
      <c r="Q972" s="377"/>
      <c r="R972" s="377"/>
      <c r="S972" s="401"/>
      <c r="T972" s="377"/>
      <c r="U972" s="401"/>
      <c r="V972" s="377"/>
      <c r="W972" s="377"/>
      <c r="X972" s="377"/>
      <c r="Y972" s="377"/>
      <c r="Z972" s="377"/>
      <c r="AA972" s="377"/>
    </row>
    <row r="973" spans="1:27" hidden="1" x14ac:dyDescent="0.25">
      <c r="A973" s="334" t="s">
        <v>388</v>
      </c>
      <c r="B973" s="335" t="s">
        <v>2432</v>
      </c>
      <c r="C973" s="334" t="s">
        <v>2433</v>
      </c>
      <c r="D973" s="336" t="s">
        <v>498</v>
      </c>
      <c r="E973" s="50" t="s">
        <v>2365</v>
      </c>
      <c r="F973" s="338" t="s">
        <v>2432</v>
      </c>
      <c r="G973" s="50" t="s">
        <v>2433</v>
      </c>
      <c r="H973" s="338" t="s">
        <v>2448</v>
      </c>
      <c r="I973" s="50" t="s">
        <v>2449</v>
      </c>
      <c r="J973" s="401"/>
      <c r="K973" s="377"/>
      <c r="L973" s="377"/>
      <c r="M973" s="377"/>
      <c r="N973" s="377"/>
      <c r="O973" s="401"/>
      <c r="P973" s="377"/>
      <c r="Q973" s="377"/>
      <c r="R973" s="377"/>
      <c r="S973" s="401"/>
      <c r="T973" s="377"/>
      <c r="U973" s="401"/>
      <c r="V973" s="377"/>
      <c r="W973" s="377"/>
      <c r="X973" s="377"/>
      <c r="Y973" s="377"/>
      <c r="Z973" s="377"/>
      <c r="AA973" s="377"/>
    </row>
    <row r="974" spans="1:27" hidden="1" x14ac:dyDescent="0.25">
      <c r="A974" s="334" t="s">
        <v>388</v>
      </c>
      <c r="B974" s="335" t="s">
        <v>2432</v>
      </c>
      <c r="C974" s="334" t="s">
        <v>2433</v>
      </c>
      <c r="D974" s="336" t="s">
        <v>498</v>
      </c>
      <c r="E974" s="50" t="s">
        <v>2365</v>
      </c>
      <c r="F974" s="338" t="s">
        <v>2432</v>
      </c>
      <c r="G974" s="50" t="s">
        <v>2433</v>
      </c>
      <c r="H974" s="338" t="s">
        <v>2450</v>
      </c>
      <c r="I974" s="50" t="s">
        <v>2451</v>
      </c>
      <c r="J974" s="401"/>
      <c r="K974" s="377"/>
      <c r="L974" s="377"/>
      <c r="M974" s="377"/>
      <c r="N974" s="377"/>
      <c r="O974" s="401"/>
      <c r="P974" s="377"/>
      <c r="Q974" s="377"/>
      <c r="R974" s="377"/>
      <c r="S974" s="401"/>
      <c r="T974" s="377"/>
      <c r="U974" s="401"/>
      <c r="V974" s="377"/>
      <c r="W974" s="377"/>
      <c r="X974" s="377"/>
      <c r="Y974" s="377"/>
      <c r="Z974" s="377"/>
      <c r="AA974" s="377"/>
    </row>
    <row r="975" spans="1:27" hidden="1" x14ac:dyDescent="0.25">
      <c r="A975" s="334" t="s">
        <v>388</v>
      </c>
      <c r="B975" s="335" t="s">
        <v>2432</v>
      </c>
      <c r="C975" s="334" t="s">
        <v>2433</v>
      </c>
      <c r="D975" s="336" t="s">
        <v>498</v>
      </c>
      <c r="E975" s="50" t="s">
        <v>2365</v>
      </c>
      <c r="F975" s="338" t="s">
        <v>2432</v>
      </c>
      <c r="G975" s="50" t="s">
        <v>2433</v>
      </c>
      <c r="H975" s="338" t="s">
        <v>2452</v>
      </c>
      <c r="I975" s="50" t="s">
        <v>2453</v>
      </c>
      <c r="J975" s="401"/>
      <c r="K975" s="377"/>
      <c r="L975" s="377"/>
      <c r="M975" s="377"/>
      <c r="N975" s="377"/>
      <c r="O975" s="401"/>
      <c r="P975" s="377"/>
      <c r="Q975" s="377"/>
      <c r="R975" s="377"/>
      <c r="S975" s="401"/>
      <c r="T975" s="377"/>
      <c r="U975" s="401"/>
      <c r="V975" s="377"/>
      <c r="W975" s="377"/>
      <c r="X975" s="377"/>
      <c r="Y975" s="377"/>
      <c r="Z975" s="377"/>
      <c r="AA975" s="377"/>
    </row>
    <row r="976" spans="1:27" hidden="1" x14ac:dyDescent="0.25">
      <c r="A976" s="334" t="s">
        <v>388</v>
      </c>
      <c r="B976" s="335" t="s">
        <v>2432</v>
      </c>
      <c r="C976" s="334" t="s">
        <v>2433</v>
      </c>
      <c r="D976" s="336" t="s">
        <v>498</v>
      </c>
      <c r="E976" s="50" t="s">
        <v>2365</v>
      </c>
      <c r="F976" s="338" t="s">
        <v>2432</v>
      </c>
      <c r="G976" s="50" t="s">
        <v>2433</v>
      </c>
      <c r="H976" s="338" t="s">
        <v>2454</v>
      </c>
      <c r="I976" s="50" t="s">
        <v>2455</v>
      </c>
      <c r="J976" s="401"/>
      <c r="K976" s="377"/>
      <c r="L976" s="377"/>
      <c r="M976" s="377"/>
      <c r="N976" s="377"/>
      <c r="O976" s="401"/>
      <c r="P976" s="377"/>
      <c r="Q976" s="377"/>
      <c r="R976" s="377"/>
      <c r="S976" s="401"/>
      <c r="T976" s="377"/>
      <c r="U976" s="401"/>
      <c r="V976" s="377"/>
      <c r="W976" s="377"/>
      <c r="X976" s="377"/>
      <c r="Y976" s="377"/>
      <c r="Z976" s="377"/>
      <c r="AA976" s="377"/>
    </row>
    <row r="977" spans="1:27" hidden="1" x14ac:dyDescent="0.25">
      <c r="A977" s="334" t="s">
        <v>388</v>
      </c>
      <c r="B977" s="335" t="s">
        <v>2432</v>
      </c>
      <c r="C977" s="334" t="s">
        <v>2433</v>
      </c>
      <c r="D977" s="336" t="s">
        <v>498</v>
      </c>
      <c r="E977" s="50" t="s">
        <v>2365</v>
      </c>
      <c r="F977" s="338" t="s">
        <v>2432</v>
      </c>
      <c r="G977" s="50" t="s">
        <v>2433</v>
      </c>
      <c r="H977" s="338" t="s">
        <v>2456</v>
      </c>
      <c r="I977" s="50" t="s">
        <v>2457</v>
      </c>
      <c r="J977" s="401"/>
      <c r="K977" s="377"/>
      <c r="L977" s="377"/>
      <c r="M977" s="377"/>
      <c r="N977" s="377"/>
      <c r="O977" s="401"/>
      <c r="P977" s="377"/>
      <c r="Q977" s="377"/>
      <c r="R977" s="377"/>
      <c r="S977" s="401"/>
      <c r="T977" s="377"/>
      <c r="U977" s="401"/>
      <c r="V977" s="377"/>
      <c r="W977" s="377"/>
      <c r="X977" s="377"/>
      <c r="Y977" s="377"/>
      <c r="Z977" s="377"/>
      <c r="AA977" s="377"/>
    </row>
    <row r="978" spans="1:27" hidden="1" x14ac:dyDescent="0.25">
      <c r="A978" s="334" t="s">
        <v>388</v>
      </c>
      <c r="B978" s="335" t="s">
        <v>2432</v>
      </c>
      <c r="C978" s="334" t="s">
        <v>2433</v>
      </c>
      <c r="D978" s="336" t="s">
        <v>498</v>
      </c>
      <c r="E978" s="50" t="s">
        <v>2365</v>
      </c>
      <c r="F978" s="338" t="s">
        <v>2432</v>
      </c>
      <c r="G978" s="50" t="s">
        <v>2433</v>
      </c>
      <c r="H978" s="338" t="s">
        <v>2458</v>
      </c>
      <c r="I978" s="50" t="s">
        <v>2459</v>
      </c>
      <c r="J978" s="401"/>
      <c r="K978" s="377"/>
      <c r="L978" s="377"/>
      <c r="M978" s="377"/>
      <c r="N978" s="377"/>
      <c r="O978" s="401"/>
      <c r="P978" s="377"/>
      <c r="Q978" s="377"/>
      <c r="R978" s="377"/>
      <c r="S978" s="401"/>
      <c r="T978" s="377"/>
      <c r="U978" s="401"/>
      <c r="V978" s="377"/>
      <c r="W978" s="377"/>
      <c r="X978" s="377"/>
      <c r="Y978" s="377"/>
      <c r="Z978" s="377"/>
      <c r="AA978" s="377"/>
    </row>
    <row r="979" spans="1:27" hidden="1" x14ac:dyDescent="0.25">
      <c r="A979" s="334" t="s">
        <v>388</v>
      </c>
      <c r="B979" s="335" t="s">
        <v>2432</v>
      </c>
      <c r="C979" s="334" t="s">
        <v>2433</v>
      </c>
      <c r="D979" s="336" t="s">
        <v>498</v>
      </c>
      <c r="E979" s="50" t="s">
        <v>2365</v>
      </c>
      <c r="F979" s="338" t="s">
        <v>2432</v>
      </c>
      <c r="G979" s="50" t="s">
        <v>2433</v>
      </c>
      <c r="H979" s="338" t="s">
        <v>2460</v>
      </c>
      <c r="I979" s="50" t="s">
        <v>2461</v>
      </c>
      <c r="J979" s="401"/>
      <c r="K979" s="377"/>
      <c r="L979" s="377"/>
      <c r="M979" s="377"/>
      <c r="N979" s="377"/>
      <c r="O979" s="401"/>
      <c r="P979" s="377"/>
      <c r="Q979" s="377"/>
      <c r="R979" s="377"/>
      <c r="S979" s="401"/>
      <c r="T979" s="377"/>
      <c r="U979" s="401"/>
      <c r="V979" s="377"/>
      <c r="W979" s="377"/>
      <c r="X979" s="377"/>
      <c r="Y979" s="377"/>
      <c r="Z979" s="377"/>
      <c r="AA979" s="377"/>
    </row>
    <row r="980" spans="1:27" hidden="1" x14ac:dyDescent="0.25">
      <c r="A980" s="334" t="s">
        <v>388</v>
      </c>
      <c r="B980" s="335" t="s">
        <v>2432</v>
      </c>
      <c r="C980" s="334" t="s">
        <v>2433</v>
      </c>
      <c r="D980" s="336" t="s">
        <v>498</v>
      </c>
      <c r="E980" s="50" t="s">
        <v>2365</v>
      </c>
      <c r="F980" s="338" t="s">
        <v>2432</v>
      </c>
      <c r="G980" s="50" t="s">
        <v>2433</v>
      </c>
      <c r="H980" s="338" t="s">
        <v>2462</v>
      </c>
      <c r="I980" s="50" t="s">
        <v>2463</v>
      </c>
      <c r="J980" s="401"/>
      <c r="K980" s="377"/>
      <c r="L980" s="377"/>
      <c r="M980" s="377"/>
      <c r="N980" s="377"/>
      <c r="O980" s="401"/>
      <c r="P980" s="377"/>
      <c r="Q980" s="377"/>
      <c r="R980" s="377"/>
      <c r="S980" s="401"/>
      <c r="T980" s="377"/>
      <c r="U980" s="401"/>
      <c r="V980" s="377"/>
      <c r="W980" s="377"/>
      <c r="X980" s="377"/>
      <c r="Y980" s="377"/>
      <c r="Z980" s="377"/>
      <c r="AA980" s="377"/>
    </row>
    <row r="981" spans="1:27" hidden="1" x14ac:dyDescent="0.25">
      <c r="A981" s="334" t="s">
        <v>388</v>
      </c>
      <c r="B981" s="335" t="s">
        <v>2432</v>
      </c>
      <c r="C981" s="334" t="s">
        <v>2433</v>
      </c>
      <c r="D981" s="336" t="s">
        <v>498</v>
      </c>
      <c r="E981" s="50" t="s">
        <v>2365</v>
      </c>
      <c r="F981" s="338" t="s">
        <v>2432</v>
      </c>
      <c r="G981" s="50" t="s">
        <v>2433</v>
      </c>
      <c r="H981" s="338" t="s">
        <v>2464</v>
      </c>
      <c r="I981" s="50" t="s">
        <v>2465</v>
      </c>
      <c r="J981" s="401"/>
      <c r="K981" s="377"/>
      <c r="L981" s="377"/>
      <c r="M981" s="377"/>
      <c r="N981" s="377"/>
      <c r="O981" s="401"/>
      <c r="P981" s="377"/>
      <c r="Q981" s="377"/>
      <c r="R981" s="377"/>
      <c r="S981" s="401"/>
      <c r="T981" s="377"/>
      <c r="U981" s="401"/>
      <c r="V981" s="377"/>
      <c r="W981" s="377"/>
      <c r="X981" s="377"/>
      <c r="Y981" s="377"/>
      <c r="Z981" s="377"/>
      <c r="AA981" s="377"/>
    </row>
    <row r="982" spans="1:27" hidden="1" x14ac:dyDescent="0.25">
      <c r="A982" s="334" t="s">
        <v>388</v>
      </c>
      <c r="B982" s="335" t="s">
        <v>2432</v>
      </c>
      <c r="C982" s="334" t="s">
        <v>2433</v>
      </c>
      <c r="D982" s="336" t="s">
        <v>498</v>
      </c>
      <c r="E982" s="50" t="s">
        <v>2365</v>
      </c>
      <c r="F982" s="338" t="s">
        <v>2432</v>
      </c>
      <c r="G982" s="50" t="s">
        <v>2433</v>
      </c>
      <c r="H982" s="338" t="s">
        <v>2466</v>
      </c>
      <c r="I982" s="50" t="s">
        <v>2467</v>
      </c>
      <c r="J982" s="401"/>
      <c r="K982" s="377"/>
      <c r="L982" s="377"/>
      <c r="M982" s="377"/>
      <c r="N982" s="377"/>
      <c r="O982" s="401"/>
      <c r="P982" s="377"/>
      <c r="Q982" s="377"/>
      <c r="R982" s="377"/>
      <c r="S982" s="401"/>
      <c r="T982" s="377"/>
      <c r="U982" s="401"/>
      <c r="V982" s="377"/>
      <c r="W982" s="377"/>
      <c r="X982" s="377"/>
      <c r="Y982" s="377"/>
      <c r="Z982" s="377"/>
      <c r="AA982" s="377"/>
    </row>
    <row r="983" spans="1:27" hidden="1" x14ac:dyDescent="0.25">
      <c r="A983" s="334" t="s">
        <v>388</v>
      </c>
      <c r="B983" s="335" t="s">
        <v>2432</v>
      </c>
      <c r="C983" s="334" t="s">
        <v>2433</v>
      </c>
      <c r="D983" s="336" t="s">
        <v>498</v>
      </c>
      <c r="E983" s="50" t="s">
        <v>2365</v>
      </c>
      <c r="F983" s="338" t="s">
        <v>2432</v>
      </c>
      <c r="G983" s="50" t="s">
        <v>2433</v>
      </c>
      <c r="H983" s="338" t="s">
        <v>2468</v>
      </c>
      <c r="I983" s="50" t="s">
        <v>2469</v>
      </c>
      <c r="J983" s="401"/>
      <c r="K983" s="377"/>
      <c r="L983" s="377"/>
      <c r="M983" s="377"/>
      <c r="N983" s="377"/>
      <c r="O983" s="401"/>
      <c r="P983" s="377"/>
      <c r="Q983" s="377"/>
      <c r="R983" s="377"/>
      <c r="S983" s="401"/>
      <c r="T983" s="377"/>
      <c r="U983" s="401"/>
      <c r="V983" s="377"/>
      <c r="W983" s="377"/>
      <c r="X983" s="377"/>
      <c r="Y983" s="377"/>
      <c r="Z983" s="377"/>
      <c r="AA983" s="377"/>
    </row>
    <row r="984" spans="1:27" hidden="1" x14ac:dyDescent="0.25">
      <c r="A984" s="334" t="s">
        <v>388</v>
      </c>
      <c r="B984" s="335" t="s">
        <v>2432</v>
      </c>
      <c r="C984" s="334" t="s">
        <v>2433</v>
      </c>
      <c r="D984" s="336" t="s">
        <v>498</v>
      </c>
      <c r="E984" s="50" t="s">
        <v>2365</v>
      </c>
      <c r="F984" s="338" t="s">
        <v>2432</v>
      </c>
      <c r="G984" s="50" t="s">
        <v>2433</v>
      </c>
      <c r="H984" s="338" t="s">
        <v>2470</v>
      </c>
      <c r="I984" s="50" t="s">
        <v>2471</v>
      </c>
      <c r="J984" s="401"/>
      <c r="K984" s="377"/>
      <c r="L984" s="377"/>
      <c r="M984" s="377"/>
      <c r="N984" s="377"/>
      <c r="O984" s="401"/>
      <c r="P984" s="377"/>
      <c r="Q984" s="377"/>
      <c r="R984" s="377"/>
      <c r="S984" s="401"/>
      <c r="T984" s="377"/>
      <c r="U984" s="401"/>
      <c r="V984" s="377"/>
      <c r="W984" s="377"/>
      <c r="X984" s="377"/>
      <c r="Y984" s="377"/>
      <c r="Z984" s="377"/>
      <c r="AA984" s="377"/>
    </row>
    <row r="985" spans="1:27" hidden="1" x14ac:dyDescent="0.25">
      <c r="A985" s="334" t="s">
        <v>388</v>
      </c>
      <c r="B985" s="335" t="s">
        <v>2432</v>
      </c>
      <c r="C985" s="334" t="s">
        <v>2433</v>
      </c>
      <c r="D985" s="336" t="s">
        <v>498</v>
      </c>
      <c r="E985" s="50" t="s">
        <v>2365</v>
      </c>
      <c r="F985" s="338" t="s">
        <v>2432</v>
      </c>
      <c r="G985" s="50" t="s">
        <v>2433</v>
      </c>
      <c r="H985" s="338" t="s">
        <v>2472</v>
      </c>
      <c r="I985" s="50" t="s">
        <v>2473</v>
      </c>
      <c r="J985" s="401"/>
      <c r="K985" s="377"/>
      <c r="L985" s="377"/>
      <c r="M985" s="377"/>
      <c r="N985" s="377"/>
      <c r="O985" s="401"/>
      <c r="P985" s="377"/>
      <c r="Q985" s="377"/>
      <c r="R985" s="377"/>
      <c r="S985" s="401"/>
      <c r="T985" s="377"/>
      <c r="U985" s="401"/>
      <c r="V985" s="377"/>
      <c r="W985" s="377"/>
      <c r="X985" s="377"/>
      <c r="Y985" s="377"/>
      <c r="Z985" s="377"/>
      <c r="AA985" s="377"/>
    </row>
    <row r="986" spans="1:27" hidden="1" x14ac:dyDescent="0.25">
      <c r="A986" s="334" t="s">
        <v>388</v>
      </c>
      <c r="B986" s="335" t="s">
        <v>2432</v>
      </c>
      <c r="C986" s="334" t="s">
        <v>2433</v>
      </c>
      <c r="D986" s="336" t="s">
        <v>498</v>
      </c>
      <c r="E986" s="50" t="s">
        <v>2365</v>
      </c>
      <c r="F986" s="338" t="s">
        <v>2432</v>
      </c>
      <c r="G986" s="50" t="s">
        <v>2433</v>
      </c>
      <c r="H986" s="338" t="s">
        <v>2474</v>
      </c>
      <c r="I986" s="50" t="s">
        <v>2475</v>
      </c>
      <c r="J986" s="401"/>
      <c r="K986" s="377"/>
      <c r="L986" s="377"/>
      <c r="M986" s="377"/>
      <c r="N986" s="377"/>
      <c r="O986" s="401"/>
      <c r="P986" s="377"/>
      <c r="Q986" s="377"/>
      <c r="R986" s="377"/>
      <c r="S986" s="401"/>
      <c r="T986" s="377"/>
      <c r="U986" s="401"/>
      <c r="V986" s="377"/>
      <c r="W986" s="377"/>
      <c r="X986" s="377"/>
      <c r="Y986" s="377"/>
      <c r="Z986" s="377"/>
      <c r="AA986" s="377"/>
    </row>
    <row r="987" spans="1:27" hidden="1" x14ac:dyDescent="0.25">
      <c r="A987" s="334" t="s">
        <v>388</v>
      </c>
      <c r="B987" s="335" t="s">
        <v>2432</v>
      </c>
      <c r="C987" s="334" t="s">
        <v>2433</v>
      </c>
      <c r="D987" s="336" t="s">
        <v>498</v>
      </c>
      <c r="E987" s="50" t="s">
        <v>2365</v>
      </c>
      <c r="F987" s="338" t="s">
        <v>2432</v>
      </c>
      <c r="G987" s="50" t="s">
        <v>2433</v>
      </c>
      <c r="H987" s="338" t="s">
        <v>2476</v>
      </c>
      <c r="I987" s="50" t="s">
        <v>2477</v>
      </c>
      <c r="J987" s="401"/>
      <c r="K987" s="377"/>
      <c r="L987" s="377"/>
      <c r="M987" s="377"/>
      <c r="N987" s="377"/>
      <c r="O987" s="401"/>
      <c r="P987" s="377"/>
      <c r="Q987" s="377"/>
      <c r="R987" s="377"/>
      <c r="S987" s="401"/>
      <c r="T987" s="377"/>
      <c r="U987" s="401"/>
      <c r="V987" s="377"/>
      <c r="W987" s="377"/>
      <c r="X987" s="377"/>
      <c r="Y987" s="377"/>
      <c r="Z987" s="377"/>
      <c r="AA987" s="377"/>
    </row>
    <row r="988" spans="1:27" hidden="1" x14ac:dyDescent="0.25">
      <c r="A988" s="334" t="s">
        <v>388</v>
      </c>
      <c r="B988" s="335" t="s">
        <v>2478</v>
      </c>
      <c r="C988" s="334" t="s">
        <v>2429</v>
      </c>
      <c r="D988" s="336" t="s">
        <v>498</v>
      </c>
      <c r="E988" s="50" t="s">
        <v>2365</v>
      </c>
      <c r="F988" s="338" t="s">
        <v>2478</v>
      </c>
      <c r="G988" s="50" t="s">
        <v>2429</v>
      </c>
      <c r="H988" s="338" t="s">
        <v>2479</v>
      </c>
      <c r="I988" s="50" t="s">
        <v>2480</v>
      </c>
      <c r="J988" s="401"/>
      <c r="K988" s="377"/>
      <c r="L988" s="377"/>
      <c r="M988" s="377"/>
      <c r="N988" s="377"/>
      <c r="O988" s="401"/>
      <c r="P988" s="377"/>
      <c r="Q988" s="377"/>
      <c r="R988" s="377"/>
      <c r="S988" s="401"/>
      <c r="T988" s="377"/>
      <c r="U988" s="401"/>
      <c r="V988" s="377"/>
      <c r="W988" s="377"/>
      <c r="X988" s="377"/>
      <c r="Y988" s="377"/>
      <c r="Z988" s="377"/>
      <c r="AA988" s="377"/>
    </row>
    <row r="989" spans="1:27" hidden="1" x14ac:dyDescent="0.25">
      <c r="A989" s="334" t="s">
        <v>388</v>
      </c>
      <c r="B989" s="335" t="s">
        <v>2478</v>
      </c>
      <c r="C989" s="334" t="s">
        <v>2429</v>
      </c>
      <c r="D989" s="336" t="s">
        <v>498</v>
      </c>
      <c r="E989" s="50" t="s">
        <v>2365</v>
      </c>
      <c r="F989" s="338" t="s">
        <v>2478</v>
      </c>
      <c r="G989" s="50" t="s">
        <v>2429</v>
      </c>
      <c r="H989" s="338" t="s">
        <v>2481</v>
      </c>
      <c r="I989" s="50" t="s">
        <v>2482</v>
      </c>
      <c r="J989" s="401"/>
      <c r="K989" s="377"/>
      <c r="L989" s="377"/>
      <c r="M989" s="377"/>
      <c r="N989" s="377"/>
      <c r="O989" s="401"/>
      <c r="P989" s="377"/>
      <c r="Q989" s="377"/>
      <c r="R989" s="377"/>
      <c r="S989" s="401"/>
      <c r="T989" s="377"/>
      <c r="U989" s="401"/>
      <c r="V989" s="377"/>
      <c r="W989" s="377"/>
      <c r="X989" s="377"/>
      <c r="Y989" s="377"/>
      <c r="Z989" s="377"/>
      <c r="AA989" s="377"/>
    </row>
    <row r="990" spans="1:27" hidden="1" x14ac:dyDescent="0.25">
      <c r="A990" s="334" t="s">
        <v>388</v>
      </c>
      <c r="B990" s="335" t="s">
        <v>2478</v>
      </c>
      <c r="C990" s="334" t="s">
        <v>2429</v>
      </c>
      <c r="D990" s="336" t="s">
        <v>498</v>
      </c>
      <c r="E990" s="50" t="s">
        <v>2365</v>
      </c>
      <c r="F990" s="338" t="s">
        <v>2478</v>
      </c>
      <c r="G990" s="50" t="s">
        <v>2429</v>
      </c>
      <c r="H990" s="338" t="s">
        <v>2483</v>
      </c>
      <c r="I990" s="50" t="s">
        <v>2484</v>
      </c>
      <c r="J990" s="401"/>
      <c r="K990" s="377"/>
      <c r="L990" s="377"/>
      <c r="M990" s="377"/>
      <c r="N990" s="377"/>
      <c r="O990" s="401"/>
      <c r="P990" s="377"/>
      <c r="Q990" s="377"/>
      <c r="R990" s="377"/>
      <c r="S990" s="401"/>
      <c r="T990" s="377"/>
      <c r="U990" s="401"/>
      <c r="V990" s="377"/>
      <c r="W990" s="377"/>
      <c r="X990" s="377"/>
      <c r="Y990" s="377"/>
      <c r="Z990" s="377"/>
      <c r="AA990" s="377"/>
    </row>
    <row r="991" spans="1:27" hidden="1" x14ac:dyDescent="0.25">
      <c r="A991" s="334" t="s">
        <v>388</v>
      </c>
      <c r="B991" s="335" t="s">
        <v>2478</v>
      </c>
      <c r="C991" s="334" t="s">
        <v>2429</v>
      </c>
      <c r="D991" s="336" t="s">
        <v>498</v>
      </c>
      <c r="E991" s="50" t="s">
        <v>2365</v>
      </c>
      <c r="F991" s="338" t="s">
        <v>2478</v>
      </c>
      <c r="G991" s="50" t="s">
        <v>2429</v>
      </c>
      <c r="H991" s="338" t="s">
        <v>2485</v>
      </c>
      <c r="I991" s="50" t="s">
        <v>2486</v>
      </c>
      <c r="J991" s="401"/>
      <c r="K991" s="377"/>
      <c r="L991" s="377"/>
      <c r="M991" s="377"/>
      <c r="N991" s="377"/>
      <c r="O991" s="401"/>
      <c r="P991" s="377"/>
      <c r="Q991" s="377"/>
      <c r="R991" s="377"/>
      <c r="S991" s="401"/>
      <c r="T991" s="377"/>
      <c r="U991" s="401"/>
      <c r="V991" s="377"/>
      <c r="W991" s="377"/>
      <c r="X991" s="377"/>
      <c r="Y991" s="377"/>
      <c r="Z991" s="377"/>
      <c r="AA991" s="377"/>
    </row>
    <row r="992" spans="1:27" hidden="1" x14ac:dyDescent="0.25">
      <c r="A992" s="334" t="s">
        <v>388</v>
      </c>
      <c r="B992" s="335" t="s">
        <v>2478</v>
      </c>
      <c r="C992" s="334" t="s">
        <v>2429</v>
      </c>
      <c r="D992" s="336" t="s">
        <v>498</v>
      </c>
      <c r="E992" s="50" t="s">
        <v>2365</v>
      </c>
      <c r="F992" s="338" t="s">
        <v>2478</v>
      </c>
      <c r="G992" s="50" t="s">
        <v>2429</v>
      </c>
      <c r="H992" s="338" t="s">
        <v>2487</v>
      </c>
      <c r="I992" s="50" t="s">
        <v>2488</v>
      </c>
      <c r="J992" s="401"/>
      <c r="K992" s="377"/>
      <c r="L992" s="377"/>
      <c r="M992" s="377"/>
      <c r="N992" s="377"/>
      <c r="O992" s="401"/>
      <c r="P992" s="377"/>
      <c r="Q992" s="377"/>
      <c r="R992" s="377"/>
      <c r="S992" s="401"/>
      <c r="T992" s="377"/>
      <c r="U992" s="401"/>
      <c r="V992" s="377"/>
      <c r="W992" s="377"/>
      <c r="X992" s="377"/>
      <c r="Y992" s="377"/>
      <c r="Z992" s="377"/>
      <c r="AA992" s="377"/>
    </row>
    <row r="993" spans="1:27" hidden="1" x14ac:dyDescent="0.25">
      <c r="A993" s="334" t="s">
        <v>388</v>
      </c>
      <c r="B993" s="335" t="s">
        <v>2478</v>
      </c>
      <c r="C993" s="334" t="s">
        <v>2429</v>
      </c>
      <c r="D993" s="336" t="s">
        <v>498</v>
      </c>
      <c r="E993" s="50" t="s">
        <v>2365</v>
      </c>
      <c r="F993" s="338" t="s">
        <v>2478</v>
      </c>
      <c r="G993" s="50" t="s">
        <v>2429</v>
      </c>
      <c r="H993" s="338" t="s">
        <v>2489</v>
      </c>
      <c r="I993" s="50" t="s">
        <v>2490</v>
      </c>
      <c r="J993" s="401"/>
      <c r="K993" s="377"/>
      <c r="L993" s="377"/>
      <c r="M993" s="377"/>
      <c r="N993" s="377"/>
      <c r="O993" s="401"/>
      <c r="P993" s="377"/>
      <c r="Q993" s="377"/>
      <c r="R993" s="377"/>
      <c r="S993" s="401"/>
      <c r="T993" s="377"/>
      <c r="U993" s="401"/>
      <c r="V993" s="377"/>
      <c r="W993" s="377"/>
      <c r="X993" s="377"/>
      <c r="Y993" s="377"/>
      <c r="Z993" s="377"/>
      <c r="AA993" s="377"/>
    </row>
    <row r="994" spans="1:27" hidden="1" x14ac:dyDescent="0.25">
      <c r="A994" s="334" t="s">
        <v>388</v>
      </c>
      <c r="B994" s="335" t="s">
        <v>2478</v>
      </c>
      <c r="C994" s="334" t="s">
        <v>2429</v>
      </c>
      <c r="D994" s="336" t="s">
        <v>498</v>
      </c>
      <c r="E994" s="50" t="s">
        <v>2365</v>
      </c>
      <c r="F994" s="338" t="s">
        <v>2478</v>
      </c>
      <c r="G994" s="50" t="s">
        <v>2429</v>
      </c>
      <c r="H994" s="338" t="s">
        <v>2491</v>
      </c>
      <c r="I994" s="50" t="s">
        <v>2492</v>
      </c>
      <c r="J994" s="401"/>
      <c r="K994" s="377"/>
      <c r="L994" s="377"/>
      <c r="M994" s="377"/>
      <c r="N994" s="377"/>
      <c r="O994" s="401"/>
      <c r="P994" s="377"/>
      <c r="Q994" s="377"/>
      <c r="R994" s="377"/>
      <c r="S994" s="401"/>
      <c r="T994" s="377"/>
      <c r="U994" s="401"/>
      <c r="V994" s="377"/>
      <c r="W994" s="377"/>
      <c r="X994" s="377"/>
      <c r="Y994" s="377"/>
      <c r="Z994" s="377"/>
      <c r="AA994" s="377"/>
    </row>
    <row r="995" spans="1:27" hidden="1" x14ac:dyDescent="0.25">
      <c r="A995" s="334" t="s">
        <v>388</v>
      </c>
      <c r="B995" s="335" t="s">
        <v>2478</v>
      </c>
      <c r="C995" s="334" t="s">
        <v>2429</v>
      </c>
      <c r="D995" s="336" t="s">
        <v>498</v>
      </c>
      <c r="E995" s="50" t="s">
        <v>2365</v>
      </c>
      <c r="F995" s="338" t="s">
        <v>2478</v>
      </c>
      <c r="G995" s="50" t="s">
        <v>2429</v>
      </c>
      <c r="H995" s="338" t="s">
        <v>2493</v>
      </c>
      <c r="I995" s="50" t="s">
        <v>2494</v>
      </c>
      <c r="J995" s="401"/>
      <c r="K995" s="377"/>
      <c r="L995" s="377"/>
      <c r="M995" s="377"/>
      <c r="N995" s="377"/>
      <c r="O995" s="401"/>
      <c r="P995" s="377"/>
      <c r="Q995" s="377"/>
      <c r="R995" s="377"/>
      <c r="S995" s="401"/>
      <c r="T995" s="377"/>
      <c r="U995" s="401"/>
      <c r="V995" s="377"/>
      <c r="W995" s="377"/>
      <c r="X995" s="377"/>
      <c r="Y995" s="377"/>
      <c r="Z995" s="377"/>
      <c r="AA995" s="377"/>
    </row>
    <row r="996" spans="1:27" hidden="1" x14ac:dyDescent="0.25">
      <c r="A996" s="334" t="s">
        <v>388</v>
      </c>
      <c r="B996" s="335" t="s">
        <v>2478</v>
      </c>
      <c r="C996" s="334" t="s">
        <v>2429</v>
      </c>
      <c r="D996" s="336" t="s">
        <v>498</v>
      </c>
      <c r="E996" s="50" t="s">
        <v>2365</v>
      </c>
      <c r="F996" s="338" t="s">
        <v>2478</v>
      </c>
      <c r="G996" s="50" t="s">
        <v>2429</v>
      </c>
      <c r="H996" s="338" t="s">
        <v>2495</v>
      </c>
      <c r="I996" s="50" t="s">
        <v>2496</v>
      </c>
      <c r="J996" s="401"/>
      <c r="K996" s="377"/>
      <c r="L996" s="377"/>
      <c r="M996" s="377"/>
      <c r="N996" s="377"/>
      <c r="O996" s="401"/>
      <c r="P996" s="377"/>
      <c r="Q996" s="377"/>
      <c r="R996" s="377"/>
      <c r="S996" s="401"/>
      <c r="T996" s="377"/>
      <c r="U996" s="401"/>
      <c r="V996" s="377"/>
      <c r="W996" s="377"/>
      <c r="X996" s="377"/>
      <c r="Y996" s="377"/>
      <c r="Z996" s="377"/>
      <c r="AA996" s="377"/>
    </row>
    <row r="997" spans="1:27" hidden="1" x14ac:dyDescent="0.25">
      <c r="A997" s="334" t="s">
        <v>388</v>
      </c>
      <c r="B997" s="335" t="s">
        <v>2478</v>
      </c>
      <c r="C997" s="334" t="s">
        <v>2429</v>
      </c>
      <c r="D997" s="336" t="s">
        <v>498</v>
      </c>
      <c r="E997" s="50" t="s">
        <v>2365</v>
      </c>
      <c r="F997" s="338" t="s">
        <v>2478</v>
      </c>
      <c r="G997" s="50" t="s">
        <v>2429</v>
      </c>
      <c r="H997" s="338" t="s">
        <v>2497</v>
      </c>
      <c r="I997" s="50" t="s">
        <v>2498</v>
      </c>
      <c r="J997" s="401"/>
      <c r="K997" s="377"/>
      <c r="L997" s="377"/>
      <c r="M997" s="377"/>
      <c r="N997" s="377"/>
      <c r="O997" s="401"/>
      <c r="P997" s="377"/>
      <c r="Q997" s="377"/>
      <c r="R997" s="377"/>
      <c r="S997" s="401"/>
      <c r="T997" s="377"/>
      <c r="U997" s="401"/>
      <c r="V997" s="377"/>
      <c r="W997" s="377"/>
      <c r="X997" s="377"/>
      <c r="Y997" s="377"/>
      <c r="Z997" s="377"/>
      <c r="AA997" s="377"/>
    </row>
    <row r="998" spans="1:27" hidden="1" x14ac:dyDescent="0.25">
      <c r="A998" s="334" t="s">
        <v>388</v>
      </c>
      <c r="B998" s="335" t="s">
        <v>2478</v>
      </c>
      <c r="C998" s="334" t="s">
        <v>2429</v>
      </c>
      <c r="D998" s="336" t="s">
        <v>498</v>
      </c>
      <c r="E998" s="50" t="s">
        <v>2365</v>
      </c>
      <c r="F998" s="338" t="s">
        <v>2478</v>
      </c>
      <c r="G998" s="50" t="s">
        <v>2429</v>
      </c>
      <c r="H998" s="338" t="s">
        <v>2499</v>
      </c>
      <c r="I998" s="50" t="s">
        <v>2500</v>
      </c>
      <c r="J998" s="401"/>
      <c r="K998" s="377"/>
      <c r="L998" s="377"/>
      <c r="M998" s="377"/>
      <c r="N998" s="377"/>
      <c r="O998" s="401"/>
      <c r="P998" s="377"/>
      <c r="Q998" s="377"/>
      <c r="R998" s="377"/>
      <c r="S998" s="401"/>
      <c r="T998" s="377"/>
      <c r="U998" s="401"/>
      <c r="V998" s="377"/>
      <c r="W998" s="377"/>
      <c r="X998" s="377"/>
      <c r="Y998" s="377"/>
      <c r="Z998" s="377"/>
      <c r="AA998" s="377"/>
    </row>
    <row r="999" spans="1:27" hidden="1" x14ac:dyDescent="0.25">
      <c r="A999" s="334" t="s">
        <v>388</v>
      </c>
      <c r="B999" s="335" t="s">
        <v>2478</v>
      </c>
      <c r="C999" s="334" t="s">
        <v>2429</v>
      </c>
      <c r="D999" s="336" t="s">
        <v>498</v>
      </c>
      <c r="E999" s="50" t="s">
        <v>2365</v>
      </c>
      <c r="F999" s="338" t="s">
        <v>2478</v>
      </c>
      <c r="G999" s="50" t="s">
        <v>2429</v>
      </c>
      <c r="H999" s="338" t="s">
        <v>2501</v>
      </c>
      <c r="I999" s="50" t="s">
        <v>2502</v>
      </c>
      <c r="J999" s="401"/>
      <c r="K999" s="377"/>
      <c r="L999" s="377"/>
      <c r="M999" s="377"/>
      <c r="N999" s="377"/>
      <c r="O999" s="401"/>
      <c r="P999" s="377"/>
      <c r="Q999" s="377"/>
      <c r="R999" s="377"/>
      <c r="S999" s="401"/>
      <c r="T999" s="377"/>
      <c r="U999" s="401"/>
      <c r="V999" s="377"/>
      <c r="W999" s="377"/>
      <c r="X999" s="377"/>
      <c r="Y999" s="377"/>
      <c r="Z999" s="377"/>
      <c r="AA999" s="377"/>
    </row>
    <row r="1000" spans="1:27" hidden="1" x14ac:dyDescent="0.25">
      <c r="A1000" s="334" t="s">
        <v>388</v>
      </c>
      <c r="B1000" s="335" t="s">
        <v>2478</v>
      </c>
      <c r="C1000" s="334" t="s">
        <v>2429</v>
      </c>
      <c r="D1000" s="336" t="s">
        <v>498</v>
      </c>
      <c r="E1000" s="50" t="s">
        <v>2365</v>
      </c>
      <c r="F1000" s="338" t="s">
        <v>2478</v>
      </c>
      <c r="G1000" s="50" t="s">
        <v>2429</v>
      </c>
      <c r="H1000" s="338" t="s">
        <v>2503</v>
      </c>
      <c r="I1000" s="50" t="s">
        <v>2504</v>
      </c>
      <c r="J1000" s="401"/>
      <c r="K1000" s="377"/>
      <c r="L1000" s="377"/>
      <c r="M1000" s="377"/>
      <c r="N1000" s="377"/>
      <c r="O1000" s="401"/>
      <c r="P1000" s="377"/>
      <c r="Q1000" s="377"/>
      <c r="R1000" s="377"/>
      <c r="S1000" s="401"/>
      <c r="T1000" s="377"/>
      <c r="U1000" s="401"/>
      <c r="V1000" s="377"/>
      <c r="W1000" s="377"/>
      <c r="X1000" s="377"/>
      <c r="Y1000" s="377"/>
      <c r="Z1000" s="377"/>
      <c r="AA1000" s="377"/>
    </row>
    <row r="1001" spans="1:27" hidden="1" x14ac:dyDescent="0.25">
      <c r="A1001" s="334" t="s">
        <v>388</v>
      </c>
      <c r="B1001" s="335" t="s">
        <v>2478</v>
      </c>
      <c r="C1001" s="334" t="s">
        <v>2429</v>
      </c>
      <c r="D1001" s="336" t="s">
        <v>498</v>
      </c>
      <c r="E1001" s="50" t="s">
        <v>2365</v>
      </c>
      <c r="F1001" s="338" t="s">
        <v>2478</v>
      </c>
      <c r="G1001" s="50" t="s">
        <v>2429</v>
      </c>
      <c r="H1001" s="338" t="s">
        <v>2505</v>
      </c>
      <c r="I1001" s="50" t="s">
        <v>2506</v>
      </c>
      <c r="J1001" s="401"/>
      <c r="K1001" s="377"/>
      <c r="L1001" s="377"/>
      <c r="M1001" s="377"/>
      <c r="N1001" s="377"/>
      <c r="O1001" s="401"/>
      <c r="P1001" s="377"/>
      <c r="Q1001" s="377"/>
      <c r="R1001" s="377"/>
      <c r="S1001" s="401"/>
      <c r="T1001" s="377"/>
      <c r="U1001" s="401"/>
      <c r="V1001" s="377"/>
      <c r="W1001" s="377"/>
      <c r="X1001" s="377"/>
      <c r="Y1001" s="377"/>
      <c r="Z1001" s="377"/>
      <c r="AA1001" s="377"/>
    </row>
    <row r="1002" spans="1:27" hidden="1" x14ac:dyDescent="0.25">
      <c r="A1002" s="334" t="s">
        <v>388</v>
      </c>
      <c r="B1002" s="335" t="s">
        <v>2478</v>
      </c>
      <c r="C1002" s="334" t="s">
        <v>2429</v>
      </c>
      <c r="D1002" s="336" t="s">
        <v>498</v>
      </c>
      <c r="E1002" s="50" t="s">
        <v>2365</v>
      </c>
      <c r="F1002" s="338" t="s">
        <v>2478</v>
      </c>
      <c r="G1002" s="50" t="s">
        <v>2429</v>
      </c>
      <c r="H1002" s="338" t="s">
        <v>2507</v>
      </c>
      <c r="I1002" s="50" t="s">
        <v>2508</v>
      </c>
      <c r="J1002" s="401"/>
      <c r="K1002" s="377"/>
      <c r="L1002" s="377"/>
      <c r="M1002" s="377"/>
      <c r="N1002" s="377"/>
      <c r="O1002" s="401"/>
      <c r="P1002" s="377"/>
      <c r="Q1002" s="377"/>
      <c r="R1002" s="377"/>
      <c r="S1002" s="401"/>
      <c r="T1002" s="377"/>
      <c r="U1002" s="401"/>
      <c r="V1002" s="377"/>
      <c r="W1002" s="377"/>
      <c r="X1002" s="377"/>
      <c r="Y1002" s="377"/>
      <c r="Z1002" s="377"/>
      <c r="AA1002" s="377"/>
    </row>
    <row r="1003" spans="1:27" hidden="1" x14ac:dyDescent="0.25">
      <c r="A1003" s="334" t="s">
        <v>388</v>
      </c>
      <c r="B1003" s="335" t="s">
        <v>2478</v>
      </c>
      <c r="C1003" s="334" t="s">
        <v>2429</v>
      </c>
      <c r="D1003" s="336" t="s">
        <v>498</v>
      </c>
      <c r="E1003" s="50" t="s">
        <v>2365</v>
      </c>
      <c r="F1003" s="338" t="s">
        <v>2478</v>
      </c>
      <c r="G1003" s="50" t="s">
        <v>2429</v>
      </c>
      <c r="H1003" s="338" t="s">
        <v>2509</v>
      </c>
      <c r="I1003" s="50" t="s">
        <v>2510</v>
      </c>
      <c r="J1003" s="401"/>
      <c r="K1003" s="377"/>
      <c r="L1003" s="377"/>
      <c r="M1003" s="377"/>
      <c r="N1003" s="377"/>
      <c r="O1003" s="401"/>
      <c r="P1003" s="377"/>
      <c r="Q1003" s="377"/>
      <c r="R1003" s="377"/>
      <c r="S1003" s="401"/>
      <c r="T1003" s="377"/>
      <c r="U1003" s="401"/>
      <c r="V1003" s="377"/>
      <c r="W1003" s="377"/>
      <c r="X1003" s="377"/>
      <c r="Y1003" s="377"/>
      <c r="Z1003" s="377"/>
      <c r="AA1003" s="377"/>
    </row>
    <row r="1004" spans="1:27" hidden="1" x14ac:dyDescent="0.25">
      <c r="A1004" s="334" t="s">
        <v>388</v>
      </c>
      <c r="B1004" s="335" t="s">
        <v>2478</v>
      </c>
      <c r="C1004" s="334" t="s">
        <v>2429</v>
      </c>
      <c r="D1004" s="336" t="s">
        <v>498</v>
      </c>
      <c r="E1004" s="50" t="s">
        <v>2365</v>
      </c>
      <c r="F1004" s="338" t="s">
        <v>2478</v>
      </c>
      <c r="G1004" s="50" t="s">
        <v>2429</v>
      </c>
      <c r="H1004" s="338" t="s">
        <v>2511</v>
      </c>
      <c r="I1004" s="50" t="s">
        <v>2512</v>
      </c>
      <c r="J1004" s="401"/>
      <c r="K1004" s="377"/>
      <c r="L1004" s="377"/>
      <c r="M1004" s="377"/>
      <c r="N1004" s="377"/>
      <c r="O1004" s="401"/>
      <c r="P1004" s="377"/>
      <c r="Q1004" s="377"/>
      <c r="R1004" s="377"/>
      <c r="S1004" s="401"/>
      <c r="T1004" s="377"/>
      <c r="U1004" s="401"/>
      <c r="V1004" s="377"/>
      <c r="W1004" s="377"/>
      <c r="X1004" s="377"/>
      <c r="Y1004" s="377"/>
      <c r="Z1004" s="377"/>
      <c r="AA1004" s="377"/>
    </row>
    <row r="1005" spans="1:27" hidden="1" x14ac:dyDescent="0.25">
      <c r="A1005" s="334" t="s">
        <v>388</v>
      </c>
      <c r="B1005" s="335" t="s">
        <v>2478</v>
      </c>
      <c r="C1005" s="334" t="s">
        <v>2429</v>
      </c>
      <c r="D1005" s="336" t="s">
        <v>498</v>
      </c>
      <c r="E1005" s="50" t="s">
        <v>2365</v>
      </c>
      <c r="F1005" s="338" t="s">
        <v>2478</v>
      </c>
      <c r="G1005" s="50" t="s">
        <v>2429</v>
      </c>
      <c r="H1005" s="338" t="s">
        <v>2513</v>
      </c>
      <c r="I1005" s="50" t="s">
        <v>2514</v>
      </c>
      <c r="J1005" s="401"/>
      <c r="K1005" s="377"/>
      <c r="L1005" s="377"/>
      <c r="M1005" s="377"/>
      <c r="N1005" s="377"/>
      <c r="O1005" s="401"/>
      <c r="P1005" s="377"/>
      <c r="Q1005" s="377"/>
      <c r="R1005" s="377"/>
      <c r="S1005" s="401"/>
      <c r="T1005" s="377"/>
      <c r="U1005" s="401"/>
      <c r="V1005" s="377"/>
      <c r="W1005" s="377"/>
      <c r="X1005" s="377"/>
      <c r="Y1005" s="377"/>
      <c r="Z1005" s="377"/>
      <c r="AA1005" s="377"/>
    </row>
    <row r="1006" spans="1:27" hidden="1" x14ac:dyDescent="0.25">
      <c r="A1006" s="334" t="s">
        <v>388</v>
      </c>
      <c r="B1006" s="335" t="s">
        <v>2478</v>
      </c>
      <c r="C1006" s="334" t="s">
        <v>2429</v>
      </c>
      <c r="D1006" s="336" t="s">
        <v>498</v>
      </c>
      <c r="E1006" s="50" t="s">
        <v>2365</v>
      </c>
      <c r="F1006" s="338" t="s">
        <v>2478</v>
      </c>
      <c r="G1006" s="50" t="s">
        <v>2429</v>
      </c>
      <c r="H1006" s="338" t="s">
        <v>2515</v>
      </c>
      <c r="I1006" s="50" t="s">
        <v>2516</v>
      </c>
      <c r="J1006" s="401"/>
      <c r="K1006" s="377"/>
      <c r="L1006" s="377"/>
      <c r="M1006" s="377"/>
      <c r="N1006" s="377"/>
      <c r="O1006" s="401"/>
      <c r="P1006" s="377"/>
      <c r="Q1006" s="377"/>
      <c r="R1006" s="377"/>
      <c r="S1006" s="401"/>
      <c r="T1006" s="377"/>
      <c r="U1006" s="401"/>
      <c r="V1006" s="377"/>
      <c r="W1006" s="377"/>
      <c r="X1006" s="377"/>
      <c r="Y1006" s="377"/>
      <c r="Z1006" s="377"/>
      <c r="AA1006" s="377"/>
    </row>
    <row r="1007" spans="1:27" hidden="1" x14ac:dyDescent="0.25">
      <c r="A1007" s="334" t="s">
        <v>388</v>
      </c>
      <c r="B1007" s="335" t="s">
        <v>2517</v>
      </c>
      <c r="C1007" s="334" t="s">
        <v>2518</v>
      </c>
      <c r="D1007" s="336" t="s">
        <v>551</v>
      </c>
      <c r="E1007" s="50" t="s">
        <v>2519</v>
      </c>
      <c r="F1007" s="338" t="s">
        <v>2517</v>
      </c>
      <c r="G1007" s="50" t="s">
        <v>2518</v>
      </c>
      <c r="H1007" s="338" t="s">
        <v>2520</v>
      </c>
      <c r="I1007" s="50" t="s">
        <v>2521</v>
      </c>
      <c r="J1007" s="401"/>
      <c r="K1007" s="377"/>
      <c r="L1007" s="377"/>
      <c r="M1007" s="377"/>
      <c r="N1007" s="377"/>
      <c r="O1007" s="401"/>
      <c r="P1007" s="377"/>
      <c r="Q1007" s="377"/>
      <c r="R1007" s="377"/>
      <c r="S1007" s="401"/>
      <c r="T1007" s="377"/>
      <c r="U1007" s="401"/>
      <c r="V1007" s="377"/>
      <c r="W1007" s="377"/>
      <c r="X1007" s="377"/>
      <c r="Y1007" s="377"/>
      <c r="Z1007" s="377"/>
      <c r="AA1007" s="377"/>
    </row>
    <row r="1008" spans="1:27" hidden="1" x14ac:dyDescent="0.25">
      <c r="A1008" s="334" t="s">
        <v>388</v>
      </c>
      <c r="B1008" s="335" t="s">
        <v>2517</v>
      </c>
      <c r="C1008" s="334" t="s">
        <v>2518</v>
      </c>
      <c r="D1008" s="336" t="s">
        <v>551</v>
      </c>
      <c r="E1008" s="50" t="s">
        <v>2519</v>
      </c>
      <c r="F1008" s="338" t="s">
        <v>2517</v>
      </c>
      <c r="G1008" s="50" t="s">
        <v>2518</v>
      </c>
      <c r="H1008" s="338" t="s">
        <v>2522</v>
      </c>
      <c r="I1008" s="50" t="s">
        <v>2523</v>
      </c>
      <c r="J1008" s="401"/>
      <c r="K1008" s="377"/>
      <c r="L1008" s="377"/>
      <c r="M1008" s="377"/>
      <c r="N1008" s="377"/>
      <c r="O1008" s="401"/>
      <c r="P1008" s="377"/>
      <c r="Q1008" s="377"/>
      <c r="R1008" s="377"/>
      <c r="S1008" s="401"/>
      <c r="T1008" s="377"/>
      <c r="U1008" s="401"/>
      <c r="V1008" s="377"/>
      <c r="W1008" s="377"/>
      <c r="X1008" s="377"/>
      <c r="Y1008" s="377"/>
      <c r="Z1008" s="377"/>
      <c r="AA1008" s="377"/>
    </row>
    <row r="1009" spans="1:27" hidden="1" x14ac:dyDescent="0.25">
      <c r="A1009" s="334" t="s">
        <v>388</v>
      </c>
      <c r="B1009" s="335" t="s">
        <v>2517</v>
      </c>
      <c r="C1009" s="334" t="s">
        <v>2518</v>
      </c>
      <c r="D1009" s="336" t="s">
        <v>551</v>
      </c>
      <c r="E1009" s="50" t="s">
        <v>2519</v>
      </c>
      <c r="F1009" s="338" t="s">
        <v>2517</v>
      </c>
      <c r="G1009" s="50" t="s">
        <v>2518</v>
      </c>
      <c r="H1009" s="338" t="s">
        <v>2524</v>
      </c>
      <c r="I1009" s="50" t="s">
        <v>2525</v>
      </c>
      <c r="J1009" s="401"/>
      <c r="K1009" s="377"/>
      <c r="L1009" s="377"/>
      <c r="M1009" s="377"/>
      <c r="N1009" s="377"/>
      <c r="O1009" s="401"/>
      <c r="P1009" s="377"/>
      <c r="Q1009" s="377"/>
      <c r="R1009" s="377"/>
      <c r="S1009" s="401"/>
      <c r="T1009" s="377"/>
      <c r="U1009" s="401"/>
      <c r="V1009" s="377"/>
      <c r="W1009" s="377"/>
      <c r="X1009" s="377"/>
      <c r="Y1009" s="377"/>
      <c r="Z1009" s="377"/>
      <c r="AA1009" s="377"/>
    </row>
    <row r="1010" spans="1:27" hidden="1" x14ac:dyDescent="0.25">
      <c r="A1010" s="334" t="s">
        <v>388</v>
      </c>
      <c r="B1010" s="335" t="s">
        <v>2517</v>
      </c>
      <c r="C1010" s="334" t="s">
        <v>2518</v>
      </c>
      <c r="D1010" s="336" t="s">
        <v>551</v>
      </c>
      <c r="E1010" s="50" t="s">
        <v>2519</v>
      </c>
      <c r="F1010" s="338" t="s">
        <v>2517</v>
      </c>
      <c r="G1010" s="50" t="s">
        <v>2518</v>
      </c>
      <c r="H1010" s="338" t="s">
        <v>2526</v>
      </c>
      <c r="I1010" s="50" t="s">
        <v>2527</v>
      </c>
      <c r="J1010" s="401"/>
      <c r="K1010" s="377"/>
      <c r="L1010" s="377"/>
      <c r="M1010" s="377"/>
      <c r="N1010" s="377"/>
      <c r="O1010" s="401"/>
      <c r="P1010" s="377"/>
      <c r="Q1010" s="377"/>
      <c r="R1010" s="377"/>
      <c r="S1010" s="401"/>
      <c r="T1010" s="377"/>
      <c r="U1010" s="401"/>
      <c r="V1010" s="377"/>
      <c r="W1010" s="377"/>
      <c r="X1010" s="377"/>
      <c r="Y1010" s="377"/>
      <c r="Z1010" s="377"/>
      <c r="AA1010" s="377"/>
    </row>
    <row r="1011" spans="1:27" hidden="1" x14ac:dyDescent="0.25">
      <c r="A1011" s="334" t="s">
        <v>388</v>
      </c>
      <c r="B1011" s="335" t="s">
        <v>2517</v>
      </c>
      <c r="C1011" s="334" t="s">
        <v>2518</v>
      </c>
      <c r="D1011" s="336" t="s">
        <v>551</v>
      </c>
      <c r="E1011" s="50" t="s">
        <v>2519</v>
      </c>
      <c r="F1011" s="338" t="s">
        <v>2517</v>
      </c>
      <c r="G1011" s="50" t="s">
        <v>2518</v>
      </c>
      <c r="H1011" s="338" t="s">
        <v>2528</v>
      </c>
      <c r="I1011" s="50" t="s">
        <v>2529</v>
      </c>
      <c r="J1011" s="401"/>
      <c r="K1011" s="377"/>
      <c r="L1011" s="377"/>
      <c r="M1011" s="377"/>
      <c r="N1011" s="377"/>
      <c r="O1011" s="401"/>
      <c r="P1011" s="377"/>
      <c r="Q1011" s="377"/>
      <c r="R1011" s="377"/>
      <c r="S1011" s="401"/>
      <c r="T1011" s="377"/>
      <c r="U1011" s="401"/>
      <c r="V1011" s="377"/>
      <c r="W1011" s="377"/>
      <c r="X1011" s="377"/>
      <c r="Y1011" s="377"/>
      <c r="Z1011" s="377"/>
      <c r="AA1011" s="377"/>
    </row>
    <row r="1012" spans="1:27" hidden="1" x14ac:dyDescent="0.25">
      <c r="A1012" s="334" t="s">
        <v>388</v>
      </c>
      <c r="B1012" s="335" t="s">
        <v>2517</v>
      </c>
      <c r="C1012" s="334" t="s">
        <v>2518</v>
      </c>
      <c r="D1012" s="336" t="s">
        <v>551</v>
      </c>
      <c r="E1012" s="50" t="s">
        <v>2519</v>
      </c>
      <c r="F1012" s="338" t="s">
        <v>2517</v>
      </c>
      <c r="G1012" s="50" t="s">
        <v>2518</v>
      </c>
      <c r="H1012" s="338" t="s">
        <v>2530</v>
      </c>
      <c r="I1012" s="50" t="s">
        <v>2531</v>
      </c>
      <c r="J1012" s="401"/>
      <c r="K1012" s="377"/>
      <c r="L1012" s="377"/>
      <c r="M1012" s="377"/>
      <c r="N1012" s="377"/>
      <c r="O1012" s="401"/>
      <c r="P1012" s="377"/>
      <c r="Q1012" s="377"/>
      <c r="R1012" s="377"/>
      <c r="S1012" s="401"/>
      <c r="T1012" s="377"/>
      <c r="U1012" s="401"/>
      <c r="V1012" s="377"/>
      <c r="W1012" s="377"/>
      <c r="X1012" s="377"/>
      <c r="Y1012" s="377"/>
      <c r="Z1012" s="377"/>
      <c r="AA1012" s="377"/>
    </row>
    <row r="1013" spans="1:27" hidden="1" x14ac:dyDescent="0.25">
      <c r="A1013" s="334" t="s">
        <v>388</v>
      </c>
      <c r="B1013" s="335" t="s">
        <v>2517</v>
      </c>
      <c r="C1013" s="334" t="s">
        <v>2518</v>
      </c>
      <c r="D1013" s="336" t="s">
        <v>551</v>
      </c>
      <c r="E1013" s="50" t="s">
        <v>2519</v>
      </c>
      <c r="F1013" s="338" t="s">
        <v>2517</v>
      </c>
      <c r="G1013" s="50" t="s">
        <v>2518</v>
      </c>
      <c r="H1013" s="338" t="s">
        <v>2532</v>
      </c>
      <c r="I1013" s="50" t="s">
        <v>2533</v>
      </c>
      <c r="J1013" s="401"/>
      <c r="K1013" s="377"/>
      <c r="L1013" s="377"/>
      <c r="M1013" s="377"/>
      <c r="N1013" s="377"/>
      <c r="O1013" s="401"/>
      <c r="P1013" s="377"/>
      <c r="Q1013" s="377"/>
      <c r="R1013" s="377"/>
      <c r="S1013" s="401"/>
      <c r="T1013" s="377"/>
      <c r="U1013" s="401"/>
      <c r="V1013" s="377"/>
      <c r="W1013" s="377"/>
      <c r="X1013" s="377"/>
      <c r="Y1013" s="377"/>
      <c r="Z1013" s="377"/>
      <c r="AA1013" s="377"/>
    </row>
    <row r="1014" spans="1:27" hidden="1" x14ac:dyDescent="0.25">
      <c r="A1014" s="334" t="s">
        <v>388</v>
      </c>
      <c r="B1014" s="335" t="s">
        <v>2517</v>
      </c>
      <c r="C1014" s="334" t="s">
        <v>2518</v>
      </c>
      <c r="D1014" s="336" t="s">
        <v>551</v>
      </c>
      <c r="E1014" s="50" t="s">
        <v>2519</v>
      </c>
      <c r="F1014" s="338" t="s">
        <v>2517</v>
      </c>
      <c r="G1014" s="50" t="s">
        <v>2518</v>
      </c>
      <c r="H1014" s="338" t="s">
        <v>2534</v>
      </c>
      <c r="I1014" s="50" t="s">
        <v>2535</v>
      </c>
      <c r="J1014" s="401"/>
      <c r="K1014" s="377"/>
      <c r="L1014" s="377"/>
      <c r="M1014" s="377"/>
      <c r="N1014" s="377"/>
      <c r="O1014" s="401"/>
      <c r="P1014" s="377"/>
      <c r="Q1014" s="377"/>
      <c r="R1014" s="377"/>
      <c r="S1014" s="401"/>
      <c r="T1014" s="377"/>
      <c r="U1014" s="401"/>
      <c r="V1014" s="377"/>
      <c r="W1014" s="377"/>
      <c r="X1014" s="377"/>
      <c r="Y1014" s="377"/>
      <c r="Z1014" s="377"/>
      <c r="AA1014" s="377"/>
    </row>
    <row r="1015" spans="1:27" hidden="1" x14ac:dyDescent="0.25">
      <c r="A1015" s="334" t="s">
        <v>388</v>
      </c>
      <c r="B1015" s="335" t="s">
        <v>2517</v>
      </c>
      <c r="C1015" s="334" t="s">
        <v>2518</v>
      </c>
      <c r="D1015" s="336" t="s">
        <v>551</v>
      </c>
      <c r="E1015" s="50" t="s">
        <v>2519</v>
      </c>
      <c r="F1015" s="338" t="s">
        <v>2517</v>
      </c>
      <c r="G1015" s="50" t="s">
        <v>2518</v>
      </c>
      <c r="H1015" s="338" t="s">
        <v>2536</v>
      </c>
      <c r="I1015" s="50" t="s">
        <v>2537</v>
      </c>
      <c r="J1015" s="401"/>
      <c r="K1015" s="377"/>
      <c r="L1015" s="377"/>
      <c r="M1015" s="377"/>
      <c r="N1015" s="377"/>
      <c r="O1015" s="401"/>
      <c r="P1015" s="377"/>
      <c r="Q1015" s="377"/>
      <c r="R1015" s="377"/>
      <c r="S1015" s="401"/>
      <c r="T1015" s="377"/>
      <c r="U1015" s="401"/>
      <c r="V1015" s="377"/>
      <c r="W1015" s="377"/>
      <c r="X1015" s="377"/>
      <c r="Y1015" s="377"/>
      <c r="Z1015" s="377"/>
      <c r="AA1015" s="377"/>
    </row>
    <row r="1016" spans="1:27" hidden="1" x14ac:dyDescent="0.25">
      <c r="A1016" s="334" t="s">
        <v>388</v>
      </c>
      <c r="B1016" s="335" t="s">
        <v>2517</v>
      </c>
      <c r="C1016" s="334" t="s">
        <v>2518</v>
      </c>
      <c r="D1016" s="336" t="s">
        <v>551</v>
      </c>
      <c r="E1016" s="50" t="s">
        <v>2519</v>
      </c>
      <c r="F1016" s="338" t="s">
        <v>2517</v>
      </c>
      <c r="G1016" s="50" t="s">
        <v>2518</v>
      </c>
      <c r="H1016" s="338" t="s">
        <v>2538</v>
      </c>
      <c r="I1016" s="50" t="s">
        <v>2539</v>
      </c>
      <c r="J1016" s="401"/>
      <c r="K1016" s="377"/>
      <c r="L1016" s="377"/>
      <c r="M1016" s="377"/>
      <c r="N1016" s="377"/>
      <c r="O1016" s="401"/>
      <c r="P1016" s="377"/>
      <c r="Q1016" s="377"/>
      <c r="R1016" s="377"/>
      <c r="S1016" s="401"/>
      <c r="T1016" s="377"/>
      <c r="U1016" s="401"/>
      <c r="V1016" s="377"/>
      <c r="W1016" s="377"/>
      <c r="X1016" s="377"/>
      <c r="Y1016" s="377"/>
      <c r="Z1016" s="377"/>
      <c r="AA1016" s="377"/>
    </row>
    <row r="1017" spans="1:27" hidden="1" x14ac:dyDescent="0.25">
      <c r="A1017" s="334" t="s">
        <v>388</v>
      </c>
      <c r="B1017" s="335" t="s">
        <v>2517</v>
      </c>
      <c r="C1017" s="334" t="s">
        <v>2518</v>
      </c>
      <c r="D1017" s="336" t="s">
        <v>551</v>
      </c>
      <c r="E1017" s="50" t="s">
        <v>2519</v>
      </c>
      <c r="F1017" s="338" t="s">
        <v>2517</v>
      </c>
      <c r="G1017" s="50" t="s">
        <v>2518</v>
      </c>
      <c r="H1017" s="338" t="s">
        <v>2540</v>
      </c>
      <c r="I1017" s="50" t="s">
        <v>2541</v>
      </c>
      <c r="J1017" s="401"/>
      <c r="K1017" s="377"/>
      <c r="L1017" s="377"/>
      <c r="M1017" s="377"/>
      <c r="N1017" s="377"/>
      <c r="O1017" s="401"/>
      <c r="P1017" s="377"/>
      <c r="Q1017" s="377"/>
      <c r="R1017" s="377"/>
      <c r="S1017" s="401"/>
      <c r="T1017" s="377"/>
      <c r="U1017" s="401"/>
      <c r="V1017" s="377"/>
      <c r="W1017" s="377"/>
      <c r="X1017" s="377"/>
      <c r="Y1017" s="377"/>
      <c r="Z1017" s="377"/>
      <c r="AA1017" s="377"/>
    </row>
    <row r="1018" spans="1:27" hidden="1" x14ac:dyDescent="0.25">
      <c r="A1018" s="334" t="s">
        <v>388</v>
      </c>
      <c r="B1018" s="335" t="s">
        <v>2517</v>
      </c>
      <c r="C1018" s="334" t="s">
        <v>2518</v>
      </c>
      <c r="D1018" s="336" t="s">
        <v>551</v>
      </c>
      <c r="E1018" s="50" t="s">
        <v>2519</v>
      </c>
      <c r="F1018" s="338" t="s">
        <v>2517</v>
      </c>
      <c r="G1018" s="50" t="s">
        <v>2518</v>
      </c>
      <c r="H1018" s="338" t="s">
        <v>2542</v>
      </c>
      <c r="I1018" s="50" t="s">
        <v>2543</v>
      </c>
      <c r="J1018" s="401"/>
      <c r="K1018" s="377"/>
      <c r="L1018" s="377"/>
      <c r="M1018" s="377"/>
      <c r="N1018" s="377"/>
      <c r="O1018" s="401"/>
      <c r="P1018" s="377"/>
      <c r="Q1018" s="377"/>
      <c r="R1018" s="377"/>
      <c r="S1018" s="401"/>
      <c r="T1018" s="377"/>
      <c r="U1018" s="401"/>
      <c r="V1018" s="377"/>
      <c r="W1018" s="377"/>
      <c r="X1018" s="377"/>
      <c r="Y1018" s="377"/>
      <c r="Z1018" s="377"/>
      <c r="AA1018" s="377"/>
    </row>
    <row r="1019" spans="1:27" hidden="1" x14ac:dyDescent="0.25">
      <c r="A1019" s="334" t="s">
        <v>388</v>
      </c>
      <c r="B1019" s="335" t="s">
        <v>2517</v>
      </c>
      <c r="C1019" s="334" t="s">
        <v>2518</v>
      </c>
      <c r="D1019" s="336" t="s">
        <v>551</v>
      </c>
      <c r="E1019" s="50" t="s">
        <v>2519</v>
      </c>
      <c r="F1019" s="338" t="s">
        <v>2517</v>
      </c>
      <c r="G1019" s="50" t="s">
        <v>2518</v>
      </c>
      <c r="H1019" s="338" t="s">
        <v>2544</v>
      </c>
      <c r="I1019" s="50" t="s">
        <v>2545</v>
      </c>
      <c r="J1019" s="401"/>
      <c r="K1019" s="377"/>
      <c r="L1019" s="377"/>
      <c r="M1019" s="377"/>
      <c r="N1019" s="377"/>
      <c r="O1019" s="401"/>
      <c r="P1019" s="377"/>
      <c r="Q1019" s="377"/>
      <c r="R1019" s="377"/>
      <c r="S1019" s="401"/>
      <c r="T1019" s="377"/>
      <c r="U1019" s="401"/>
      <c r="V1019" s="377"/>
      <c r="W1019" s="377"/>
      <c r="X1019" s="377"/>
      <c r="Y1019" s="377"/>
      <c r="Z1019" s="377"/>
      <c r="AA1019" s="377"/>
    </row>
    <row r="1020" spans="1:27" hidden="1" x14ac:dyDescent="0.25">
      <c r="A1020" s="334" t="s">
        <v>388</v>
      </c>
      <c r="B1020" s="335" t="s">
        <v>2517</v>
      </c>
      <c r="C1020" s="334" t="s">
        <v>2518</v>
      </c>
      <c r="D1020" s="336" t="s">
        <v>551</v>
      </c>
      <c r="E1020" s="50" t="s">
        <v>2519</v>
      </c>
      <c r="F1020" s="338" t="s">
        <v>2517</v>
      </c>
      <c r="G1020" s="50" t="s">
        <v>2518</v>
      </c>
      <c r="H1020" s="338" t="s">
        <v>2546</v>
      </c>
      <c r="I1020" s="50" t="s">
        <v>2547</v>
      </c>
      <c r="J1020" s="401"/>
      <c r="K1020" s="377"/>
      <c r="L1020" s="377"/>
      <c r="M1020" s="377"/>
      <c r="N1020" s="377"/>
      <c r="O1020" s="401"/>
      <c r="P1020" s="377"/>
      <c r="Q1020" s="377"/>
      <c r="R1020" s="377"/>
      <c r="S1020" s="401"/>
      <c r="T1020" s="377"/>
      <c r="U1020" s="401"/>
      <c r="V1020" s="377"/>
      <c r="W1020" s="377"/>
      <c r="X1020" s="377"/>
      <c r="Y1020" s="377"/>
      <c r="Z1020" s="377"/>
      <c r="AA1020" s="377"/>
    </row>
    <row r="1021" spans="1:27" hidden="1" x14ac:dyDescent="0.25">
      <c r="A1021" s="334" t="s">
        <v>388</v>
      </c>
      <c r="B1021" s="335" t="s">
        <v>2517</v>
      </c>
      <c r="C1021" s="334" t="s">
        <v>2518</v>
      </c>
      <c r="D1021" s="336" t="s">
        <v>551</v>
      </c>
      <c r="E1021" s="50" t="s">
        <v>2519</v>
      </c>
      <c r="F1021" s="338" t="s">
        <v>2517</v>
      </c>
      <c r="G1021" s="50" t="s">
        <v>2518</v>
      </c>
      <c r="H1021" s="338" t="s">
        <v>2548</v>
      </c>
      <c r="I1021" s="50" t="s">
        <v>2549</v>
      </c>
      <c r="J1021" s="401"/>
      <c r="K1021" s="377"/>
      <c r="L1021" s="377"/>
      <c r="M1021" s="377"/>
      <c r="N1021" s="377"/>
      <c r="O1021" s="401"/>
      <c r="P1021" s="377"/>
      <c r="Q1021" s="377"/>
      <c r="R1021" s="377"/>
      <c r="S1021" s="401"/>
      <c r="T1021" s="377"/>
      <c r="U1021" s="401"/>
      <c r="V1021" s="377"/>
      <c r="W1021" s="377"/>
      <c r="X1021" s="377"/>
      <c r="Y1021" s="377"/>
      <c r="Z1021" s="377"/>
      <c r="AA1021" s="377"/>
    </row>
    <row r="1022" spans="1:27" hidden="1" x14ac:dyDescent="0.25">
      <c r="A1022" s="334" t="s">
        <v>388</v>
      </c>
      <c r="B1022" s="335" t="s">
        <v>2517</v>
      </c>
      <c r="C1022" s="334" t="s">
        <v>2518</v>
      </c>
      <c r="D1022" s="336" t="s">
        <v>551</v>
      </c>
      <c r="E1022" s="50" t="s">
        <v>2519</v>
      </c>
      <c r="F1022" s="338" t="s">
        <v>2517</v>
      </c>
      <c r="G1022" s="50" t="s">
        <v>2518</v>
      </c>
      <c r="H1022" s="338" t="s">
        <v>2550</v>
      </c>
      <c r="I1022" s="50" t="s">
        <v>2551</v>
      </c>
      <c r="J1022" s="401"/>
      <c r="K1022" s="377"/>
      <c r="L1022" s="377"/>
      <c r="M1022" s="377"/>
      <c r="N1022" s="377"/>
      <c r="O1022" s="401"/>
      <c r="P1022" s="377"/>
      <c r="Q1022" s="377"/>
      <c r="R1022" s="377"/>
      <c r="S1022" s="401"/>
      <c r="T1022" s="377"/>
      <c r="U1022" s="401"/>
      <c r="V1022" s="377"/>
      <c r="W1022" s="377"/>
      <c r="X1022" s="377"/>
      <c r="Y1022" s="377"/>
      <c r="Z1022" s="377"/>
      <c r="AA1022" s="377"/>
    </row>
    <row r="1023" spans="1:27" hidden="1" x14ac:dyDescent="0.25">
      <c r="A1023" s="334" t="s">
        <v>388</v>
      </c>
      <c r="B1023" s="335" t="s">
        <v>2517</v>
      </c>
      <c r="C1023" s="334" t="s">
        <v>2518</v>
      </c>
      <c r="D1023" s="336" t="s">
        <v>551</v>
      </c>
      <c r="E1023" s="50" t="s">
        <v>2519</v>
      </c>
      <c r="F1023" s="338" t="s">
        <v>2517</v>
      </c>
      <c r="G1023" s="50" t="s">
        <v>2518</v>
      </c>
      <c r="H1023" s="338" t="s">
        <v>2552</v>
      </c>
      <c r="I1023" s="50" t="s">
        <v>2553</v>
      </c>
      <c r="J1023" s="401"/>
      <c r="K1023" s="377"/>
      <c r="L1023" s="377"/>
      <c r="M1023" s="377"/>
      <c r="N1023" s="377"/>
      <c r="O1023" s="401"/>
      <c r="P1023" s="377"/>
      <c r="Q1023" s="377"/>
      <c r="R1023" s="377"/>
      <c r="S1023" s="401"/>
      <c r="T1023" s="377"/>
      <c r="U1023" s="401"/>
      <c r="V1023" s="377"/>
      <c r="W1023" s="377"/>
      <c r="X1023" s="377"/>
      <c r="Y1023" s="377"/>
      <c r="Z1023" s="377"/>
      <c r="AA1023" s="377"/>
    </row>
    <row r="1024" spans="1:27" hidden="1" x14ac:dyDescent="0.25">
      <c r="A1024" s="334" t="s">
        <v>388</v>
      </c>
      <c r="B1024" s="335" t="s">
        <v>2517</v>
      </c>
      <c r="C1024" s="334" t="s">
        <v>2518</v>
      </c>
      <c r="D1024" s="336" t="s">
        <v>551</v>
      </c>
      <c r="E1024" s="50" t="s">
        <v>2519</v>
      </c>
      <c r="F1024" s="338" t="s">
        <v>2517</v>
      </c>
      <c r="G1024" s="50" t="s">
        <v>2518</v>
      </c>
      <c r="H1024" s="338" t="s">
        <v>2554</v>
      </c>
      <c r="I1024" s="50" t="s">
        <v>2555</v>
      </c>
      <c r="J1024" s="401"/>
      <c r="K1024" s="377"/>
      <c r="L1024" s="377"/>
      <c r="M1024" s="377"/>
      <c r="N1024" s="377"/>
      <c r="O1024" s="401"/>
      <c r="P1024" s="377"/>
      <c r="Q1024" s="377"/>
      <c r="R1024" s="377"/>
      <c r="S1024" s="401"/>
      <c r="T1024" s="377"/>
      <c r="U1024" s="401"/>
      <c r="V1024" s="377"/>
      <c r="W1024" s="377"/>
      <c r="X1024" s="377"/>
      <c r="Y1024" s="377"/>
      <c r="Z1024" s="377"/>
      <c r="AA1024" s="377"/>
    </row>
    <row r="1025" spans="1:27" hidden="1" x14ac:dyDescent="0.25">
      <c r="A1025" s="334" t="s">
        <v>388</v>
      </c>
      <c r="B1025" s="335" t="s">
        <v>2517</v>
      </c>
      <c r="C1025" s="334" t="s">
        <v>2518</v>
      </c>
      <c r="D1025" s="336" t="s">
        <v>551</v>
      </c>
      <c r="E1025" s="50" t="s">
        <v>2519</v>
      </c>
      <c r="F1025" s="338" t="s">
        <v>2517</v>
      </c>
      <c r="G1025" s="50" t="s">
        <v>2518</v>
      </c>
      <c r="H1025" s="338" t="s">
        <v>2556</v>
      </c>
      <c r="I1025" s="50" t="s">
        <v>2557</v>
      </c>
      <c r="J1025" s="401"/>
      <c r="K1025" s="377"/>
      <c r="L1025" s="377"/>
      <c r="M1025" s="377"/>
      <c r="N1025" s="377"/>
      <c r="O1025" s="401"/>
      <c r="P1025" s="377"/>
      <c r="Q1025" s="377"/>
      <c r="R1025" s="377"/>
      <c r="S1025" s="401"/>
      <c r="T1025" s="377"/>
      <c r="U1025" s="401"/>
      <c r="V1025" s="377"/>
      <c r="W1025" s="377"/>
      <c r="X1025" s="377"/>
      <c r="Y1025" s="377"/>
      <c r="Z1025" s="377"/>
      <c r="AA1025" s="377"/>
    </row>
    <row r="1026" spans="1:27" hidden="1" x14ac:dyDescent="0.25">
      <c r="A1026" s="334" t="s">
        <v>388</v>
      </c>
      <c r="B1026" s="335" t="s">
        <v>2517</v>
      </c>
      <c r="C1026" s="334" t="s">
        <v>2518</v>
      </c>
      <c r="D1026" s="336" t="s">
        <v>551</v>
      </c>
      <c r="E1026" s="50" t="s">
        <v>2519</v>
      </c>
      <c r="F1026" s="338" t="s">
        <v>2517</v>
      </c>
      <c r="G1026" s="50" t="s">
        <v>2518</v>
      </c>
      <c r="H1026" s="338" t="s">
        <v>2558</v>
      </c>
      <c r="I1026" s="50" t="s">
        <v>2559</v>
      </c>
      <c r="J1026" s="401"/>
      <c r="K1026" s="377"/>
      <c r="L1026" s="377"/>
      <c r="M1026" s="377"/>
      <c r="N1026" s="377"/>
      <c r="O1026" s="401"/>
      <c r="P1026" s="377"/>
      <c r="Q1026" s="377"/>
      <c r="R1026" s="377"/>
      <c r="S1026" s="401"/>
      <c r="T1026" s="377"/>
      <c r="U1026" s="401"/>
      <c r="V1026" s="377"/>
      <c r="W1026" s="377"/>
      <c r="X1026" s="377"/>
      <c r="Y1026" s="377"/>
      <c r="Z1026" s="377"/>
      <c r="AA1026" s="377"/>
    </row>
    <row r="1027" spans="1:27" hidden="1" x14ac:dyDescent="0.25">
      <c r="A1027" s="334" t="s">
        <v>388</v>
      </c>
      <c r="B1027" s="335" t="s">
        <v>2517</v>
      </c>
      <c r="C1027" s="334" t="s">
        <v>2518</v>
      </c>
      <c r="D1027" s="336" t="s">
        <v>551</v>
      </c>
      <c r="E1027" s="50" t="s">
        <v>2519</v>
      </c>
      <c r="F1027" s="338" t="s">
        <v>2517</v>
      </c>
      <c r="G1027" s="50" t="s">
        <v>2518</v>
      </c>
      <c r="H1027" s="338" t="s">
        <v>2560</v>
      </c>
      <c r="I1027" s="50" t="s">
        <v>2561</v>
      </c>
      <c r="J1027" s="401"/>
      <c r="K1027" s="377"/>
      <c r="L1027" s="377"/>
      <c r="M1027" s="377"/>
      <c r="N1027" s="377"/>
      <c r="O1027" s="401"/>
      <c r="P1027" s="377"/>
      <c r="Q1027" s="377"/>
      <c r="R1027" s="377"/>
      <c r="S1027" s="401"/>
      <c r="T1027" s="377"/>
      <c r="U1027" s="401"/>
      <c r="V1027" s="377"/>
      <c r="W1027" s="377"/>
      <c r="X1027" s="377"/>
      <c r="Y1027" s="377"/>
      <c r="Z1027" s="377"/>
      <c r="AA1027" s="377"/>
    </row>
    <row r="1028" spans="1:27" hidden="1" x14ac:dyDescent="0.25">
      <c r="A1028" s="334" t="s">
        <v>379</v>
      </c>
      <c r="B1028" s="335" t="s">
        <v>2562</v>
      </c>
      <c r="C1028" s="334" t="s">
        <v>2563</v>
      </c>
      <c r="D1028" s="336" t="s">
        <v>551</v>
      </c>
      <c r="E1028" s="50" t="s">
        <v>2519</v>
      </c>
      <c r="F1028" s="338" t="s">
        <v>2562</v>
      </c>
      <c r="G1028" s="50" t="s">
        <v>2563</v>
      </c>
      <c r="H1028" s="338" t="s">
        <v>2564</v>
      </c>
      <c r="I1028" s="50" t="s">
        <v>2563</v>
      </c>
      <c r="J1028" s="401"/>
      <c r="K1028" s="377"/>
      <c r="L1028" s="377"/>
      <c r="M1028" s="377"/>
      <c r="N1028" s="377"/>
      <c r="O1028" s="401"/>
      <c r="P1028" s="377"/>
      <c r="Q1028" s="377"/>
      <c r="R1028" s="377"/>
      <c r="S1028" s="401"/>
      <c r="T1028" s="377"/>
      <c r="U1028" s="401"/>
      <c r="V1028" s="377"/>
      <c r="W1028" s="377"/>
      <c r="X1028" s="377"/>
      <c r="Y1028" s="377"/>
      <c r="Z1028" s="377"/>
      <c r="AA1028" s="377"/>
    </row>
    <row r="1029" spans="1:27" hidden="1" x14ac:dyDescent="0.25">
      <c r="A1029" s="334" t="s">
        <v>388</v>
      </c>
      <c r="B1029" s="335" t="s">
        <v>2565</v>
      </c>
      <c r="C1029" s="334" t="s">
        <v>2566</v>
      </c>
      <c r="D1029" s="336" t="s">
        <v>551</v>
      </c>
      <c r="E1029" s="50" t="s">
        <v>2519</v>
      </c>
      <c r="F1029" s="338" t="s">
        <v>2565</v>
      </c>
      <c r="G1029" s="50" t="s">
        <v>2566</v>
      </c>
      <c r="H1029" s="338" t="s">
        <v>2567</v>
      </c>
      <c r="I1029" s="50" t="s">
        <v>2568</v>
      </c>
      <c r="J1029" s="401"/>
      <c r="K1029" s="377"/>
      <c r="L1029" s="377"/>
      <c r="M1029" s="377"/>
      <c r="N1029" s="377"/>
      <c r="O1029" s="401"/>
      <c r="P1029" s="377"/>
      <c r="Q1029" s="377"/>
      <c r="R1029" s="377"/>
      <c r="S1029" s="401"/>
      <c r="T1029" s="377"/>
      <c r="U1029" s="401"/>
      <c r="V1029" s="377"/>
      <c r="W1029" s="377"/>
      <c r="X1029" s="377"/>
      <c r="Y1029" s="377"/>
      <c r="Z1029" s="377"/>
      <c r="AA1029" s="377"/>
    </row>
    <row r="1030" spans="1:27" hidden="1" x14ac:dyDescent="0.25">
      <c r="A1030" s="334" t="s">
        <v>388</v>
      </c>
      <c r="B1030" s="335" t="s">
        <v>2565</v>
      </c>
      <c r="C1030" s="334" t="s">
        <v>2566</v>
      </c>
      <c r="D1030" s="336" t="s">
        <v>551</v>
      </c>
      <c r="E1030" s="50" t="s">
        <v>2519</v>
      </c>
      <c r="F1030" s="338" t="s">
        <v>2565</v>
      </c>
      <c r="G1030" s="50" t="s">
        <v>2566</v>
      </c>
      <c r="H1030" s="338" t="s">
        <v>2569</v>
      </c>
      <c r="I1030" s="50" t="s">
        <v>2570</v>
      </c>
      <c r="J1030" s="401"/>
      <c r="K1030" s="377"/>
      <c r="L1030" s="377"/>
      <c r="M1030" s="377"/>
      <c r="N1030" s="377"/>
      <c r="O1030" s="401"/>
      <c r="P1030" s="377"/>
      <c r="Q1030" s="377"/>
      <c r="R1030" s="377"/>
      <c r="S1030" s="401"/>
      <c r="T1030" s="377"/>
      <c r="U1030" s="401"/>
      <c r="V1030" s="377"/>
      <c r="W1030" s="377"/>
      <c r="X1030" s="377"/>
      <c r="Y1030" s="377"/>
      <c r="Z1030" s="377"/>
      <c r="AA1030" s="377"/>
    </row>
    <row r="1031" spans="1:27" hidden="1" x14ac:dyDescent="0.25">
      <c r="A1031" s="334" t="s">
        <v>388</v>
      </c>
      <c r="B1031" s="335" t="s">
        <v>2565</v>
      </c>
      <c r="C1031" s="334" t="s">
        <v>2566</v>
      </c>
      <c r="D1031" s="336" t="s">
        <v>551</v>
      </c>
      <c r="E1031" s="50" t="s">
        <v>2519</v>
      </c>
      <c r="F1031" s="338" t="s">
        <v>2565</v>
      </c>
      <c r="G1031" s="50" t="s">
        <v>2566</v>
      </c>
      <c r="H1031" s="338" t="s">
        <v>2571</v>
      </c>
      <c r="I1031" s="50" t="s">
        <v>2572</v>
      </c>
      <c r="J1031" s="401"/>
      <c r="K1031" s="377"/>
      <c r="L1031" s="377"/>
      <c r="M1031" s="377"/>
      <c r="N1031" s="377"/>
      <c r="O1031" s="401"/>
      <c r="P1031" s="377"/>
      <c r="Q1031" s="377"/>
      <c r="R1031" s="377"/>
      <c r="S1031" s="401"/>
      <c r="T1031" s="377"/>
      <c r="U1031" s="401"/>
      <c r="V1031" s="377"/>
      <c r="W1031" s="377"/>
      <c r="X1031" s="377"/>
      <c r="Y1031" s="377"/>
      <c r="Z1031" s="377"/>
      <c r="AA1031" s="377"/>
    </row>
    <row r="1032" spans="1:27" hidden="1" x14ac:dyDescent="0.25">
      <c r="A1032" s="334" t="s">
        <v>388</v>
      </c>
      <c r="B1032" s="335" t="s">
        <v>2565</v>
      </c>
      <c r="C1032" s="334" t="s">
        <v>2566</v>
      </c>
      <c r="D1032" s="336" t="s">
        <v>551</v>
      </c>
      <c r="E1032" s="50" t="s">
        <v>2519</v>
      </c>
      <c r="F1032" s="338" t="s">
        <v>2565</v>
      </c>
      <c r="G1032" s="50" t="s">
        <v>2566</v>
      </c>
      <c r="H1032" s="338" t="s">
        <v>2573</v>
      </c>
      <c r="I1032" s="50" t="s">
        <v>2574</v>
      </c>
      <c r="J1032" s="401"/>
      <c r="K1032" s="377"/>
      <c r="L1032" s="377"/>
      <c r="M1032" s="377"/>
      <c r="N1032" s="377"/>
      <c r="O1032" s="401"/>
      <c r="P1032" s="377"/>
      <c r="Q1032" s="377"/>
      <c r="R1032" s="377"/>
      <c r="S1032" s="401"/>
      <c r="T1032" s="377"/>
      <c r="U1032" s="401"/>
      <c r="V1032" s="377"/>
      <c r="W1032" s="377"/>
      <c r="X1032" s="377"/>
      <c r="Y1032" s="377"/>
      <c r="Z1032" s="377"/>
      <c r="AA1032" s="377"/>
    </row>
    <row r="1033" spans="1:27" hidden="1" x14ac:dyDescent="0.25">
      <c r="A1033" s="334" t="s">
        <v>388</v>
      </c>
      <c r="B1033" s="335" t="s">
        <v>2565</v>
      </c>
      <c r="C1033" s="334" t="s">
        <v>2566</v>
      </c>
      <c r="D1033" s="336" t="s">
        <v>551</v>
      </c>
      <c r="E1033" s="50" t="s">
        <v>2519</v>
      </c>
      <c r="F1033" s="338" t="s">
        <v>2565</v>
      </c>
      <c r="G1033" s="50" t="s">
        <v>2566</v>
      </c>
      <c r="H1033" s="338" t="s">
        <v>2575</v>
      </c>
      <c r="I1033" s="50" t="s">
        <v>2576</v>
      </c>
      <c r="J1033" s="401"/>
      <c r="K1033" s="377"/>
      <c r="L1033" s="377"/>
      <c r="M1033" s="377"/>
      <c r="N1033" s="377"/>
      <c r="O1033" s="401"/>
      <c r="P1033" s="377"/>
      <c r="Q1033" s="377"/>
      <c r="R1033" s="377"/>
      <c r="S1033" s="401"/>
      <c r="T1033" s="377"/>
      <c r="U1033" s="401"/>
      <c r="V1033" s="377"/>
      <c r="W1033" s="377"/>
      <c r="X1033" s="377"/>
      <c r="Y1033" s="377"/>
      <c r="Z1033" s="377"/>
      <c r="AA1033" s="377"/>
    </row>
    <row r="1034" spans="1:27" hidden="1" x14ac:dyDescent="0.25">
      <c r="A1034" s="334" t="s">
        <v>388</v>
      </c>
      <c r="B1034" s="335" t="s">
        <v>2565</v>
      </c>
      <c r="C1034" s="334" t="s">
        <v>2566</v>
      </c>
      <c r="D1034" s="336" t="s">
        <v>551</v>
      </c>
      <c r="E1034" s="50" t="s">
        <v>2519</v>
      </c>
      <c r="F1034" s="338" t="s">
        <v>2565</v>
      </c>
      <c r="G1034" s="50" t="s">
        <v>2566</v>
      </c>
      <c r="H1034" s="338" t="s">
        <v>2577</v>
      </c>
      <c r="I1034" s="50" t="s">
        <v>2578</v>
      </c>
      <c r="J1034" s="401"/>
      <c r="K1034" s="377"/>
      <c r="L1034" s="377"/>
      <c r="M1034" s="377"/>
      <c r="N1034" s="377"/>
      <c r="O1034" s="401"/>
      <c r="P1034" s="377"/>
      <c r="Q1034" s="377"/>
      <c r="R1034" s="377"/>
      <c r="S1034" s="401"/>
      <c r="T1034" s="377"/>
      <c r="U1034" s="401"/>
      <c r="V1034" s="377"/>
      <c r="W1034" s="377"/>
      <c r="X1034" s="377"/>
      <c r="Y1034" s="377"/>
      <c r="Z1034" s="377"/>
      <c r="AA1034" s="377"/>
    </row>
    <row r="1035" spans="1:27" hidden="1" x14ac:dyDescent="0.25">
      <c r="A1035" s="334" t="s">
        <v>388</v>
      </c>
      <c r="B1035" s="335" t="s">
        <v>2565</v>
      </c>
      <c r="C1035" s="334" t="s">
        <v>2566</v>
      </c>
      <c r="D1035" s="336" t="s">
        <v>551</v>
      </c>
      <c r="E1035" s="50" t="s">
        <v>2519</v>
      </c>
      <c r="F1035" s="338" t="s">
        <v>2565</v>
      </c>
      <c r="G1035" s="50" t="s">
        <v>2566</v>
      </c>
      <c r="H1035" s="338" t="s">
        <v>2579</v>
      </c>
      <c r="I1035" s="50" t="s">
        <v>2580</v>
      </c>
      <c r="J1035" s="401"/>
      <c r="K1035" s="377"/>
      <c r="L1035" s="377"/>
      <c r="M1035" s="377"/>
      <c r="N1035" s="377"/>
      <c r="O1035" s="401"/>
      <c r="P1035" s="377"/>
      <c r="Q1035" s="377"/>
      <c r="R1035" s="377"/>
      <c r="S1035" s="401"/>
      <c r="T1035" s="377"/>
      <c r="U1035" s="401"/>
      <c r="V1035" s="377"/>
      <c r="W1035" s="377"/>
      <c r="X1035" s="377"/>
      <c r="Y1035" s="377"/>
      <c r="Z1035" s="377"/>
      <c r="AA1035" s="377"/>
    </row>
    <row r="1036" spans="1:27" hidden="1" x14ac:dyDescent="0.25">
      <c r="A1036" s="334" t="s">
        <v>388</v>
      </c>
      <c r="B1036" s="335" t="s">
        <v>2565</v>
      </c>
      <c r="C1036" s="334" t="s">
        <v>2566</v>
      </c>
      <c r="D1036" s="336" t="s">
        <v>551</v>
      </c>
      <c r="E1036" s="50" t="s">
        <v>2519</v>
      </c>
      <c r="F1036" s="338" t="s">
        <v>2565</v>
      </c>
      <c r="G1036" s="50" t="s">
        <v>2566</v>
      </c>
      <c r="H1036" s="338" t="s">
        <v>2581</v>
      </c>
      <c r="I1036" s="50" t="s">
        <v>2582</v>
      </c>
      <c r="J1036" s="401"/>
      <c r="K1036" s="377"/>
      <c r="L1036" s="377"/>
      <c r="M1036" s="377"/>
      <c r="N1036" s="377"/>
      <c r="O1036" s="401"/>
      <c r="P1036" s="377"/>
      <c r="Q1036" s="377"/>
      <c r="R1036" s="377"/>
      <c r="S1036" s="401"/>
      <c r="T1036" s="377"/>
      <c r="U1036" s="401"/>
      <c r="V1036" s="377"/>
      <c r="W1036" s="377"/>
      <c r="X1036" s="377"/>
      <c r="Y1036" s="377"/>
      <c r="Z1036" s="377"/>
      <c r="AA1036" s="377"/>
    </row>
    <row r="1037" spans="1:27" hidden="1" x14ac:dyDescent="0.25">
      <c r="A1037" s="334" t="s">
        <v>388</v>
      </c>
      <c r="B1037" s="335" t="s">
        <v>2565</v>
      </c>
      <c r="C1037" s="334" t="s">
        <v>2566</v>
      </c>
      <c r="D1037" s="336" t="s">
        <v>551</v>
      </c>
      <c r="E1037" s="50" t="s">
        <v>2519</v>
      </c>
      <c r="F1037" s="338" t="s">
        <v>2565</v>
      </c>
      <c r="G1037" s="50" t="s">
        <v>2566</v>
      </c>
      <c r="H1037" s="338" t="s">
        <v>2583</v>
      </c>
      <c r="I1037" s="50" t="s">
        <v>2584</v>
      </c>
      <c r="J1037" s="401"/>
      <c r="K1037" s="377"/>
      <c r="L1037" s="377"/>
      <c r="M1037" s="377"/>
      <c r="N1037" s="377"/>
      <c r="O1037" s="401"/>
      <c r="P1037" s="377"/>
      <c r="Q1037" s="377"/>
      <c r="R1037" s="377"/>
      <c r="S1037" s="401"/>
      <c r="T1037" s="377"/>
      <c r="U1037" s="401"/>
      <c r="V1037" s="377"/>
      <c r="W1037" s="377"/>
      <c r="X1037" s="377"/>
      <c r="Y1037" s="377"/>
      <c r="Z1037" s="377"/>
      <c r="AA1037" s="377"/>
    </row>
    <row r="1038" spans="1:27" hidden="1" x14ac:dyDescent="0.25">
      <c r="A1038" s="334" t="s">
        <v>388</v>
      </c>
      <c r="B1038" s="335" t="s">
        <v>2565</v>
      </c>
      <c r="C1038" s="334" t="s">
        <v>2566</v>
      </c>
      <c r="D1038" s="336" t="s">
        <v>551</v>
      </c>
      <c r="E1038" s="50" t="s">
        <v>2519</v>
      </c>
      <c r="F1038" s="338" t="s">
        <v>2565</v>
      </c>
      <c r="G1038" s="50" t="s">
        <v>2566</v>
      </c>
      <c r="H1038" s="338" t="s">
        <v>2585</v>
      </c>
      <c r="I1038" s="50" t="s">
        <v>2586</v>
      </c>
      <c r="J1038" s="401"/>
      <c r="K1038" s="377"/>
      <c r="L1038" s="377"/>
      <c r="M1038" s="377"/>
      <c r="N1038" s="377"/>
      <c r="O1038" s="401"/>
      <c r="P1038" s="377"/>
      <c r="Q1038" s="377"/>
      <c r="R1038" s="377"/>
      <c r="S1038" s="401"/>
      <c r="T1038" s="377"/>
      <c r="U1038" s="401"/>
      <c r="V1038" s="377"/>
      <c r="W1038" s="377"/>
      <c r="X1038" s="377"/>
      <c r="Y1038" s="377"/>
      <c r="Z1038" s="377"/>
      <c r="AA1038" s="377"/>
    </row>
    <row r="1039" spans="1:27" hidden="1" x14ac:dyDescent="0.25">
      <c r="A1039" s="334" t="s">
        <v>388</v>
      </c>
      <c r="B1039" s="335" t="s">
        <v>2565</v>
      </c>
      <c r="C1039" s="334" t="s">
        <v>2566</v>
      </c>
      <c r="D1039" s="336" t="s">
        <v>551</v>
      </c>
      <c r="E1039" s="50" t="s">
        <v>2519</v>
      </c>
      <c r="F1039" s="338" t="s">
        <v>2565</v>
      </c>
      <c r="G1039" s="50" t="s">
        <v>2566</v>
      </c>
      <c r="H1039" s="338" t="s">
        <v>2587</v>
      </c>
      <c r="I1039" s="50" t="s">
        <v>2588</v>
      </c>
      <c r="J1039" s="401"/>
      <c r="K1039" s="377"/>
      <c r="L1039" s="377"/>
      <c r="M1039" s="377"/>
      <c r="N1039" s="377"/>
      <c r="O1039" s="401"/>
      <c r="P1039" s="377"/>
      <c r="Q1039" s="377"/>
      <c r="R1039" s="377"/>
      <c r="S1039" s="401"/>
      <c r="T1039" s="377"/>
      <c r="U1039" s="401"/>
      <c r="V1039" s="377"/>
      <c r="W1039" s="377"/>
      <c r="X1039" s="377"/>
      <c r="Y1039" s="377"/>
      <c r="Z1039" s="377"/>
      <c r="AA1039" s="377"/>
    </row>
    <row r="1040" spans="1:27" hidden="1" x14ac:dyDescent="0.25">
      <c r="A1040" s="334" t="s">
        <v>388</v>
      </c>
      <c r="B1040" s="335" t="s">
        <v>2565</v>
      </c>
      <c r="C1040" s="334" t="s">
        <v>2566</v>
      </c>
      <c r="D1040" s="336" t="s">
        <v>551</v>
      </c>
      <c r="E1040" s="50" t="s">
        <v>2519</v>
      </c>
      <c r="F1040" s="338" t="s">
        <v>2565</v>
      </c>
      <c r="G1040" s="50" t="s">
        <v>2566</v>
      </c>
      <c r="H1040" s="338" t="s">
        <v>2589</v>
      </c>
      <c r="I1040" s="50" t="s">
        <v>2590</v>
      </c>
      <c r="J1040" s="401"/>
      <c r="K1040" s="377"/>
      <c r="L1040" s="377"/>
      <c r="M1040" s="377"/>
      <c r="N1040" s="377"/>
      <c r="O1040" s="401"/>
      <c r="P1040" s="377"/>
      <c r="Q1040" s="377"/>
      <c r="R1040" s="377"/>
      <c r="S1040" s="401"/>
      <c r="T1040" s="377"/>
      <c r="U1040" s="401"/>
      <c r="V1040" s="377"/>
      <c r="W1040" s="377"/>
      <c r="X1040" s="377"/>
      <c r="Y1040" s="377"/>
      <c r="Z1040" s="377"/>
      <c r="AA1040" s="377"/>
    </row>
    <row r="1041" spans="1:27" hidden="1" x14ac:dyDescent="0.25">
      <c r="A1041" s="334" t="s">
        <v>388</v>
      </c>
      <c r="B1041" s="335" t="s">
        <v>2565</v>
      </c>
      <c r="C1041" s="334" t="s">
        <v>2566</v>
      </c>
      <c r="D1041" s="336" t="s">
        <v>551</v>
      </c>
      <c r="E1041" s="50" t="s">
        <v>2519</v>
      </c>
      <c r="F1041" s="338" t="s">
        <v>2565</v>
      </c>
      <c r="G1041" s="50" t="s">
        <v>2566</v>
      </c>
      <c r="H1041" s="338" t="s">
        <v>2591</v>
      </c>
      <c r="I1041" s="50" t="s">
        <v>2592</v>
      </c>
      <c r="J1041" s="401"/>
      <c r="K1041" s="377"/>
      <c r="L1041" s="377"/>
      <c r="M1041" s="377"/>
      <c r="N1041" s="377"/>
      <c r="O1041" s="401"/>
      <c r="P1041" s="377"/>
      <c r="Q1041" s="377"/>
      <c r="R1041" s="377"/>
      <c r="S1041" s="401"/>
      <c r="T1041" s="377"/>
      <c r="U1041" s="401"/>
      <c r="V1041" s="377"/>
      <c r="W1041" s="377"/>
      <c r="X1041" s="377"/>
      <c r="Y1041" s="377"/>
      <c r="Z1041" s="377"/>
      <c r="AA1041" s="377"/>
    </row>
    <row r="1042" spans="1:27" hidden="1" x14ac:dyDescent="0.25">
      <c r="A1042" s="334" t="s">
        <v>388</v>
      </c>
      <c r="B1042" s="335" t="s">
        <v>2565</v>
      </c>
      <c r="C1042" s="334" t="s">
        <v>2566</v>
      </c>
      <c r="D1042" s="336" t="s">
        <v>551</v>
      </c>
      <c r="E1042" s="50" t="s">
        <v>2519</v>
      </c>
      <c r="F1042" s="338" t="s">
        <v>2565</v>
      </c>
      <c r="G1042" s="50" t="s">
        <v>2566</v>
      </c>
      <c r="H1042" s="338" t="s">
        <v>2593</v>
      </c>
      <c r="I1042" s="50" t="s">
        <v>2594</v>
      </c>
      <c r="J1042" s="401"/>
      <c r="K1042" s="377"/>
      <c r="L1042" s="377"/>
      <c r="M1042" s="377"/>
      <c r="N1042" s="377"/>
      <c r="O1042" s="401"/>
      <c r="P1042" s="377"/>
      <c r="Q1042" s="377"/>
      <c r="R1042" s="377"/>
      <c r="S1042" s="401"/>
      <c r="T1042" s="377"/>
      <c r="U1042" s="401"/>
      <c r="V1042" s="377"/>
      <c r="W1042" s="377"/>
      <c r="X1042" s="377"/>
      <c r="Y1042" s="377"/>
      <c r="Z1042" s="377"/>
      <c r="AA1042" s="377"/>
    </row>
    <row r="1043" spans="1:27" hidden="1" x14ac:dyDescent="0.25">
      <c r="A1043" s="334" t="s">
        <v>388</v>
      </c>
      <c r="B1043" s="335" t="s">
        <v>2565</v>
      </c>
      <c r="C1043" s="334" t="s">
        <v>2566</v>
      </c>
      <c r="D1043" s="336" t="s">
        <v>551</v>
      </c>
      <c r="E1043" s="50" t="s">
        <v>2519</v>
      </c>
      <c r="F1043" s="338" t="s">
        <v>2565</v>
      </c>
      <c r="G1043" s="50" t="s">
        <v>2566</v>
      </c>
      <c r="H1043" s="338" t="s">
        <v>2595</v>
      </c>
      <c r="I1043" s="50" t="s">
        <v>2596</v>
      </c>
      <c r="J1043" s="401"/>
      <c r="K1043" s="377"/>
      <c r="L1043" s="377"/>
      <c r="M1043" s="377"/>
      <c r="N1043" s="377"/>
      <c r="O1043" s="401"/>
      <c r="P1043" s="377"/>
      <c r="Q1043" s="377"/>
      <c r="R1043" s="377"/>
      <c r="S1043" s="401"/>
      <c r="T1043" s="377"/>
      <c r="U1043" s="401"/>
      <c r="V1043" s="377"/>
      <c r="W1043" s="377"/>
      <c r="X1043" s="377"/>
      <c r="Y1043" s="377"/>
      <c r="Z1043" s="377"/>
      <c r="AA1043" s="377"/>
    </row>
    <row r="1044" spans="1:27" hidden="1" x14ac:dyDescent="0.25">
      <c r="A1044" s="334" t="s">
        <v>388</v>
      </c>
      <c r="B1044" s="335" t="s">
        <v>2565</v>
      </c>
      <c r="C1044" s="334" t="s">
        <v>2566</v>
      </c>
      <c r="D1044" s="336" t="s">
        <v>551</v>
      </c>
      <c r="E1044" s="50" t="s">
        <v>2519</v>
      </c>
      <c r="F1044" s="338" t="s">
        <v>2565</v>
      </c>
      <c r="G1044" s="50" t="s">
        <v>2566</v>
      </c>
      <c r="H1044" s="338" t="s">
        <v>2597</v>
      </c>
      <c r="I1044" s="50" t="s">
        <v>2598</v>
      </c>
      <c r="J1044" s="401"/>
      <c r="K1044" s="377"/>
      <c r="L1044" s="377"/>
      <c r="M1044" s="377"/>
      <c r="N1044" s="377"/>
      <c r="O1044" s="401"/>
      <c r="P1044" s="377"/>
      <c r="Q1044" s="377"/>
      <c r="R1044" s="377"/>
      <c r="S1044" s="401"/>
      <c r="T1044" s="377"/>
      <c r="U1044" s="401"/>
      <c r="V1044" s="377"/>
      <c r="W1044" s="377"/>
      <c r="X1044" s="377"/>
      <c r="Y1044" s="377"/>
      <c r="Z1044" s="377"/>
      <c r="AA1044" s="377"/>
    </row>
    <row r="1045" spans="1:27" hidden="1" x14ac:dyDescent="0.25">
      <c r="A1045" s="334" t="s">
        <v>388</v>
      </c>
      <c r="B1045" s="335" t="s">
        <v>2565</v>
      </c>
      <c r="C1045" s="334" t="s">
        <v>2566</v>
      </c>
      <c r="D1045" s="336" t="s">
        <v>551</v>
      </c>
      <c r="E1045" s="50" t="s">
        <v>2519</v>
      </c>
      <c r="F1045" s="338" t="s">
        <v>2565</v>
      </c>
      <c r="G1045" s="50" t="s">
        <v>2566</v>
      </c>
      <c r="H1045" s="338" t="s">
        <v>2599</v>
      </c>
      <c r="I1045" s="50" t="s">
        <v>2600</v>
      </c>
      <c r="J1045" s="401"/>
      <c r="K1045" s="377"/>
      <c r="L1045" s="377"/>
      <c r="M1045" s="377"/>
      <c r="N1045" s="377"/>
      <c r="O1045" s="401"/>
      <c r="P1045" s="377"/>
      <c r="Q1045" s="377"/>
      <c r="R1045" s="377"/>
      <c r="S1045" s="401"/>
      <c r="T1045" s="377"/>
      <c r="U1045" s="401"/>
      <c r="V1045" s="377"/>
      <c r="W1045" s="377"/>
      <c r="X1045" s="377"/>
      <c r="Y1045" s="377"/>
      <c r="Z1045" s="377"/>
      <c r="AA1045" s="377"/>
    </row>
    <row r="1046" spans="1:27" hidden="1" x14ac:dyDescent="0.25">
      <c r="A1046" s="334" t="s">
        <v>388</v>
      </c>
      <c r="B1046" s="335" t="s">
        <v>2565</v>
      </c>
      <c r="C1046" s="334" t="s">
        <v>2566</v>
      </c>
      <c r="D1046" s="336" t="s">
        <v>551</v>
      </c>
      <c r="E1046" s="50" t="s">
        <v>2519</v>
      </c>
      <c r="F1046" s="338" t="s">
        <v>2565</v>
      </c>
      <c r="G1046" s="50" t="s">
        <v>2566</v>
      </c>
      <c r="H1046" s="338" t="s">
        <v>2601</v>
      </c>
      <c r="I1046" s="50" t="s">
        <v>2602</v>
      </c>
      <c r="J1046" s="401"/>
      <c r="K1046" s="377"/>
      <c r="L1046" s="377"/>
      <c r="M1046" s="377"/>
      <c r="N1046" s="377"/>
      <c r="O1046" s="401"/>
      <c r="P1046" s="377"/>
      <c r="Q1046" s="377"/>
      <c r="R1046" s="377"/>
      <c r="S1046" s="401"/>
      <c r="T1046" s="377"/>
      <c r="U1046" s="401"/>
      <c r="V1046" s="377"/>
      <c r="W1046" s="377"/>
      <c r="X1046" s="377"/>
      <c r="Y1046" s="377"/>
      <c r="Z1046" s="377"/>
      <c r="AA1046" s="377"/>
    </row>
    <row r="1047" spans="1:27" hidden="1" x14ac:dyDescent="0.25">
      <c r="A1047" s="334" t="s">
        <v>388</v>
      </c>
      <c r="B1047" s="335" t="s">
        <v>2565</v>
      </c>
      <c r="C1047" s="334" t="s">
        <v>2566</v>
      </c>
      <c r="D1047" s="336" t="s">
        <v>551</v>
      </c>
      <c r="E1047" s="50" t="s">
        <v>2519</v>
      </c>
      <c r="F1047" s="338" t="s">
        <v>2565</v>
      </c>
      <c r="G1047" s="50" t="s">
        <v>2566</v>
      </c>
      <c r="H1047" s="338" t="s">
        <v>2603</v>
      </c>
      <c r="I1047" s="50" t="s">
        <v>780</v>
      </c>
      <c r="J1047" s="401"/>
      <c r="K1047" s="377"/>
      <c r="L1047" s="377"/>
      <c r="M1047" s="377"/>
      <c r="N1047" s="377"/>
      <c r="O1047" s="401"/>
      <c r="P1047" s="377"/>
      <c r="Q1047" s="377"/>
      <c r="R1047" s="377"/>
      <c r="S1047" s="401"/>
      <c r="T1047" s="377"/>
      <c r="U1047" s="401"/>
      <c r="V1047" s="377"/>
      <c r="W1047" s="377"/>
      <c r="X1047" s="377"/>
      <c r="Y1047" s="377"/>
      <c r="Z1047" s="377"/>
      <c r="AA1047" s="377"/>
    </row>
    <row r="1048" spans="1:27" hidden="1" x14ac:dyDescent="0.25">
      <c r="A1048" s="334" t="s">
        <v>388</v>
      </c>
      <c r="B1048" s="335" t="s">
        <v>2565</v>
      </c>
      <c r="C1048" s="334" t="s">
        <v>2566</v>
      </c>
      <c r="D1048" s="336" t="s">
        <v>551</v>
      </c>
      <c r="E1048" s="50" t="s">
        <v>2519</v>
      </c>
      <c r="F1048" s="338" t="s">
        <v>2565</v>
      </c>
      <c r="G1048" s="50" t="s">
        <v>2566</v>
      </c>
      <c r="H1048" s="338" t="s">
        <v>2604</v>
      </c>
      <c r="I1048" s="50" t="s">
        <v>2605</v>
      </c>
      <c r="J1048" s="401"/>
      <c r="K1048" s="377"/>
      <c r="L1048" s="377"/>
      <c r="M1048" s="377"/>
      <c r="N1048" s="377"/>
      <c r="O1048" s="401"/>
      <c r="P1048" s="377"/>
      <c r="Q1048" s="377"/>
      <c r="R1048" s="377"/>
      <c r="S1048" s="401"/>
      <c r="T1048" s="377"/>
      <c r="U1048" s="401"/>
      <c r="V1048" s="377"/>
      <c r="W1048" s="377"/>
      <c r="X1048" s="377"/>
      <c r="Y1048" s="377"/>
      <c r="Z1048" s="377"/>
      <c r="AA1048" s="377"/>
    </row>
    <row r="1049" spans="1:27" hidden="1" x14ac:dyDescent="0.25">
      <c r="A1049" s="334" t="s">
        <v>388</v>
      </c>
      <c r="B1049" s="335" t="s">
        <v>2565</v>
      </c>
      <c r="C1049" s="334" t="s">
        <v>2566</v>
      </c>
      <c r="D1049" s="336" t="s">
        <v>551</v>
      </c>
      <c r="E1049" s="50" t="s">
        <v>2519</v>
      </c>
      <c r="F1049" s="338" t="s">
        <v>2565</v>
      </c>
      <c r="G1049" s="50" t="s">
        <v>2566</v>
      </c>
      <c r="H1049" s="338" t="s">
        <v>2606</v>
      </c>
      <c r="I1049" s="50" t="s">
        <v>1869</v>
      </c>
      <c r="J1049" s="401"/>
      <c r="K1049" s="377"/>
      <c r="L1049" s="377"/>
      <c r="M1049" s="377"/>
      <c r="N1049" s="377"/>
      <c r="O1049" s="401"/>
      <c r="P1049" s="377"/>
      <c r="Q1049" s="377"/>
      <c r="R1049" s="377"/>
      <c r="S1049" s="401"/>
      <c r="T1049" s="377"/>
      <c r="U1049" s="401"/>
      <c r="V1049" s="377"/>
      <c r="W1049" s="377"/>
      <c r="X1049" s="377"/>
      <c r="Y1049" s="377"/>
      <c r="Z1049" s="377"/>
      <c r="AA1049" s="377"/>
    </row>
    <row r="1050" spans="1:27" hidden="1" x14ac:dyDescent="0.25">
      <c r="A1050" s="334" t="s">
        <v>388</v>
      </c>
      <c r="B1050" s="335" t="s">
        <v>2565</v>
      </c>
      <c r="C1050" s="334" t="s">
        <v>2566</v>
      </c>
      <c r="D1050" s="336" t="s">
        <v>551</v>
      </c>
      <c r="E1050" s="50" t="s">
        <v>2519</v>
      </c>
      <c r="F1050" s="338" t="s">
        <v>2565</v>
      </c>
      <c r="G1050" s="50" t="s">
        <v>2566</v>
      </c>
      <c r="H1050" s="338" t="s">
        <v>2607</v>
      </c>
      <c r="I1050" s="50" t="s">
        <v>2608</v>
      </c>
      <c r="J1050" s="401"/>
      <c r="K1050" s="377"/>
      <c r="L1050" s="377"/>
      <c r="M1050" s="377"/>
      <c r="N1050" s="377"/>
      <c r="O1050" s="401"/>
      <c r="P1050" s="377"/>
      <c r="Q1050" s="377"/>
      <c r="R1050" s="377"/>
      <c r="S1050" s="401"/>
      <c r="T1050" s="377"/>
      <c r="U1050" s="401"/>
      <c r="V1050" s="377"/>
      <c r="W1050" s="377"/>
      <c r="X1050" s="377"/>
      <c r="Y1050" s="377"/>
      <c r="Z1050" s="377"/>
      <c r="AA1050" s="377"/>
    </row>
    <row r="1051" spans="1:27" hidden="1" x14ac:dyDescent="0.25">
      <c r="A1051" s="334" t="s">
        <v>388</v>
      </c>
      <c r="B1051" s="335" t="s">
        <v>2565</v>
      </c>
      <c r="C1051" s="334" t="s">
        <v>2566</v>
      </c>
      <c r="D1051" s="336" t="s">
        <v>551</v>
      </c>
      <c r="E1051" s="50" t="s">
        <v>2519</v>
      </c>
      <c r="F1051" s="338" t="s">
        <v>2565</v>
      </c>
      <c r="G1051" s="50" t="s">
        <v>2566</v>
      </c>
      <c r="H1051" s="338" t="s">
        <v>2609</v>
      </c>
      <c r="I1051" s="50" t="s">
        <v>2610</v>
      </c>
      <c r="J1051" s="401"/>
      <c r="K1051" s="377"/>
      <c r="L1051" s="377"/>
      <c r="M1051" s="377"/>
      <c r="N1051" s="377"/>
      <c r="O1051" s="401"/>
      <c r="P1051" s="377"/>
      <c r="Q1051" s="377"/>
      <c r="R1051" s="377"/>
      <c r="S1051" s="401"/>
      <c r="T1051" s="377"/>
      <c r="U1051" s="401"/>
      <c r="V1051" s="377"/>
      <c r="W1051" s="377"/>
      <c r="X1051" s="377"/>
      <c r="Y1051" s="377"/>
      <c r="Z1051" s="377"/>
      <c r="AA1051" s="377"/>
    </row>
    <row r="1052" spans="1:27" hidden="1" x14ac:dyDescent="0.25">
      <c r="A1052" s="334" t="s">
        <v>388</v>
      </c>
      <c r="B1052" s="335" t="s">
        <v>2611</v>
      </c>
      <c r="C1052" s="334" t="s">
        <v>2612</v>
      </c>
      <c r="D1052" s="336" t="s">
        <v>551</v>
      </c>
      <c r="E1052" s="50" t="s">
        <v>2519</v>
      </c>
      <c r="F1052" s="338" t="s">
        <v>2611</v>
      </c>
      <c r="G1052" s="50" t="s">
        <v>2612</v>
      </c>
      <c r="H1052" s="338" t="s">
        <v>2613</v>
      </c>
      <c r="I1052" s="50" t="s">
        <v>2614</v>
      </c>
      <c r="J1052" s="401"/>
      <c r="K1052" s="377"/>
      <c r="L1052" s="377"/>
      <c r="M1052" s="377"/>
      <c r="N1052" s="377"/>
      <c r="O1052" s="401"/>
      <c r="P1052" s="377"/>
      <c r="Q1052" s="377"/>
      <c r="R1052" s="377"/>
      <c r="S1052" s="401"/>
      <c r="T1052" s="377"/>
      <c r="U1052" s="401"/>
      <c r="V1052" s="377"/>
      <c r="W1052" s="377"/>
      <c r="X1052" s="377"/>
      <c r="Y1052" s="377"/>
      <c r="Z1052" s="377"/>
      <c r="AA1052" s="377"/>
    </row>
    <row r="1053" spans="1:27" hidden="1" x14ac:dyDescent="0.25">
      <c r="A1053" s="334" t="s">
        <v>388</v>
      </c>
      <c r="B1053" s="335" t="s">
        <v>2611</v>
      </c>
      <c r="C1053" s="334" t="s">
        <v>2612</v>
      </c>
      <c r="D1053" s="336" t="s">
        <v>551</v>
      </c>
      <c r="E1053" s="50" t="s">
        <v>2519</v>
      </c>
      <c r="F1053" s="338" t="s">
        <v>2611</v>
      </c>
      <c r="G1053" s="50" t="s">
        <v>2612</v>
      </c>
      <c r="H1053" s="338" t="s">
        <v>2615</v>
      </c>
      <c r="I1053" s="50" t="s">
        <v>2616</v>
      </c>
      <c r="J1053" s="401"/>
      <c r="K1053" s="377"/>
      <c r="L1053" s="377"/>
      <c r="M1053" s="377"/>
      <c r="N1053" s="377"/>
      <c r="O1053" s="401"/>
      <c r="P1053" s="377"/>
      <c r="Q1053" s="377"/>
      <c r="R1053" s="377"/>
      <c r="S1053" s="401"/>
      <c r="T1053" s="377"/>
      <c r="U1053" s="401"/>
      <c r="V1053" s="377"/>
      <c r="W1053" s="377"/>
      <c r="X1053" s="377"/>
      <c r="Y1053" s="377"/>
      <c r="Z1053" s="377"/>
      <c r="AA1053" s="377"/>
    </row>
    <row r="1054" spans="1:27" hidden="1" x14ac:dyDescent="0.25">
      <c r="A1054" s="334" t="s">
        <v>388</v>
      </c>
      <c r="B1054" s="335" t="s">
        <v>2611</v>
      </c>
      <c r="C1054" s="334" t="s">
        <v>2612</v>
      </c>
      <c r="D1054" s="336" t="s">
        <v>551</v>
      </c>
      <c r="E1054" s="50" t="s">
        <v>2519</v>
      </c>
      <c r="F1054" s="338" t="s">
        <v>2611</v>
      </c>
      <c r="G1054" s="50" t="s">
        <v>2612</v>
      </c>
      <c r="H1054" s="338" t="s">
        <v>2617</v>
      </c>
      <c r="I1054" s="50" t="s">
        <v>2618</v>
      </c>
      <c r="J1054" s="401"/>
      <c r="K1054" s="377"/>
      <c r="L1054" s="377"/>
      <c r="M1054" s="377"/>
      <c r="N1054" s="377"/>
      <c r="O1054" s="401"/>
      <c r="P1054" s="377"/>
      <c r="Q1054" s="377"/>
      <c r="R1054" s="377"/>
      <c r="S1054" s="401"/>
      <c r="T1054" s="377"/>
      <c r="U1054" s="401"/>
      <c r="V1054" s="377"/>
      <c r="W1054" s="377"/>
      <c r="X1054" s="377"/>
      <c r="Y1054" s="377"/>
      <c r="Z1054" s="377"/>
      <c r="AA1054" s="377"/>
    </row>
    <row r="1055" spans="1:27" hidden="1" x14ac:dyDescent="0.25">
      <c r="A1055" s="334" t="s">
        <v>388</v>
      </c>
      <c r="B1055" s="335" t="s">
        <v>2611</v>
      </c>
      <c r="C1055" s="334" t="s">
        <v>2612</v>
      </c>
      <c r="D1055" s="336" t="s">
        <v>551</v>
      </c>
      <c r="E1055" s="50" t="s">
        <v>2519</v>
      </c>
      <c r="F1055" s="338" t="s">
        <v>2611</v>
      </c>
      <c r="G1055" s="50" t="s">
        <v>2612</v>
      </c>
      <c r="H1055" s="338" t="s">
        <v>2619</v>
      </c>
      <c r="I1055" s="50" t="s">
        <v>2620</v>
      </c>
      <c r="J1055" s="401"/>
      <c r="K1055" s="377"/>
      <c r="L1055" s="377"/>
      <c r="M1055" s="377"/>
      <c r="N1055" s="377"/>
      <c r="O1055" s="401"/>
      <c r="P1055" s="377"/>
      <c r="Q1055" s="377"/>
      <c r="R1055" s="377"/>
      <c r="S1055" s="401"/>
      <c r="T1055" s="377"/>
      <c r="U1055" s="401"/>
      <c r="V1055" s="377"/>
      <c r="W1055" s="377"/>
      <c r="X1055" s="377"/>
      <c r="Y1055" s="377"/>
      <c r="Z1055" s="377"/>
      <c r="AA1055" s="377"/>
    </row>
    <row r="1056" spans="1:27" hidden="1" x14ac:dyDescent="0.25">
      <c r="A1056" s="334" t="s">
        <v>388</v>
      </c>
      <c r="B1056" s="335" t="s">
        <v>2611</v>
      </c>
      <c r="C1056" s="334" t="s">
        <v>2612</v>
      </c>
      <c r="D1056" s="336" t="s">
        <v>551</v>
      </c>
      <c r="E1056" s="50" t="s">
        <v>2519</v>
      </c>
      <c r="F1056" s="338" t="s">
        <v>2611</v>
      </c>
      <c r="G1056" s="50" t="s">
        <v>2612</v>
      </c>
      <c r="H1056" s="338" t="s">
        <v>2621</v>
      </c>
      <c r="I1056" s="50" t="s">
        <v>2622</v>
      </c>
      <c r="J1056" s="401"/>
      <c r="K1056" s="377"/>
      <c r="L1056" s="377"/>
      <c r="M1056" s="377"/>
      <c r="N1056" s="377"/>
      <c r="O1056" s="401"/>
      <c r="P1056" s="377"/>
      <c r="Q1056" s="377"/>
      <c r="R1056" s="377"/>
      <c r="S1056" s="401"/>
      <c r="T1056" s="377"/>
      <c r="U1056" s="401"/>
      <c r="V1056" s="377"/>
      <c r="W1056" s="377"/>
      <c r="X1056" s="377"/>
      <c r="Y1056" s="377"/>
      <c r="Z1056" s="377"/>
      <c r="AA1056" s="377"/>
    </row>
    <row r="1057" spans="1:29" hidden="1" x14ac:dyDescent="0.25">
      <c r="A1057" s="334" t="s">
        <v>388</v>
      </c>
      <c r="B1057" s="335" t="s">
        <v>2611</v>
      </c>
      <c r="C1057" s="334" t="s">
        <v>2612</v>
      </c>
      <c r="D1057" s="336" t="s">
        <v>551</v>
      </c>
      <c r="E1057" s="50" t="s">
        <v>2519</v>
      </c>
      <c r="F1057" s="338" t="s">
        <v>2611</v>
      </c>
      <c r="G1057" s="50" t="s">
        <v>2612</v>
      </c>
      <c r="H1057" s="338" t="s">
        <v>2623</v>
      </c>
      <c r="I1057" s="50" t="s">
        <v>2624</v>
      </c>
      <c r="J1057" s="401"/>
      <c r="K1057" s="377"/>
      <c r="L1057" s="377"/>
      <c r="M1057" s="377"/>
      <c r="N1057" s="377"/>
      <c r="O1057" s="401"/>
      <c r="P1057" s="377"/>
      <c r="Q1057" s="377"/>
      <c r="R1057" s="377"/>
      <c r="S1057" s="401"/>
      <c r="T1057" s="377"/>
      <c r="U1057" s="401"/>
      <c r="V1057" s="377"/>
      <c r="W1057" s="377"/>
      <c r="X1057" s="377"/>
      <c r="Y1057" s="377"/>
      <c r="Z1057" s="377"/>
      <c r="AA1057" s="377"/>
    </row>
    <row r="1058" spans="1:29" hidden="1" x14ac:dyDescent="0.25">
      <c r="A1058" s="334" t="s">
        <v>388</v>
      </c>
      <c r="B1058" s="335" t="s">
        <v>2611</v>
      </c>
      <c r="C1058" s="334" t="s">
        <v>2612</v>
      </c>
      <c r="D1058" s="336" t="s">
        <v>551</v>
      </c>
      <c r="E1058" s="50" t="s">
        <v>2519</v>
      </c>
      <c r="F1058" s="338" t="s">
        <v>2611</v>
      </c>
      <c r="G1058" s="50" t="s">
        <v>2612</v>
      </c>
      <c r="H1058" s="338" t="s">
        <v>2625</v>
      </c>
      <c r="I1058" s="50" t="s">
        <v>2626</v>
      </c>
      <c r="J1058" s="401"/>
      <c r="K1058" s="377"/>
      <c r="L1058" s="377"/>
      <c r="M1058" s="377"/>
      <c r="N1058" s="377"/>
      <c r="O1058" s="401"/>
      <c r="P1058" s="377"/>
      <c r="Q1058" s="377"/>
      <c r="R1058" s="377"/>
      <c r="S1058" s="401"/>
      <c r="T1058" s="377"/>
      <c r="U1058" s="401"/>
      <c r="V1058" s="377"/>
      <c r="W1058" s="377"/>
      <c r="X1058" s="377"/>
      <c r="Y1058" s="377"/>
      <c r="Z1058" s="377"/>
      <c r="AA1058" s="377"/>
    </row>
    <row r="1059" spans="1:29" hidden="1" x14ac:dyDescent="0.25">
      <c r="A1059" s="334" t="s">
        <v>388</v>
      </c>
      <c r="B1059" s="335" t="s">
        <v>2611</v>
      </c>
      <c r="C1059" s="334" t="s">
        <v>2612</v>
      </c>
      <c r="D1059" s="336" t="s">
        <v>551</v>
      </c>
      <c r="E1059" s="50" t="s">
        <v>2519</v>
      </c>
      <c r="F1059" s="338" t="s">
        <v>2611</v>
      </c>
      <c r="G1059" s="50" t="s">
        <v>2612</v>
      </c>
      <c r="H1059" s="338" t="s">
        <v>2627</v>
      </c>
      <c r="I1059" s="50" t="s">
        <v>2628</v>
      </c>
      <c r="J1059" s="401"/>
      <c r="K1059" s="377"/>
      <c r="L1059" s="377"/>
      <c r="M1059" s="377"/>
      <c r="N1059" s="377"/>
      <c r="O1059" s="401"/>
      <c r="P1059" s="377"/>
      <c r="Q1059" s="377"/>
      <c r="R1059" s="377"/>
      <c r="S1059" s="401"/>
      <c r="T1059" s="377"/>
      <c r="U1059" s="401"/>
      <c r="V1059" s="377"/>
      <c r="W1059" s="377"/>
      <c r="X1059" s="377"/>
      <c r="Y1059" s="377"/>
      <c r="Z1059" s="377"/>
      <c r="AA1059" s="377"/>
    </row>
    <row r="1060" spans="1:29" hidden="1" x14ac:dyDescent="0.25">
      <c r="A1060" s="334" t="s">
        <v>388</v>
      </c>
      <c r="B1060" s="335" t="s">
        <v>2611</v>
      </c>
      <c r="C1060" s="334" t="s">
        <v>2612</v>
      </c>
      <c r="D1060" s="336" t="s">
        <v>551</v>
      </c>
      <c r="E1060" s="50" t="s">
        <v>2519</v>
      </c>
      <c r="F1060" s="338" t="s">
        <v>2611</v>
      </c>
      <c r="G1060" s="50" t="s">
        <v>2612</v>
      </c>
      <c r="H1060" s="338" t="s">
        <v>2629</v>
      </c>
      <c r="I1060" s="50" t="s">
        <v>2630</v>
      </c>
      <c r="J1060" s="401"/>
      <c r="K1060" s="377"/>
      <c r="L1060" s="377"/>
      <c r="M1060" s="377"/>
      <c r="N1060" s="377"/>
      <c r="O1060" s="401"/>
      <c r="P1060" s="377"/>
      <c r="Q1060" s="377"/>
      <c r="R1060" s="377"/>
      <c r="S1060" s="401"/>
      <c r="T1060" s="377"/>
      <c r="U1060" s="401"/>
      <c r="V1060" s="377"/>
      <c r="W1060" s="377"/>
      <c r="X1060" s="377"/>
      <c r="Y1060" s="377"/>
      <c r="Z1060" s="377"/>
      <c r="AA1060" s="377"/>
    </row>
    <row r="1061" spans="1:29" hidden="1" x14ac:dyDescent="0.25">
      <c r="A1061" s="334" t="s">
        <v>388</v>
      </c>
      <c r="B1061" s="335" t="s">
        <v>2611</v>
      </c>
      <c r="C1061" s="334" t="s">
        <v>2612</v>
      </c>
      <c r="D1061" s="336" t="s">
        <v>551</v>
      </c>
      <c r="E1061" s="50" t="s">
        <v>2519</v>
      </c>
      <c r="F1061" s="338" t="s">
        <v>2611</v>
      </c>
      <c r="G1061" s="50" t="s">
        <v>2612</v>
      </c>
      <c r="H1061" s="338" t="s">
        <v>2631</v>
      </c>
      <c r="I1061" s="50" t="s">
        <v>2632</v>
      </c>
      <c r="J1061" s="401"/>
      <c r="K1061" s="377"/>
      <c r="L1061" s="377"/>
      <c r="M1061" s="377"/>
      <c r="N1061" s="377"/>
      <c r="O1061" s="401"/>
      <c r="P1061" s="377"/>
      <c r="Q1061" s="377"/>
      <c r="R1061" s="377"/>
      <c r="S1061" s="401"/>
      <c r="T1061" s="377"/>
      <c r="U1061" s="401"/>
      <c r="V1061" s="377"/>
      <c r="W1061" s="377"/>
      <c r="X1061" s="377"/>
      <c r="Y1061" s="377"/>
      <c r="Z1061" s="377"/>
      <c r="AA1061" s="377"/>
    </row>
    <row r="1062" spans="1:29" hidden="1" x14ac:dyDescent="0.25">
      <c r="A1062" s="334" t="s">
        <v>388</v>
      </c>
      <c r="B1062" s="335" t="s">
        <v>2611</v>
      </c>
      <c r="C1062" s="334" t="s">
        <v>2612</v>
      </c>
      <c r="D1062" s="336" t="s">
        <v>551</v>
      </c>
      <c r="E1062" s="50" t="s">
        <v>2519</v>
      </c>
      <c r="F1062" s="338" t="s">
        <v>2611</v>
      </c>
      <c r="G1062" s="50" t="s">
        <v>2612</v>
      </c>
      <c r="H1062" s="338" t="s">
        <v>2633</v>
      </c>
      <c r="I1062" s="50" t="s">
        <v>2634</v>
      </c>
      <c r="J1062" s="401"/>
      <c r="K1062" s="377"/>
      <c r="L1062" s="377"/>
      <c r="M1062" s="377"/>
      <c r="N1062" s="377"/>
      <c r="O1062" s="401"/>
      <c r="P1062" s="377"/>
      <c r="Q1062" s="377"/>
      <c r="R1062" s="377"/>
      <c r="S1062" s="401"/>
      <c r="T1062" s="377"/>
      <c r="U1062" s="401"/>
      <c r="V1062" s="377"/>
      <c r="W1062" s="377"/>
      <c r="X1062" s="377"/>
      <c r="Y1062" s="377"/>
      <c r="Z1062" s="377"/>
      <c r="AA1062" s="377"/>
    </row>
    <row r="1063" spans="1:29" hidden="1" x14ac:dyDescent="0.25">
      <c r="A1063" s="334" t="s">
        <v>388</v>
      </c>
      <c r="B1063" s="335" t="s">
        <v>2611</v>
      </c>
      <c r="C1063" s="334" t="s">
        <v>2612</v>
      </c>
      <c r="D1063" s="336" t="s">
        <v>551</v>
      </c>
      <c r="E1063" s="50" t="s">
        <v>2519</v>
      </c>
      <c r="F1063" s="338" t="s">
        <v>2611</v>
      </c>
      <c r="G1063" s="50" t="s">
        <v>2612</v>
      </c>
      <c r="H1063" s="338" t="s">
        <v>2635</v>
      </c>
      <c r="I1063" s="50" t="s">
        <v>2636</v>
      </c>
      <c r="J1063" s="401"/>
      <c r="K1063" s="377"/>
      <c r="L1063" s="377"/>
      <c r="M1063" s="377"/>
      <c r="N1063" s="377"/>
      <c r="O1063" s="401"/>
      <c r="P1063" s="377"/>
      <c r="Q1063" s="377"/>
      <c r="R1063" s="377"/>
      <c r="S1063" s="401"/>
      <c r="T1063" s="377"/>
      <c r="U1063" s="401"/>
      <c r="V1063" s="377"/>
      <c r="W1063" s="377"/>
      <c r="X1063" s="377"/>
      <c r="Y1063" s="377"/>
      <c r="Z1063" s="377"/>
      <c r="AA1063" s="377"/>
    </row>
    <row r="1064" spans="1:29" hidden="1" x14ac:dyDescent="0.25">
      <c r="A1064" s="334" t="s">
        <v>388</v>
      </c>
      <c r="B1064" s="335" t="s">
        <v>2611</v>
      </c>
      <c r="C1064" s="334" t="s">
        <v>2612</v>
      </c>
      <c r="D1064" s="336" t="s">
        <v>551</v>
      </c>
      <c r="E1064" s="50" t="s">
        <v>2519</v>
      </c>
      <c r="F1064" s="338" t="s">
        <v>2611</v>
      </c>
      <c r="G1064" s="50" t="s">
        <v>2612</v>
      </c>
      <c r="H1064" s="338" t="s">
        <v>2637</v>
      </c>
      <c r="I1064" s="50" t="s">
        <v>2638</v>
      </c>
      <c r="J1064" s="401"/>
      <c r="K1064" s="377"/>
      <c r="L1064" s="377"/>
      <c r="M1064" s="377"/>
      <c r="N1064" s="377"/>
      <c r="O1064" s="401"/>
      <c r="P1064" s="377"/>
      <c r="Q1064" s="377"/>
      <c r="R1064" s="377"/>
      <c r="S1064" s="401"/>
      <c r="T1064" s="377"/>
      <c r="U1064" s="401"/>
      <c r="V1064" s="377"/>
      <c r="W1064" s="377"/>
      <c r="X1064" s="377"/>
      <c r="Y1064" s="377"/>
      <c r="Z1064" s="377"/>
      <c r="AA1064" s="377"/>
    </row>
    <row r="1065" spans="1:29" hidden="1" x14ac:dyDescent="0.25">
      <c r="A1065" s="334" t="s">
        <v>388</v>
      </c>
      <c r="B1065" s="335" t="s">
        <v>2611</v>
      </c>
      <c r="C1065" s="334" t="s">
        <v>2612</v>
      </c>
      <c r="D1065" s="336" t="s">
        <v>551</v>
      </c>
      <c r="E1065" s="50" t="s">
        <v>2519</v>
      </c>
      <c r="F1065" s="338" t="s">
        <v>2611</v>
      </c>
      <c r="G1065" s="50" t="s">
        <v>2612</v>
      </c>
      <c r="H1065" s="338" t="s">
        <v>2639</v>
      </c>
      <c r="I1065" s="50" t="s">
        <v>2640</v>
      </c>
      <c r="J1065" s="401"/>
      <c r="K1065" s="377"/>
      <c r="L1065" s="377"/>
      <c r="M1065" s="377"/>
      <c r="N1065" s="377"/>
      <c r="O1065" s="401"/>
      <c r="P1065" s="377"/>
      <c r="Q1065" s="377"/>
      <c r="R1065" s="377"/>
      <c r="S1065" s="401"/>
      <c r="T1065" s="377"/>
      <c r="U1065" s="401"/>
      <c r="V1065" s="377"/>
      <c r="W1065" s="377"/>
      <c r="X1065" s="377"/>
      <c r="Y1065" s="377"/>
      <c r="Z1065" s="377"/>
      <c r="AA1065" s="377"/>
    </row>
    <row r="1066" spans="1:29" hidden="1" x14ac:dyDescent="0.25">
      <c r="A1066" s="334" t="s">
        <v>388</v>
      </c>
      <c r="B1066" s="335" t="s">
        <v>2611</v>
      </c>
      <c r="C1066" s="334" t="s">
        <v>2612</v>
      </c>
      <c r="D1066" s="336" t="s">
        <v>551</v>
      </c>
      <c r="E1066" s="50" t="s">
        <v>2519</v>
      </c>
      <c r="F1066" s="338" t="s">
        <v>2611</v>
      </c>
      <c r="G1066" s="50" t="s">
        <v>2612</v>
      </c>
      <c r="H1066" s="338" t="s">
        <v>2641</v>
      </c>
      <c r="I1066" s="50" t="s">
        <v>2642</v>
      </c>
      <c r="J1066" s="401"/>
      <c r="K1066" s="377"/>
      <c r="L1066" s="377"/>
      <c r="M1066" s="377"/>
      <c r="N1066" s="377"/>
      <c r="O1066" s="401"/>
      <c r="P1066" s="377"/>
      <c r="Q1066" s="377"/>
      <c r="R1066" s="377"/>
      <c r="S1066" s="401"/>
      <c r="T1066" s="377"/>
      <c r="U1066" s="401"/>
      <c r="V1066" s="377"/>
      <c r="W1066" s="377"/>
      <c r="X1066" s="377"/>
      <c r="Y1066" s="377"/>
      <c r="Z1066" s="377"/>
      <c r="AA1066" s="377"/>
      <c r="AC1066" s="339" t="s">
        <v>2643</v>
      </c>
    </row>
    <row r="1067" spans="1:29" hidden="1" x14ac:dyDescent="0.25">
      <c r="A1067" s="334" t="s">
        <v>388</v>
      </c>
      <c r="B1067" s="335" t="s">
        <v>2611</v>
      </c>
      <c r="C1067" s="334" t="s">
        <v>2612</v>
      </c>
      <c r="D1067" s="336" t="s">
        <v>551</v>
      </c>
      <c r="E1067" s="50" t="s">
        <v>2519</v>
      </c>
      <c r="F1067" s="338" t="s">
        <v>2611</v>
      </c>
      <c r="G1067" s="50" t="s">
        <v>2612</v>
      </c>
      <c r="H1067" s="338" t="s">
        <v>2644</v>
      </c>
      <c r="I1067" s="50" t="s">
        <v>2645</v>
      </c>
      <c r="J1067" s="401"/>
      <c r="K1067" s="377"/>
      <c r="L1067" s="377"/>
      <c r="M1067" s="377"/>
      <c r="N1067" s="377"/>
      <c r="O1067" s="401"/>
      <c r="P1067" s="377"/>
      <c r="Q1067" s="377"/>
      <c r="R1067" s="377"/>
      <c r="S1067" s="401"/>
      <c r="T1067" s="377"/>
      <c r="U1067" s="401"/>
      <c r="V1067" s="377"/>
      <c r="W1067" s="377"/>
      <c r="X1067" s="377"/>
      <c r="Y1067" s="377"/>
      <c r="Z1067" s="377"/>
      <c r="AA1067" s="377"/>
    </row>
    <row r="1068" spans="1:29" hidden="1" x14ac:dyDescent="0.25">
      <c r="A1068" s="334" t="s">
        <v>388</v>
      </c>
      <c r="B1068" s="335" t="s">
        <v>2611</v>
      </c>
      <c r="C1068" s="334" t="s">
        <v>2612</v>
      </c>
      <c r="D1068" s="336" t="s">
        <v>551</v>
      </c>
      <c r="E1068" s="50" t="s">
        <v>2519</v>
      </c>
      <c r="F1068" s="338" t="s">
        <v>2611</v>
      </c>
      <c r="G1068" s="50" t="s">
        <v>2612</v>
      </c>
      <c r="H1068" s="338" t="s">
        <v>2646</v>
      </c>
      <c r="I1068" s="50" t="s">
        <v>2647</v>
      </c>
      <c r="J1068" s="401"/>
      <c r="K1068" s="377"/>
      <c r="L1068" s="377"/>
      <c r="M1068" s="377"/>
      <c r="N1068" s="377"/>
      <c r="O1068" s="401"/>
      <c r="P1068" s="377"/>
      <c r="Q1068" s="377"/>
      <c r="R1068" s="377"/>
      <c r="S1068" s="401"/>
      <c r="T1068" s="377"/>
      <c r="U1068" s="401"/>
      <c r="V1068" s="377"/>
      <c r="W1068" s="377"/>
      <c r="X1068" s="377"/>
      <c r="Y1068" s="377"/>
      <c r="Z1068" s="377"/>
      <c r="AA1068" s="377"/>
    </row>
    <row r="1069" spans="1:29" hidden="1" x14ac:dyDescent="0.25">
      <c r="A1069" s="334" t="s">
        <v>388</v>
      </c>
      <c r="B1069" s="335" t="s">
        <v>2611</v>
      </c>
      <c r="C1069" s="334" t="s">
        <v>2612</v>
      </c>
      <c r="D1069" s="336" t="s">
        <v>551</v>
      </c>
      <c r="E1069" s="50" t="s">
        <v>2519</v>
      </c>
      <c r="F1069" s="338" t="s">
        <v>2611</v>
      </c>
      <c r="G1069" s="50" t="s">
        <v>2612</v>
      </c>
      <c r="H1069" s="338" t="s">
        <v>2648</v>
      </c>
      <c r="I1069" s="50" t="s">
        <v>2649</v>
      </c>
      <c r="J1069" s="401"/>
      <c r="K1069" s="377"/>
      <c r="L1069" s="377"/>
      <c r="M1069" s="377"/>
      <c r="N1069" s="377"/>
      <c r="O1069" s="401"/>
      <c r="P1069" s="377"/>
      <c r="Q1069" s="377"/>
      <c r="R1069" s="377"/>
      <c r="S1069" s="401"/>
      <c r="T1069" s="377"/>
      <c r="U1069" s="401"/>
      <c r="V1069" s="377"/>
      <c r="W1069" s="377"/>
      <c r="X1069" s="377"/>
      <c r="Y1069" s="377"/>
      <c r="Z1069" s="377"/>
      <c r="AA1069" s="377"/>
    </row>
    <row r="1070" spans="1:29" hidden="1" x14ac:dyDescent="0.25">
      <c r="A1070" s="334" t="s">
        <v>388</v>
      </c>
      <c r="B1070" s="335" t="s">
        <v>2650</v>
      </c>
      <c r="C1070" s="334" t="s">
        <v>2651</v>
      </c>
      <c r="D1070" s="336" t="s">
        <v>551</v>
      </c>
      <c r="E1070" s="50" t="s">
        <v>2519</v>
      </c>
      <c r="F1070" s="338" t="s">
        <v>2650</v>
      </c>
      <c r="G1070" s="50" t="s">
        <v>2651</v>
      </c>
      <c r="H1070" s="338" t="s">
        <v>2652</v>
      </c>
      <c r="I1070" s="50" t="s">
        <v>2653</v>
      </c>
      <c r="J1070" s="401"/>
      <c r="K1070" s="377"/>
      <c r="L1070" s="377"/>
      <c r="M1070" s="377"/>
      <c r="N1070" s="377"/>
      <c r="O1070" s="401"/>
      <c r="P1070" s="377"/>
      <c r="Q1070" s="377"/>
      <c r="R1070" s="377"/>
      <c r="S1070" s="401"/>
      <c r="T1070" s="377"/>
      <c r="U1070" s="401"/>
      <c r="V1070" s="377"/>
      <c r="W1070" s="377"/>
      <c r="X1070" s="377"/>
      <c r="Y1070" s="377"/>
      <c r="Z1070" s="377"/>
      <c r="AA1070" s="377"/>
    </row>
    <row r="1071" spans="1:29" hidden="1" x14ac:dyDescent="0.25">
      <c r="A1071" s="334" t="s">
        <v>388</v>
      </c>
      <c r="B1071" s="335" t="s">
        <v>2650</v>
      </c>
      <c r="C1071" s="334" t="s">
        <v>2651</v>
      </c>
      <c r="D1071" s="336" t="s">
        <v>551</v>
      </c>
      <c r="E1071" s="50" t="s">
        <v>2519</v>
      </c>
      <c r="F1071" s="338" t="s">
        <v>2650</v>
      </c>
      <c r="G1071" s="50" t="s">
        <v>2651</v>
      </c>
      <c r="H1071" s="338" t="s">
        <v>2654</v>
      </c>
      <c r="I1071" s="50" t="s">
        <v>2655</v>
      </c>
      <c r="J1071" s="401"/>
      <c r="K1071" s="377"/>
      <c r="L1071" s="377"/>
      <c r="M1071" s="377"/>
      <c r="N1071" s="377"/>
      <c r="O1071" s="401"/>
      <c r="P1071" s="377"/>
      <c r="Q1071" s="377"/>
      <c r="R1071" s="377"/>
      <c r="S1071" s="401"/>
      <c r="T1071" s="377"/>
      <c r="U1071" s="401"/>
      <c r="V1071" s="377"/>
      <c r="W1071" s="377"/>
      <c r="X1071" s="377"/>
      <c r="Y1071" s="377"/>
      <c r="Z1071" s="377"/>
      <c r="AA1071" s="377"/>
    </row>
    <row r="1072" spans="1:29" hidden="1" x14ac:dyDescent="0.25">
      <c r="A1072" s="334" t="s">
        <v>388</v>
      </c>
      <c r="B1072" s="335" t="s">
        <v>2650</v>
      </c>
      <c r="C1072" s="334" t="s">
        <v>2651</v>
      </c>
      <c r="D1072" s="336" t="s">
        <v>551</v>
      </c>
      <c r="E1072" s="50" t="s">
        <v>2519</v>
      </c>
      <c r="F1072" s="338" t="s">
        <v>2650</v>
      </c>
      <c r="G1072" s="50" t="s">
        <v>2651</v>
      </c>
      <c r="H1072" s="338" t="s">
        <v>2656</v>
      </c>
      <c r="I1072" s="50" t="s">
        <v>2657</v>
      </c>
      <c r="J1072" s="401"/>
      <c r="K1072" s="377"/>
      <c r="L1072" s="377"/>
      <c r="M1072" s="377"/>
      <c r="N1072" s="377"/>
      <c r="O1072" s="401"/>
      <c r="P1072" s="377"/>
      <c r="Q1072" s="377"/>
      <c r="R1072" s="377"/>
      <c r="S1072" s="401"/>
      <c r="T1072" s="377"/>
      <c r="U1072" s="401"/>
      <c r="V1072" s="377"/>
      <c r="W1072" s="377"/>
      <c r="X1072" s="377"/>
      <c r="Y1072" s="377"/>
      <c r="Z1072" s="377"/>
      <c r="AA1072" s="377"/>
    </row>
    <row r="1073" spans="1:27" hidden="1" x14ac:dyDescent="0.25">
      <c r="A1073" s="334" t="s">
        <v>388</v>
      </c>
      <c r="B1073" s="335" t="s">
        <v>2650</v>
      </c>
      <c r="C1073" s="334" t="s">
        <v>2651</v>
      </c>
      <c r="D1073" s="336" t="s">
        <v>551</v>
      </c>
      <c r="E1073" s="50" t="s">
        <v>2519</v>
      </c>
      <c r="F1073" s="338" t="s">
        <v>2650</v>
      </c>
      <c r="G1073" s="50" t="s">
        <v>2651</v>
      </c>
      <c r="H1073" s="338" t="s">
        <v>2658</v>
      </c>
      <c r="I1073" s="50" t="s">
        <v>2659</v>
      </c>
      <c r="J1073" s="401"/>
      <c r="K1073" s="377"/>
      <c r="L1073" s="377"/>
      <c r="M1073" s="377"/>
      <c r="N1073" s="377"/>
      <c r="O1073" s="401"/>
      <c r="P1073" s="377"/>
      <c r="Q1073" s="377"/>
      <c r="R1073" s="377"/>
      <c r="S1073" s="401"/>
      <c r="T1073" s="377"/>
      <c r="U1073" s="401"/>
      <c r="V1073" s="377"/>
      <c r="W1073" s="377"/>
      <c r="X1073" s="377"/>
      <c r="Y1073" s="377"/>
      <c r="Z1073" s="377"/>
      <c r="AA1073" s="377"/>
    </row>
    <row r="1074" spans="1:27" hidden="1" x14ac:dyDescent="0.25">
      <c r="A1074" s="334" t="s">
        <v>388</v>
      </c>
      <c r="B1074" s="335" t="s">
        <v>2650</v>
      </c>
      <c r="C1074" s="334" t="s">
        <v>2651</v>
      </c>
      <c r="D1074" s="336" t="s">
        <v>551</v>
      </c>
      <c r="E1074" s="50" t="s">
        <v>2519</v>
      </c>
      <c r="F1074" s="338" t="s">
        <v>2650</v>
      </c>
      <c r="G1074" s="50" t="s">
        <v>2651</v>
      </c>
      <c r="H1074" s="338" t="s">
        <v>2660</v>
      </c>
      <c r="I1074" s="50" t="s">
        <v>2659</v>
      </c>
      <c r="J1074" s="401"/>
      <c r="K1074" s="377"/>
      <c r="L1074" s="377"/>
      <c r="M1074" s="377"/>
      <c r="N1074" s="377"/>
      <c r="O1074" s="401"/>
      <c r="P1074" s="377"/>
      <c r="Q1074" s="377"/>
      <c r="R1074" s="377"/>
      <c r="S1074" s="401"/>
      <c r="T1074" s="377"/>
      <c r="U1074" s="401"/>
      <c r="V1074" s="377"/>
      <c r="W1074" s="377"/>
      <c r="X1074" s="377"/>
      <c r="Y1074" s="377"/>
      <c r="Z1074" s="377"/>
      <c r="AA1074" s="377"/>
    </row>
    <row r="1075" spans="1:27" hidden="1" x14ac:dyDescent="0.25">
      <c r="A1075" s="334" t="s">
        <v>388</v>
      </c>
      <c r="B1075" s="335" t="s">
        <v>2650</v>
      </c>
      <c r="C1075" s="334" t="s">
        <v>2651</v>
      </c>
      <c r="D1075" s="336" t="s">
        <v>551</v>
      </c>
      <c r="E1075" s="50" t="s">
        <v>2519</v>
      </c>
      <c r="F1075" s="338" t="s">
        <v>2650</v>
      </c>
      <c r="G1075" s="50" t="s">
        <v>2651</v>
      </c>
      <c r="H1075" s="338" t="s">
        <v>2661</v>
      </c>
      <c r="I1075" s="50" t="s">
        <v>2662</v>
      </c>
      <c r="J1075" s="401"/>
      <c r="K1075" s="377"/>
      <c r="L1075" s="377"/>
      <c r="M1075" s="377"/>
      <c r="N1075" s="377"/>
      <c r="O1075" s="401"/>
      <c r="P1075" s="377"/>
      <c r="Q1075" s="377"/>
      <c r="R1075" s="377"/>
      <c r="S1075" s="401"/>
      <c r="T1075" s="377"/>
      <c r="U1075" s="401"/>
      <c r="V1075" s="377"/>
      <c r="W1075" s="377"/>
      <c r="X1075" s="377"/>
      <c r="Y1075" s="377"/>
      <c r="Z1075" s="377"/>
      <c r="AA1075" s="377"/>
    </row>
    <row r="1076" spans="1:27" hidden="1" x14ac:dyDescent="0.25">
      <c r="A1076" s="334" t="s">
        <v>388</v>
      </c>
      <c r="B1076" s="335" t="s">
        <v>2650</v>
      </c>
      <c r="C1076" s="334" t="s">
        <v>2651</v>
      </c>
      <c r="D1076" s="336" t="s">
        <v>551</v>
      </c>
      <c r="E1076" s="50" t="s">
        <v>2519</v>
      </c>
      <c r="F1076" s="338" t="s">
        <v>2650</v>
      </c>
      <c r="G1076" s="50" t="s">
        <v>2651</v>
      </c>
      <c r="H1076" s="338" t="s">
        <v>2663</v>
      </c>
      <c r="I1076" s="50" t="s">
        <v>2664</v>
      </c>
      <c r="J1076" s="401"/>
      <c r="K1076" s="377"/>
      <c r="L1076" s="377"/>
      <c r="M1076" s="377"/>
      <c r="N1076" s="377"/>
      <c r="O1076" s="401"/>
      <c r="P1076" s="377"/>
      <c r="Q1076" s="377"/>
      <c r="R1076" s="377"/>
      <c r="S1076" s="401"/>
      <c r="T1076" s="377"/>
      <c r="U1076" s="401"/>
      <c r="V1076" s="377"/>
      <c r="W1076" s="377"/>
      <c r="X1076" s="377"/>
      <c r="Y1076" s="377"/>
      <c r="Z1076" s="377"/>
      <c r="AA1076" s="377"/>
    </row>
    <row r="1077" spans="1:27" hidden="1" x14ac:dyDescent="0.25">
      <c r="A1077" s="334" t="s">
        <v>388</v>
      </c>
      <c r="B1077" s="335" t="s">
        <v>2650</v>
      </c>
      <c r="C1077" s="334" t="s">
        <v>2651</v>
      </c>
      <c r="D1077" s="336" t="s">
        <v>551</v>
      </c>
      <c r="E1077" s="50" t="s">
        <v>2519</v>
      </c>
      <c r="F1077" s="338" t="s">
        <v>2650</v>
      </c>
      <c r="G1077" s="50" t="s">
        <v>2651</v>
      </c>
      <c r="H1077" s="338" t="s">
        <v>2665</v>
      </c>
      <c r="I1077" s="50" t="s">
        <v>2666</v>
      </c>
      <c r="J1077" s="401"/>
      <c r="K1077" s="377"/>
      <c r="L1077" s="377"/>
      <c r="M1077" s="377"/>
      <c r="N1077" s="377"/>
      <c r="O1077" s="401"/>
      <c r="P1077" s="377"/>
      <c r="Q1077" s="377"/>
      <c r="R1077" s="377"/>
      <c r="S1077" s="401"/>
      <c r="T1077" s="377"/>
      <c r="U1077" s="401"/>
      <c r="V1077" s="377"/>
      <c r="W1077" s="377"/>
      <c r="X1077" s="377"/>
      <c r="Y1077" s="377"/>
      <c r="Z1077" s="377"/>
      <c r="AA1077" s="377"/>
    </row>
    <row r="1078" spans="1:27" hidden="1" x14ac:dyDescent="0.25">
      <c r="A1078" s="334" t="s">
        <v>388</v>
      </c>
      <c r="B1078" s="335" t="s">
        <v>2650</v>
      </c>
      <c r="C1078" s="334" t="s">
        <v>2651</v>
      </c>
      <c r="D1078" s="336" t="s">
        <v>551</v>
      </c>
      <c r="E1078" s="50" t="s">
        <v>2519</v>
      </c>
      <c r="F1078" s="338" t="s">
        <v>2650</v>
      </c>
      <c r="G1078" s="50" t="s">
        <v>2651</v>
      </c>
      <c r="H1078" s="338" t="s">
        <v>2667</v>
      </c>
      <c r="I1078" s="50" t="s">
        <v>2668</v>
      </c>
      <c r="J1078" s="401"/>
      <c r="K1078" s="377"/>
      <c r="L1078" s="377"/>
      <c r="M1078" s="377"/>
      <c r="N1078" s="377"/>
      <c r="O1078" s="401"/>
      <c r="P1078" s="377"/>
      <c r="Q1078" s="377"/>
      <c r="R1078" s="377"/>
      <c r="S1078" s="401"/>
      <c r="T1078" s="377"/>
      <c r="U1078" s="401"/>
      <c r="V1078" s="377"/>
      <c r="W1078" s="377"/>
      <c r="X1078" s="377"/>
      <c r="Y1078" s="377"/>
      <c r="Z1078" s="377"/>
      <c r="AA1078" s="377"/>
    </row>
    <row r="1079" spans="1:27" hidden="1" x14ac:dyDescent="0.25">
      <c r="A1079" s="334" t="s">
        <v>388</v>
      </c>
      <c r="B1079" s="335" t="s">
        <v>2650</v>
      </c>
      <c r="C1079" s="334" t="s">
        <v>2651</v>
      </c>
      <c r="D1079" s="336" t="s">
        <v>551</v>
      </c>
      <c r="E1079" s="50" t="s">
        <v>2519</v>
      </c>
      <c r="F1079" s="338" t="s">
        <v>2650</v>
      </c>
      <c r="G1079" s="50" t="s">
        <v>2651</v>
      </c>
      <c r="H1079" s="338" t="s">
        <v>2669</v>
      </c>
      <c r="I1079" s="50" t="s">
        <v>2670</v>
      </c>
      <c r="J1079" s="401"/>
      <c r="K1079" s="377"/>
      <c r="L1079" s="377"/>
      <c r="M1079" s="377"/>
      <c r="N1079" s="377"/>
      <c r="O1079" s="401"/>
      <c r="P1079" s="377"/>
      <c r="Q1079" s="377"/>
      <c r="R1079" s="377"/>
      <c r="S1079" s="401"/>
      <c r="T1079" s="377"/>
      <c r="U1079" s="401"/>
      <c r="V1079" s="377"/>
      <c r="W1079" s="377"/>
      <c r="X1079" s="377"/>
      <c r="Y1079" s="377"/>
      <c r="Z1079" s="377"/>
      <c r="AA1079" s="377"/>
    </row>
    <row r="1080" spans="1:27" hidden="1" x14ac:dyDescent="0.25">
      <c r="A1080" s="334" t="s">
        <v>379</v>
      </c>
      <c r="B1080" s="335" t="s">
        <v>2671</v>
      </c>
      <c r="C1080" s="334" t="s">
        <v>2672</v>
      </c>
      <c r="D1080" s="336" t="s">
        <v>419</v>
      </c>
      <c r="E1080" s="50" t="s">
        <v>1267</v>
      </c>
      <c r="F1080" s="338" t="s">
        <v>2671</v>
      </c>
      <c r="G1080" s="50" t="s">
        <v>2672</v>
      </c>
      <c r="H1080" s="338" t="s">
        <v>2673</v>
      </c>
      <c r="I1080" s="50" t="s">
        <v>2672</v>
      </c>
      <c r="J1080" s="401"/>
      <c r="K1080" s="377"/>
      <c r="L1080" s="377"/>
      <c r="M1080" s="377"/>
      <c r="N1080" s="377"/>
      <c r="O1080" s="401"/>
      <c r="P1080" s="377"/>
      <c r="Q1080" s="377"/>
      <c r="R1080" s="377"/>
      <c r="S1080" s="401"/>
      <c r="T1080" s="377"/>
      <c r="U1080" s="401"/>
      <c r="V1080" s="377"/>
      <c r="W1080" s="377"/>
      <c r="X1080" s="377"/>
      <c r="Y1080" s="377"/>
      <c r="Z1080" s="377"/>
      <c r="AA1080" s="377"/>
    </row>
    <row r="1081" spans="1:27" hidden="1" x14ac:dyDescent="0.25">
      <c r="A1081" s="334" t="s">
        <v>379</v>
      </c>
      <c r="B1081" s="335" t="s">
        <v>2671</v>
      </c>
      <c r="C1081" s="334" t="s">
        <v>2672</v>
      </c>
      <c r="D1081" s="336" t="s">
        <v>419</v>
      </c>
      <c r="E1081" s="50" t="s">
        <v>1267</v>
      </c>
      <c r="F1081" s="338" t="s">
        <v>2671</v>
      </c>
      <c r="G1081" s="50" t="s">
        <v>2672</v>
      </c>
      <c r="H1081" s="338" t="s">
        <v>2674</v>
      </c>
      <c r="I1081" s="50" t="s">
        <v>2675</v>
      </c>
      <c r="J1081" s="401"/>
      <c r="K1081" s="377"/>
      <c r="L1081" s="377"/>
      <c r="M1081" s="377"/>
      <c r="N1081" s="377"/>
      <c r="O1081" s="401"/>
      <c r="P1081" s="377"/>
      <c r="Q1081" s="377"/>
      <c r="R1081" s="377"/>
      <c r="S1081" s="401"/>
      <c r="T1081" s="377"/>
      <c r="U1081" s="401"/>
      <c r="V1081" s="377"/>
      <c r="W1081" s="377"/>
      <c r="X1081" s="377"/>
      <c r="Y1081" s="377"/>
      <c r="Z1081" s="377"/>
      <c r="AA1081" s="377"/>
    </row>
    <row r="1082" spans="1:27" hidden="1" x14ac:dyDescent="0.25">
      <c r="A1082" s="334" t="s">
        <v>379</v>
      </c>
      <c r="B1082" s="335" t="s">
        <v>2671</v>
      </c>
      <c r="C1082" s="334" t="s">
        <v>2672</v>
      </c>
      <c r="D1082" s="336" t="s">
        <v>419</v>
      </c>
      <c r="E1082" s="50" t="s">
        <v>1267</v>
      </c>
      <c r="F1082" s="338" t="s">
        <v>2671</v>
      </c>
      <c r="G1082" s="50" t="s">
        <v>2672</v>
      </c>
      <c r="H1082" s="338" t="s">
        <v>2676</v>
      </c>
      <c r="I1082" s="50" t="s">
        <v>2677</v>
      </c>
      <c r="J1082" s="401"/>
      <c r="K1082" s="377"/>
      <c r="L1082" s="377"/>
      <c r="M1082" s="377"/>
      <c r="N1082" s="377"/>
      <c r="O1082" s="401"/>
      <c r="P1082" s="377"/>
      <c r="Q1082" s="377"/>
      <c r="R1082" s="377"/>
      <c r="S1082" s="401"/>
      <c r="T1082" s="377"/>
      <c r="U1082" s="401"/>
      <c r="V1082" s="377"/>
      <c r="W1082" s="377"/>
      <c r="X1082" s="377"/>
      <c r="Y1082" s="377"/>
      <c r="Z1082" s="377"/>
      <c r="AA1082" s="377"/>
    </row>
    <row r="1083" spans="1:27" hidden="1" x14ac:dyDescent="0.25">
      <c r="A1083" s="334" t="s">
        <v>388</v>
      </c>
      <c r="B1083" s="335" t="s">
        <v>2678</v>
      </c>
      <c r="C1083" s="334" t="s">
        <v>2679</v>
      </c>
      <c r="D1083" s="336" t="s">
        <v>389</v>
      </c>
      <c r="E1083" s="50" t="s">
        <v>2680</v>
      </c>
      <c r="F1083" s="338" t="s">
        <v>2678</v>
      </c>
      <c r="G1083" s="50" t="s">
        <v>2679</v>
      </c>
      <c r="H1083" s="338" t="s">
        <v>2681</v>
      </c>
      <c r="I1083" s="50" t="s">
        <v>2682</v>
      </c>
      <c r="J1083" s="401"/>
      <c r="K1083" s="377"/>
      <c r="L1083" s="377"/>
      <c r="M1083" s="377"/>
      <c r="N1083" s="377"/>
      <c r="O1083" s="401"/>
      <c r="P1083" s="377"/>
      <c r="Q1083" s="377"/>
      <c r="R1083" s="377"/>
      <c r="S1083" s="401"/>
      <c r="T1083" s="377"/>
      <c r="U1083" s="401"/>
      <c r="V1083" s="377"/>
      <c r="W1083" s="377"/>
      <c r="X1083" s="377"/>
      <c r="Y1083" s="377"/>
      <c r="Z1083" s="377"/>
      <c r="AA1083" s="377"/>
    </row>
    <row r="1084" spans="1:27" hidden="1" x14ac:dyDescent="0.25">
      <c r="A1084" s="334" t="s">
        <v>388</v>
      </c>
      <c r="B1084" s="335" t="s">
        <v>2678</v>
      </c>
      <c r="C1084" s="334" t="s">
        <v>2679</v>
      </c>
      <c r="D1084" s="336" t="s">
        <v>389</v>
      </c>
      <c r="E1084" s="50" t="s">
        <v>2680</v>
      </c>
      <c r="F1084" s="338" t="s">
        <v>2678</v>
      </c>
      <c r="G1084" s="50" t="s">
        <v>2679</v>
      </c>
      <c r="H1084" s="338" t="s">
        <v>2683</v>
      </c>
      <c r="I1084" s="50" t="s">
        <v>2684</v>
      </c>
      <c r="J1084" s="401"/>
      <c r="K1084" s="377"/>
      <c r="L1084" s="377"/>
      <c r="M1084" s="377"/>
      <c r="N1084" s="377"/>
      <c r="O1084" s="401"/>
      <c r="P1084" s="377"/>
      <c r="Q1084" s="377"/>
      <c r="R1084" s="377"/>
      <c r="S1084" s="401"/>
      <c r="T1084" s="377"/>
      <c r="U1084" s="401"/>
      <c r="V1084" s="377"/>
      <c r="W1084" s="377"/>
      <c r="X1084" s="377"/>
      <c r="Y1084" s="377"/>
      <c r="Z1084" s="377"/>
      <c r="AA1084" s="377"/>
    </row>
    <row r="1085" spans="1:27" hidden="1" x14ac:dyDescent="0.25">
      <c r="A1085" s="334" t="s">
        <v>388</v>
      </c>
      <c r="B1085" s="335" t="s">
        <v>2678</v>
      </c>
      <c r="C1085" s="334" t="s">
        <v>2679</v>
      </c>
      <c r="D1085" s="336" t="s">
        <v>389</v>
      </c>
      <c r="E1085" s="50" t="s">
        <v>2680</v>
      </c>
      <c r="F1085" s="338" t="s">
        <v>2678</v>
      </c>
      <c r="G1085" s="50" t="s">
        <v>2679</v>
      </c>
      <c r="H1085" s="338" t="s">
        <v>2685</v>
      </c>
      <c r="I1085" s="50" t="s">
        <v>2686</v>
      </c>
      <c r="J1085" s="401"/>
      <c r="K1085" s="377"/>
      <c r="L1085" s="377"/>
      <c r="M1085" s="377"/>
      <c r="N1085" s="377"/>
      <c r="O1085" s="401"/>
      <c r="P1085" s="377"/>
      <c r="Q1085" s="377"/>
      <c r="R1085" s="377"/>
      <c r="S1085" s="401"/>
      <c r="T1085" s="377"/>
      <c r="U1085" s="401"/>
      <c r="V1085" s="377"/>
      <c r="W1085" s="377"/>
      <c r="X1085" s="377"/>
      <c r="Y1085" s="377"/>
      <c r="Z1085" s="377"/>
      <c r="AA1085" s="377"/>
    </row>
    <row r="1086" spans="1:27" hidden="1" x14ac:dyDescent="0.25">
      <c r="A1086" s="334" t="s">
        <v>388</v>
      </c>
      <c r="B1086" s="335" t="s">
        <v>2678</v>
      </c>
      <c r="C1086" s="334" t="s">
        <v>2679</v>
      </c>
      <c r="D1086" s="336" t="s">
        <v>389</v>
      </c>
      <c r="E1086" s="50" t="s">
        <v>2680</v>
      </c>
      <c r="F1086" s="338" t="s">
        <v>2678</v>
      </c>
      <c r="G1086" s="50" t="s">
        <v>2679</v>
      </c>
      <c r="H1086" s="338" t="s">
        <v>2687</v>
      </c>
      <c r="I1086" s="50" t="s">
        <v>2688</v>
      </c>
      <c r="J1086" s="401"/>
      <c r="K1086" s="377"/>
      <c r="L1086" s="377"/>
      <c r="M1086" s="377"/>
      <c r="N1086" s="377"/>
      <c r="O1086" s="401"/>
      <c r="P1086" s="377"/>
      <c r="Q1086" s="377"/>
      <c r="R1086" s="377"/>
      <c r="S1086" s="401"/>
      <c r="T1086" s="377"/>
      <c r="U1086" s="401"/>
      <c r="V1086" s="377"/>
      <c r="W1086" s="377"/>
      <c r="X1086" s="377"/>
      <c r="Y1086" s="377"/>
      <c r="Z1086" s="377"/>
      <c r="AA1086" s="377"/>
    </row>
    <row r="1087" spans="1:27" hidden="1" x14ac:dyDescent="0.25">
      <c r="A1087" s="334" t="s">
        <v>388</v>
      </c>
      <c r="B1087" s="335" t="s">
        <v>2678</v>
      </c>
      <c r="C1087" s="334" t="s">
        <v>2679</v>
      </c>
      <c r="D1087" s="336" t="s">
        <v>389</v>
      </c>
      <c r="E1087" s="50" t="s">
        <v>2680</v>
      </c>
      <c r="F1087" s="338" t="s">
        <v>2678</v>
      </c>
      <c r="G1087" s="50" t="s">
        <v>2679</v>
      </c>
      <c r="H1087" s="338" t="s">
        <v>2689</v>
      </c>
      <c r="I1087" s="50" t="s">
        <v>2690</v>
      </c>
      <c r="J1087" s="401"/>
      <c r="K1087" s="377"/>
      <c r="L1087" s="377"/>
      <c r="M1087" s="377"/>
      <c r="N1087" s="377"/>
      <c r="O1087" s="401"/>
      <c r="P1087" s="377"/>
      <c r="Q1087" s="377"/>
      <c r="R1087" s="377"/>
      <c r="S1087" s="401"/>
      <c r="T1087" s="377"/>
      <c r="U1087" s="401"/>
      <c r="V1087" s="377"/>
      <c r="W1087" s="377"/>
      <c r="X1087" s="377"/>
      <c r="Y1087" s="377"/>
      <c r="Z1087" s="377"/>
      <c r="AA1087" s="377"/>
    </row>
    <row r="1088" spans="1:27" hidden="1" x14ac:dyDescent="0.25">
      <c r="A1088" s="334" t="s">
        <v>388</v>
      </c>
      <c r="B1088" s="335" t="s">
        <v>2678</v>
      </c>
      <c r="C1088" s="334" t="s">
        <v>2679</v>
      </c>
      <c r="D1088" s="336" t="s">
        <v>389</v>
      </c>
      <c r="E1088" s="50" t="s">
        <v>2680</v>
      </c>
      <c r="F1088" s="338" t="s">
        <v>2678</v>
      </c>
      <c r="G1088" s="50" t="s">
        <v>2679</v>
      </c>
      <c r="H1088" s="338" t="s">
        <v>2691</v>
      </c>
      <c r="I1088" s="50" t="s">
        <v>2692</v>
      </c>
      <c r="J1088" s="401"/>
      <c r="K1088" s="377"/>
      <c r="L1088" s="377"/>
      <c r="M1088" s="377"/>
      <c r="N1088" s="377"/>
      <c r="O1088" s="401"/>
      <c r="P1088" s="377"/>
      <c r="Q1088" s="377"/>
      <c r="R1088" s="377"/>
      <c r="S1088" s="401"/>
      <c r="T1088" s="377"/>
      <c r="U1088" s="401"/>
      <c r="V1088" s="377"/>
      <c r="W1088" s="377"/>
      <c r="X1088" s="377"/>
      <c r="Y1088" s="377"/>
      <c r="Z1088" s="377"/>
      <c r="AA1088" s="377"/>
    </row>
    <row r="1089" spans="1:27" hidden="1" x14ac:dyDescent="0.25">
      <c r="A1089" s="334" t="s">
        <v>388</v>
      </c>
      <c r="B1089" s="335" t="s">
        <v>2678</v>
      </c>
      <c r="C1089" s="334" t="s">
        <v>2679</v>
      </c>
      <c r="D1089" s="336" t="s">
        <v>389</v>
      </c>
      <c r="E1089" s="50" t="s">
        <v>2680</v>
      </c>
      <c r="F1089" s="338" t="s">
        <v>2678</v>
      </c>
      <c r="G1089" s="50" t="s">
        <v>2679</v>
      </c>
      <c r="H1089" s="338" t="s">
        <v>2693</v>
      </c>
      <c r="I1089" s="50" t="s">
        <v>2694</v>
      </c>
      <c r="J1089" s="401"/>
      <c r="K1089" s="377"/>
      <c r="L1089" s="377"/>
      <c r="M1089" s="377"/>
      <c r="N1089" s="377"/>
      <c r="O1089" s="401"/>
      <c r="P1089" s="377"/>
      <c r="Q1089" s="377"/>
      <c r="R1089" s="377"/>
      <c r="S1089" s="401"/>
      <c r="T1089" s="377"/>
      <c r="U1089" s="401"/>
      <c r="V1089" s="377"/>
      <c r="W1089" s="377"/>
      <c r="X1089" s="377"/>
      <c r="Y1089" s="377"/>
      <c r="Z1089" s="377"/>
      <c r="AA1089" s="377"/>
    </row>
    <row r="1090" spans="1:27" hidden="1" x14ac:dyDescent="0.25">
      <c r="A1090" s="334" t="s">
        <v>388</v>
      </c>
      <c r="B1090" s="335" t="s">
        <v>2678</v>
      </c>
      <c r="C1090" s="334" t="s">
        <v>2679</v>
      </c>
      <c r="D1090" s="336" t="s">
        <v>389</v>
      </c>
      <c r="E1090" s="50" t="s">
        <v>2680</v>
      </c>
      <c r="F1090" s="338" t="s">
        <v>2678</v>
      </c>
      <c r="G1090" s="50" t="s">
        <v>2679</v>
      </c>
      <c r="H1090" s="338" t="s">
        <v>2695</v>
      </c>
      <c r="I1090" s="50" t="s">
        <v>2696</v>
      </c>
      <c r="J1090" s="401"/>
      <c r="K1090" s="377"/>
      <c r="L1090" s="377"/>
      <c r="M1090" s="377"/>
      <c r="N1090" s="377"/>
      <c r="O1090" s="401"/>
      <c r="P1090" s="377"/>
      <c r="Q1090" s="377"/>
      <c r="R1090" s="377"/>
      <c r="S1090" s="401"/>
      <c r="T1090" s="377"/>
      <c r="U1090" s="401"/>
      <c r="V1090" s="377"/>
      <c r="W1090" s="377"/>
      <c r="X1090" s="377"/>
      <c r="Y1090" s="377"/>
      <c r="Z1090" s="377"/>
      <c r="AA1090" s="377"/>
    </row>
    <row r="1091" spans="1:27" hidden="1" x14ac:dyDescent="0.25">
      <c r="A1091" s="334" t="s">
        <v>388</v>
      </c>
      <c r="B1091" s="335" t="s">
        <v>2678</v>
      </c>
      <c r="C1091" s="334" t="s">
        <v>2679</v>
      </c>
      <c r="D1091" s="336" t="s">
        <v>389</v>
      </c>
      <c r="E1091" s="50" t="s">
        <v>2680</v>
      </c>
      <c r="F1091" s="338" t="s">
        <v>2678</v>
      </c>
      <c r="G1091" s="50" t="s">
        <v>2679</v>
      </c>
      <c r="H1091" s="338" t="s">
        <v>2697</v>
      </c>
      <c r="I1091" s="50" t="s">
        <v>2698</v>
      </c>
      <c r="J1091" s="401"/>
      <c r="K1091" s="377"/>
      <c r="L1091" s="377"/>
      <c r="M1091" s="377"/>
      <c r="N1091" s="377"/>
      <c r="O1091" s="401"/>
      <c r="P1091" s="377"/>
      <c r="Q1091" s="377"/>
      <c r="R1091" s="377"/>
      <c r="S1091" s="401"/>
      <c r="T1091" s="377"/>
      <c r="U1091" s="401"/>
      <c r="V1091" s="377"/>
      <c r="W1091" s="377"/>
      <c r="X1091" s="377"/>
      <c r="Y1091" s="377"/>
      <c r="Z1091" s="377"/>
      <c r="AA1091" s="377"/>
    </row>
    <row r="1092" spans="1:27" hidden="1" x14ac:dyDescent="0.25">
      <c r="A1092" s="334" t="s">
        <v>388</v>
      </c>
      <c r="B1092" s="335" t="s">
        <v>2678</v>
      </c>
      <c r="C1092" s="334" t="s">
        <v>2679</v>
      </c>
      <c r="D1092" s="336" t="s">
        <v>389</v>
      </c>
      <c r="E1092" s="50" t="s">
        <v>2680</v>
      </c>
      <c r="F1092" s="338" t="s">
        <v>2678</v>
      </c>
      <c r="G1092" s="50" t="s">
        <v>2679</v>
      </c>
      <c r="H1092" s="338" t="s">
        <v>2699</v>
      </c>
      <c r="I1092" s="50" t="s">
        <v>2700</v>
      </c>
      <c r="J1092" s="401"/>
      <c r="K1092" s="377"/>
      <c r="L1092" s="377"/>
      <c r="M1092" s="377"/>
      <c r="N1092" s="377"/>
      <c r="O1092" s="401"/>
      <c r="P1092" s="377"/>
      <c r="Q1092" s="377"/>
      <c r="R1092" s="377"/>
      <c r="S1092" s="401"/>
      <c r="T1092" s="377"/>
      <c r="U1092" s="401"/>
      <c r="V1092" s="377"/>
      <c r="W1092" s="377"/>
      <c r="X1092" s="377"/>
      <c r="Y1092" s="377"/>
      <c r="Z1092" s="377"/>
      <c r="AA1092" s="377"/>
    </row>
    <row r="1093" spans="1:27" hidden="1" x14ac:dyDescent="0.25">
      <c r="A1093" s="334" t="s">
        <v>388</v>
      </c>
      <c r="B1093" s="335" t="s">
        <v>2701</v>
      </c>
      <c r="C1093" s="334" t="s">
        <v>2702</v>
      </c>
      <c r="D1093" s="336" t="s">
        <v>389</v>
      </c>
      <c r="E1093" s="50" t="s">
        <v>2680</v>
      </c>
      <c r="F1093" s="338" t="s">
        <v>2701</v>
      </c>
      <c r="G1093" s="50" t="s">
        <v>2702</v>
      </c>
      <c r="H1093" s="338" t="s">
        <v>2703</v>
      </c>
      <c r="I1093" s="50" t="s">
        <v>2704</v>
      </c>
      <c r="J1093" s="401"/>
      <c r="K1093" s="377"/>
      <c r="L1093" s="377"/>
      <c r="M1093" s="377"/>
      <c r="N1093" s="377"/>
      <c r="O1093" s="401"/>
      <c r="P1093" s="377"/>
      <c r="Q1093" s="377"/>
      <c r="R1093" s="377"/>
      <c r="S1093" s="401"/>
      <c r="T1093" s="377"/>
      <c r="U1093" s="401"/>
      <c r="V1093" s="377"/>
      <c r="W1093" s="377"/>
      <c r="X1093" s="377"/>
      <c r="Y1093" s="377"/>
      <c r="Z1093" s="377"/>
      <c r="AA1093" s="377"/>
    </row>
    <row r="1094" spans="1:27" hidden="1" x14ac:dyDescent="0.25">
      <c r="A1094" s="334" t="s">
        <v>388</v>
      </c>
      <c r="B1094" s="335" t="s">
        <v>2701</v>
      </c>
      <c r="C1094" s="334" t="s">
        <v>2702</v>
      </c>
      <c r="D1094" s="336" t="s">
        <v>389</v>
      </c>
      <c r="E1094" s="50" t="s">
        <v>2680</v>
      </c>
      <c r="F1094" s="338" t="s">
        <v>2701</v>
      </c>
      <c r="G1094" s="50" t="s">
        <v>2702</v>
      </c>
      <c r="H1094" s="338" t="s">
        <v>2705</v>
      </c>
      <c r="I1094" s="50" t="s">
        <v>2706</v>
      </c>
      <c r="J1094" s="401"/>
      <c r="K1094" s="377"/>
      <c r="L1094" s="377"/>
      <c r="M1094" s="377"/>
      <c r="N1094" s="377"/>
      <c r="O1094" s="401"/>
      <c r="P1094" s="377"/>
      <c r="Q1094" s="377"/>
      <c r="R1094" s="377"/>
      <c r="S1094" s="401"/>
      <c r="T1094" s="377"/>
      <c r="U1094" s="401"/>
      <c r="V1094" s="377"/>
      <c r="W1094" s="377"/>
      <c r="X1094" s="377"/>
      <c r="Y1094" s="377"/>
      <c r="Z1094" s="377"/>
      <c r="AA1094" s="377"/>
    </row>
    <row r="1095" spans="1:27" hidden="1" x14ac:dyDescent="0.25">
      <c r="A1095" s="334" t="s">
        <v>388</v>
      </c>
      <c r="B1095" s="335" t="s">
        <v>2701</v>
      </c>
      <c r="C1095" s="334" t="s">
        <v>2702</v>
      </c>
      <c r="D1095" s="336" t="s">
        <v>389</v>
      </c>
      <c r="E1095" s="50" t="s">
        <v>2680</v>
      </c>
      <c r="F1095" s="338" t="s">
        <v>2701</v>
      </c>
      <c r="G1095" s="50" t="s">
        <v>2702</v>
      </c>
      <c r="H1095" s="338" t="s">
        <v>2707</v>
      </c>
      <c r="I1095" s="50" t="s">
        <v>586</v>
      </c>
      <c r="J1095" s="401"/>
      <c r="K1095" s="377"/>
      <c r="L1095" s="377"/>
      <c r="M1095" s="377"/>
      <c r="N1095" s="377"/>
      <c r="O1095" s="401"/>
      <c r="P1095" s="377"/>
      <c r="Q1095" s="377"/>
      <c r="R1095" s="377"/>
      <c r="S1095" s="401"/>
      <c r="T1095" s="377"/>
      <c r="U1095" s="401"/>
      <c r="V1095" s="377"/>
      <c r="W1095" s="377"/>
      <c r="X1095" s="377"/>
      <c r="Y1095" s="377"/>
      <c r="Z1095" s="377"/>
      <c r="AA1095" s="377"/>
    </row>
    <row r="1096" spans="1:27" hidden="1" x14ac:dyDescent="0.25">
      <c r="A1096" s="334" t="s">
        <v>388</v>
      </c>
      <c r="B1096" s="335" t="s">
        <v>2701</v>
      </c>
      <c r="C1096" s="334" t="s">
        <v>2702</v>
      </c>
      <c r="D1096" s="336" t="s">
        <v>389</v>
      </c>
      <c r="E1096" s="50" t="s">
        <v>2680</v>
      </c>
      <c r="F1096" s="338" t="s">
        <v>2701</v>
      </c>
      <c r="G1096" s="50" t="s">
        <v>2702</v>
      </c>
      <c r="H1096" s="338" t="s">
        <v>2708</v>
      </c>
      <c r="I1096" s="50" t="s">
        <v>2709</v>
      </c>
      <c r="J1096" s="401"/>
      <c r="K1096" s="377"/>
      <c r="L1096" s="377"/>
      <c r="M1096" s="377"/>
      <c r="N1096" s="377"/>
      <c r="O1096" s="401"/>
      <c r="P1096" s="377"/>
      <c r="Q1096" s="377"/>
      <c r="R1096" s="377"/>
      <c r="S1096" s="401"/>
      <c r="T1096" s="377"/>
      <c r="U1096" s="401"/>
      <c r="V1096" s="377"/>
      <c r="W1096" s="377"/>
      <c r="X1096" s="377"/>
      <c r="Y1096" s="377"/>
      <c r="Z1096" s="377"/>
      <c r="AA1096" s="377"/>
    </row>
    <row r="1097" spans="1:27" hidden="1" x14ac:dyDescent="0.25">
      <c r="A1097" s="334" t="s">
        <v>388</v>
      </c>
      <c r="B1097" s="335" t="s">
        <v>2701</v>
      </c>
      <c r="C1097" s="334" t="s">
        <v>2702</v>
      </c>
      <c r="D1097" s="336" t="s">
        <v>389</v>
      </c>
      <c r="E1097" s="50" t="s">
        <v>2680</v>
      </c>
      <c r="F1097" s="338" t="s">
        <v>2701</v>
      </c>
      <c r="G1097" s="50" t="s">
        <v>2702</v>
      </c>
      <c r="H1097" s="338" t="s">
        <v>2710</v>
      </c>
      <c r="I1097" s="50" t="s">
        <v>2711</v>
      </c>
      <c r="J1097" s="401"/>
      <c r="K1097" s="377"/>
      <c r="L1097" s="377"/>
      <c r="M1097" s="377"/>
      <c r="N1097" s="377"/>
      <c r="O1097" s="401"/>
      <c r="P1097" s="377"/>
      <c r="Q1097" s="377"/>
      <c r="R1097" s="377"/>
      <c r="S1097" s="401"/>
      <c r="T1097" s="377"/>
      <c r="U1097" s="401"/>
      <c r="V1097" s="377"/>
      <c r="W1097" s="377"/>
      <c r="X1097" s="377"/>
      <c r="Y1097" s="377"/>
      <c r="Z1097" s="377"/>
      <c r="AA1097" s="377"/>
    </row>
    <row r="1098" spans="1:27" hidden="1" x14ac:dyDescent="0.25">
      <c r="A1098" s="334" t="s">
        <v>388</v>
      </c>
      <c r="B1098" s="335" t="s">
        <v>2701</v>
      </c>
      <c r="C1098" s="334" t="s">
        <v>2702</v>
      </c>
      <c r="D1098" s="336" t="s">
        <v>389</v>
      </c>
      <c r="E1098" s="50" t="s">
        <v>2680</v>
      </c>
      <c r="F1098" s="338" t="s">
        <v>2701</v>
      </c>
      <c r="G1098" s="50" t="s">
        <v>2702</v>
      </c>
      <c r="H1098" s="338" t="s">
        <v>2712</v>
      </c>
      <c r="I1098" s="50" t="s">
        <v>2713</v>
      </c>
      <c r="J1098" s="401"/>
      <c r="K1098" s="377"/>
      <c r="L1098" s="377"/>
      <c r="M1098" s="377"/>
      <c r="N1098" s="377"/>
      <c r="O1098" s="401"/>
      <c r="P1098" s="377"/>
      <c r="Q1098" s="377"/>
      <c r="R1098" s="377"/>
      <c r="S1098" s="401"/>
      <c r="T1098" s="377"/>
      <c r="U1098" s="401"/>
      <c r="V1098" s="377"/>
      <c r="W1098" s="377"/>
      <c r="X1098" s="377"/>
      <c r="Y1098" s="377"/>
      <c r="Z1098" s="377"/>
      <c r="AA1098" s="377"/>
    </row>
    <row r="1099" spans="1:27" hidden="1" x14ac:dyDescent="0.25">
      <c r="A1099" s="334" t="s">
        <v>388</v>
      </c>
      <c r="B1099" s="335" t="s">
        <v>2701</v>
      </c>
      <c r="C1099" s="334" t="s">
        <v>2702</v>
      </c>
      <c r="D1099" s="336" t="s">
        <v>389</v>
      </c>
      <c r="E1099" s="50" t="s">
        <v>2680</v>
      </c>
      <c r="F1099" s="338" t="s">
        <v>2701</v>
      </c>
      <c r="G1099" s="50" t="s">
        <v>2702</v>
      </c>
      <c r="H1099" s="338" t="s">
        <v>2714</v>
      </c>
      <c r="I1099" s="50" t="s">
        <v>2715</v>
      </c>
      <c r="J1099" s="401"/>
      <c r="K1099" s="377"/>
      <c r="L1099" s="377"/>
      <c r="M1099" s="377"/>
      <c r="N1099" s="377"/>
      <c r="O1099" s="401"/>
      <c r="P1099" s="377"/>
      <c r="Q1099" s="377"/>
      <c r="R1099" s="377"/>
      <c r="S1099" s="401"/>
      <c r="T1099" s="377"/>
      <c r="U1099" s="401"/>
      <c r="V1099" s="377"/>
      <c r="W1099" s="377"/>
      <c r="X1099" s="377"/>
      <c r="Y1099" s="377"/>
      <c r="Z1099" s="377"/>
      <c r="AA1099" s="377"/>
    </row>
    <row r="1100" spans="1:27" hidden="1" x14ac:dyDescent="0.25">
      <c r="A1100" s="334" t="s">
        <v>388</v>
      </c>
      <c r="B1100" s="335" t="s">
        <v>2701</v>
      </c>
      <c r="C1100" s="334" t="s">
        <v>2702</v>
      </c>
      <c r="D1100" s="336" t="s">
        <v>389</v>
      </c>
      <c r="E1100" s="50" t="s">
        <v>2680</v>
      </c>
      <c r="F1100" s="338" t="s">
        <v>2701</v>
      </c>
      <c r="G1100" s="50" t="s">
        <v>2702</v>
      </c>
      <c r="H1100" s="338" t="s">
        <v>2716</v>
      </c>
      <c r="I1100" s="50" t="s">
        <v>2717</v>
      </c>
      <c r="J1100" s="401"/>
      <c r="K1100" s="377"/>
      <c r="L1100" s="377"/>
      <c r="M1100" s="377"/>
      <c r="N1100" s="377"/>
      <c r="O1100" s="401"/>
      <c r="P1100" s="377"/>
      <c r="Q1100" s="377"/>
      <c r="R1100" s="377"/>
      <c r="S1100" s="401"/>
      <c r="T1100" s="377"/>
      <c r="U1100" s="401"/>
      <c r="V1100" s="377"/>
      <c r="W1100" s="377"/>
      <c r="X1100" s="377"/>
      <c r="Y1100" s="377"/>
      <c r="Z1100" s="377"/>
      <c r="AA1100" s="377"/>
    </row>
    <row r="1101" spans="1:27" hidden="1" x14ac:dyDescent="0.25">
      <c r="A1101" s="334" t="s">
        <v>388</v>
      </c>
      <c r="B1101" s="335" t="s">
        <v>2701</v>
      </c>
      <c r="C1101" s="334" t="s">
        <v>2702</v>
      </c>
      <c r="D1101" s="336" t="s">
        <v>389</v>
      </c>
      <c r="E1101" s="50" t="s">
        <v>2680</v>
      </c>
      <c r="F1101" s="338" t="s">
        <v>2701</v>
      </c>
      <c r="G1101" s="50" t="s">
        <v>2702</v>
      </c>
      <c r="H1101" s="338" t="s">
        <v>2718</v>
      </c>
      <c r="I1101" s="50" t="s">
        <v>2719</v>
      </c>
      <c r="J1101" s="401"/>
      <c r="K1101" s="377"/>
      <c r="L1101" s="377"/>
      <c r="M1101" s="377"/>
      <c r="N1101" s="377"/>
      <c r="O1101" s="401"/>
      <c r="P1101" s="377"/>
      <c r="Q1101" s="377"/>
      <c r="R1101" s="377"/>
      <c r="S1101" s="401"/>
      <c r="T1101" s="377"/>
      <c r="U1101" s="401"/>
      <c r="V1101" s="377"/>
      <c r="W1101" s="377"/>
      <c r="X1101" s="377"/>
      <c r="Y1101" s="377"/>
      <c r="Z1101" s="377"/>
      <c r="AA1101" s="377"/>
    </row>
    <row r="1102" spans="1:27" hidden="1" x14ac:dyDescent="0.25">
      <c r="A1102" s="334" t="s">
        <v>388</v>
      </c>
      <c r="B1102" s="335" t="s">
        <v>2701</v>
      </c>
      <c r="C1102" s="334" t="s">
        <v>2702</v>
      </c>
      <c r="D1102" s="336" t="s">
        <v>389</v>
      </c>
      <c r="E1102" s="50" t="s">
        <v>2680</v>
      </c>
      <c r="F1102" s="338" t="s">
        <v>2701</v>
      </c>
      <c r="G1102" s="50" t="s">
        <v>2702</v>
      </c>
      <c r="H1102" s="338" t="s">
        <v>2720</v>
      </c>
      <c r="I1102" s="50" t="s">
        <v>2721</v>
      </c>
      <c r="J1102" s="401"/>
      <c r="K1102" s="377"/>
      <c r="L1102" s="377"/>
      <c r="M1102" s="377"/>
      <c r="N1102" s="377"/>
      <c r="O1102" s="401"/>
      <c r="P1102" s="377"/>
      <c r="Q1102" s="377"/>
      <c r="R1102" s="377"/>
      <c r="S1102" s="401"/>
      <c r="T1102" s="377"/>
      <c r="U1102" s="401"/>
      <c r="V1102" s="377"/>
      <c r="W1102" s="377"/>
      <c r="X1102" s="377"/>
      <c r="Y1102" s="377"/>
      <c r="Z1102" s="377"/>
      <c r="AA1102" s="377"/>
    </row>
    <row r="1103" spans="1:27" hidden="1" x14ac:dyDescent="0.25">
      <c r="A1103" s="334" t="s">
        <v>388</v>
      </c>
      <c r="B1103" s="335" t="s">
        <v>2701</v>
      </c>
      <c r="C1103" s="334" t="s">
        <v>2702</v>
      </c>
      <c r="D1103" s="336" t="s">
        <v>389</v>
      </c>
      <c r="E1103" s="50" t="s">
        <v>2680</v>
      </c>
      <c r="F1103" s="338" t="s">
        <v>2701</v>
      </c>
      <c r="G1103" s="50" t="s">
        <v>2702</v>
      </c>
      <c r="H1103" s="338" t="s">
        <v>2722</v>
      </c>
      <c r="I1103" s="50" t="s">
        <v>2723</v>
      </c>
      <c r="J1103" s="401"/>
      <c r="K1103" s="377"/>
      <c r="L1103" s="377"/>
      <c r="M1103" s="377"/>
      <c r="N1103" s="377"/>
      <c r="O1103" s="401"/>
      <c r="P1103" s="377"/>
      <c r="Q1103" s="377"/>
      <c r="R1103" s="377"/>
      <c r="S1103" s="401"/>
      <c r="T1103" s="377"/>
      <c r="U1103" s="401"/>
      <c r="V1103" s="377"/>
      <c r="W1103" s="377"/>
      <c r="X1103" s="377"/>
      <c r="Y1103" s="377"/>
      <c r="Z1103" s="377"/>
      <c r="AA1103" s="377"/>
    </row>
    <row r="1104" spans="1:27" hidden="1" x14ac:dyDescent="0.25">
      <c r="A1104" s="334" t="s">
        <v>388</v>
      </c>
      <c r="B1104" s="335" t="s">
        <v>2701</v>
      </c>
      <c r="C1104" s="334" t="s">
        <v>2702</v>
      </c>
      <c r="D1104" s="336" t="s">
        <v>389</v>
      </c>
      <c r="E1104" s="50" t="s">
        <v>2680</v>
      </c>
      <c r="F1104" s="338" t="s">
        <v>2701</v>
      </c>
      <c r="G1104" s="50" t="s">
        <v>2702</v>
      </c>
      <c r="H1104" s="338" t="s">
        <v>2724</v>
      </c>
      <c r="I1104" s="50" t="s">
        <v>2725</v>
      </c>
      <c r="J1104" s="401"/>
      <c r="K1104" s="377"/>
      <c r="L1104" s="377"/>
      <c r="M1104" s="377"/>
      <c r="N1104" s="377"/>
      <c r="O1104" s="401"/>
      <c r="P1104" s="377"/>
      <c r="Q1104" s="377"/>
      <c r="R1104" s="377"/>
      <c r="S1104" s="401"/>
      <c r="T1104" s="377"/>
      <c r="U1104" s="401"/>
      <c r="V1104" s="377"/>
      <c r="W1104" s="377"/>
      <c r="X1104" s="377"/>
      <c r="Y1104" s="377"/>
      <c r="Z1104" s="377"/>
      <c r="AA1104" s="377"/>
    </row>
    <row r="1105" spans="1:27" hidden="1" x14ac:dyDescent="0.25">
      <c r="A1105" s="334" t="s">
        <v>388</v>
      </c>
      <c r="B1105" s="335" t="s">
        <v>2701</v>
      </c>
      <c r="C1105" s="334" t="s">
        <v>2702</v>
      </c>
      <c r="D1105" s="336" t="s">
        <v>389</v>
      </c>
      <c r="E1105" s="50" t="s">
        <v>2680</v>
      </c>
      <c r="F1105" s="338" t="s">
        <v>2701</v>
      </c>
      <c r="G1105" s="50" t="s">
        <v>2702</v>
      </c>
      <c r="H1105" s="338" t="s">
        <v>2726</v>
      </c>
      <c r="I1105" s="50" t="s">
        <v>2727</v>
      </c>
      <c r="J1105" s="401"/>
      <c r="K1105" s="377"/>
      <c r="L1105" s="377"/>
      <c r="M1105" s="377"/>
      <c r="N1105" s="377"/>
      <c r="O1105" s="401"/>
      <c r="P1105" s="377"/>
      <c r="Q1105" s="377"/>
      <c r="R1105" s="377"/>
      <c r="S1105" s="401"/>
      <c r="T1105" s="377"/>
      <c r="U1105" s="401"/>
      <c r="V1105" s="377"/>
      <c r="W1105" s="377"/>
      <c r="X1105" s="377"/>
      <c r="Y1105" s="377"/>
      <c r="Z1105" s="377"/>
      <c r="AA1105" s="377"/>
    </row>
    <row r="1106" spans="1:27" hidden="1" x14ac:dyDescent="0.25">
      <c r="A1106" s="334" t="s">
        <v>388</v>
      </c>
      <c r="B1106" s="335" t="s">
        <v>2701</v>
      </c>
      <c r="C1106" s="334" t="s">
        <v>2702</v>
      </c>
      <c r="D1106" s="336" t="s">
        <v>389</v>
      </c>
      <c r="E1106" s="50" t="s">
        <v>2680</v>
      </c>
      <c r="F1106" s="338" t="s">
        <v>2701</v>
      </c>
      <c r="G1106" s="50" t="s">
        <v>2702</v>
      </c>
      <c r="H1106" s="338" t="s">
        <v>2728</v>
      </c>
      <c r="I1106" s="50" t="s">
        <v>2729</v>
      </c>
      <c r="J1106" s="401"/>
      <c r="K1106" s="377"/>
      <c r="L1106" s="377"/>
      <c r="M1106" s="377"/>
      <c r="N1106" s="377"/>
      <c r="O1106" s="401"/>
      <c r="P1106" s="377"/>
      <c r="Q1106" s="377"/>
      <c r="R1106" s="377"/>
      <c r="S1106" s="401"/>
      <c r="T1106" s="377"/>
      <c r="U1106" s="401"/>
      <c r="V1106" s="377"/>
      <c r="W1106" s="377"/>
      <c r="X1106" s="377"/>
      <c r="Y1106" s="377"/>
      <c r="Z1106" s="377"/>
      <c r="AA1106" s="377"/>
    </row>
    <row r="1107" spans="1:27" hidden="1" x14ac:dyDescent="0.25">
      <c r="A1107" s="334" t="s">
        <v>388</v>
      </c>
      <c r="B1107" s="335" t="s">
        <v>2730</v>
      </c>
      <c r="C1107" s="334" t="s">
        <v>2731</v>
      </c>
      <c r="D1107" s="336" t="s">
        <v>389</v>
      </c>
      <c r="E1107" s="50" t="s">
        <v>2680</v>
      </c>
      <c r="F1107" s="338" t="s">
        <v>2730</v>
      </c>
      <c r="G1107" s="50" t="s">
        <v>2731</v>
      </c>
      <c r="H1107" s="338" t="s">
        <v>2732</v>
      </c>
      <c r="I1107" s="50" t="s">
        <v>2733</v>
      </c>
      <c r="J1107" s="401"/>
      <c r="K1107" s="377"/>
      <c r="L1107" s="377"/>
      <c r="M1107" s="377"/>
      <c r="N1107" s="377"/>
      <c r="O1107" s="401"/>
      <c r="P1107" s="377"/>
      <c r="Q1107" s="377"/>
      <c r="R1107" s="377"/>
      <c r="S1107" s="401"/>
      <c r="T1107" s="377"/>
      <c r="U1107" s="401"/>
      <c r="V1107" s="377"/>
      <c r="W1107" s="377"/>
      <c r="X1107" s="377"/>
      <c r="Y1107" s="377"/>
      <c r="Z1107" s="377"/>
      <c r="AA1107" s="377"/>
    </row>
    <row r="1108" spans="1:27" hidden="1" x14ac:dyDescent="0.25">
      <c r="A1108" s="334" t="s">
        <v>388</v>
      </c>
      <c r="B1108" s="335" t="s">
        <v>2730</v>
      </c>
      <c r="C1108" s="334" t="s">
        <v>2731</v>
      </c>
      <c r="D1108" s="336" t="s">
        <v>389</v>
      </c>
      <c r="E1108" s="50" t="s">
        <v>2680</v>
      </c>
      <c r="F1108" s="338" t="s">
        <v>2730</v>
      </c>
      <c r="G1108" s="50" t="s">
        <v>2731</v>
      </c>
      <c r="H1108" s="338" t="s">
        <v>2734</v>
      </c>
      <c r="I1108" s="50" t="s">
        <v>2735</v>
      </c>
      <c r="J1108" s="401"/>
      <c r="K1108" s="377"/>
      <c r="L1108" s="377"/>
      <c r="M1108" s="377"/>
      <c r="N1108" s="377"/>
      <c r="O1108" s="401"/>
      <c r="P1108" s="377"/>
      <c r="Q1108" s="377"/>
      <c r="R1108" s="377"/>
      <c r="S1108" s="401"/>
      <c r="T1108" s="377"/>
      <c r="U1108" s="401"/>
      <c r="V1108" s="377"/>
      <c r="W1108" s="377"/>
      <c r="X1108" s="377"/>
      <c r="Y1108" s="377"/>
      <c r="Z1108" s="377"/>
      <c r="AA1108" s="377"/>
    </row>
    <row r="1109" spans="1:27" hidden="1" x14ac:dyDescent="0.25">
      <c r="A1109" s="334" t="s">
        <v>388</v>
      </c>
      <c r="B1109" s="335" t="s">
        <v>2730</v>
      </c>
      <c r="C1109" s="334" t="s">
        <v>2731</v>
      </c>
      <c r="D1109" s="336" t="s">
        <v>389</v>
      </c>
      <c r="E1109" s="50" t="s">
        <v>2680</v>
      </c>
      <c r="F1109" s="338" t="s">
        <v>2730</v>
      </c>
      <c r="G1109" s="50" t="s">
        <v>2731</v>
      </c>
      <c r="H1109" s="338" t="s">
        <v>2736</v>
      </c>
      <c r="I1109" s="50" t="s">
        <v>2737</v>
      </c>
      <c r="J1109" s="401"/>
      <c r="K1109" s="377"/>
      <c r="L1109" s="377"/>
      <c r="M1109" s="377"/>
      <c r="N1109" s="377"/>
      <c r="O1109" s="401"/>
      <c r="P1109" s="377"/>
      <c r="Q1109" s="377"/>
      <c r="R1109" s="377"/>
      <c r="S1109" s="401"/>
      <c r="T1109" s="377"/>
      <c r="U1109" s="401"/>
      <c r="V1109" s="377"/>
      <c r="W1109" s="377"/>
      <c r="X1109" s="377"/>
      <c r="Y1109" s="377"/>
      <c r="Z1109" s="377"/>
      <c r="AA1109" s="377"/>
    </row>
    <row r="1110" spans="1:27" hidden="1" x14ac:dyDescent="0.25">
      <c r="A1110" s="334" t="s">
        <v>388</v>
      </c>
      <c r="B1110" s="335" t="s">
        <v>2730</v>
      </c>
      <c r="C1110" s="334" t="s">
        <v>2731</v>
      </c>
      <c r="D1110" s="336" t="s">
        <v>389</v>
      </c>
      <c r="E1110" s="50" t="s">
        <v>2680</v>
      </c>
      <c r="F1110" s="338" t="s">
        <v>2730</v>
      </c>
      <c r="G1110" s="50" t="s">
        <v>2731</v>
      </c>
      <c r="H1110" s="338" t="s">
        <v>2738</v>
      </c>
      <c r="I1110" s="50" t="s">
        <v>2739</v>
      </c>
      <c r="J1110" s="401"/>
      <c r="K1110" s="377"/>
      <c r="L1110" s="377"/>
      <c r="M1110" s="377"/>
      <c r="N1110" s="377"/>
      <c r="O1110" s="401"/>
      <c r="P1110" s="377"/>
      <c r="Q1110" s="377"/>
      <c r="R1110" s="377"/>
      <c r="S1110" s="401"/>
      <c r="T1110" s="377"/>
      <c r="U1110" s="401"/>
      <c r="V1110" s="377"/>
      <c r="W1110" s="377"/>
      <c r="X1110" s="377"/>
      <c r="Y1110" s="377"/>
      <c r="Z1110" s="377"/>
      <c r="AA1110" s="377"/>
    </row>
    <row r="1111" spans="1:27" hidden="1" x14ac:dyDescent="0.25">
      <c r="A1111" s="334" t="s">
        <v>388</v>
      </c>
      <c r="B1111" s="335" t="s">
        <v>2730</v>
      </c>
      <c r="C1111" s="334" t="s">
        <v>2731</v>
      </c>
      <c r="D1111" s="336" t="s">
        <v>389</v>
      </c>
      <c r="E1111" s="50" t="s">
        <v>2680</v>
      </c>
      <c r="F1111" s="338" t="s">
        <v>2730</v>
      </c>
      <c r="G1111" s="50" t="s">
        <v>2731</v>
      </c>
      <c r="H1111" s="338" t="s">
        <v>2740</v>
      </c>
      <c r="I1111" s="50" t="s">
        <v>2741</v>
      </c>
      <c r="J1111" s="401"/>
      <c r="K1111" s="377"/>
      <c r="L1111" s="377"/>
      <c r="M1111" s="377"/>
      <c r="N1111" s="377"/>
      <c r="O1111" s="401"/>
      <c r="P1111" s="377"/>
      <c r="Q1111" s="377"/>
      <c r="R1111" s="377"/>
      <c r="S1111" s="401"/>
      <c r="T1111" s="377"/>
      <c r="U1111" s="401"/>
      <c r="V1111" s="377"/>
      <c r="W1111" s="377"/>
      <c r="X1111" s="377"/>
      <c r="Y1111" s="377"/>
      <c r="Z1111" s="377"/>
      <c r="AA1111" s="377"/>
    </row>
    <row r="1112" spans="1:27" hidden="1" x14ac:dyDescent="0.25">
      <c r="A1112" s="334" t="s">
        <v>388</v>
      </c>
      <c r="B1112" s="335" t="s">
        <v>2730</v>
      </c>
      <c r="C1112" s="334" t="s">
        <v>2731</v>
      </c>
      <c r="D1112" s="336" t="s">
        <v>389</v>
      </c>
      <c r="E1112" s="50" t="s">
        <v>2680</v>
      </c>
      <c r="F1112" s="338" t="s">
        <v>2730</v>
      </c>
      <c r="G1112" s="50" t="s">
        <v>2731</v>
      </c>
      <c r="H1112" s="338" t="s">
        <v>2742</v>
      </c>
      <c r="I1112" s="50" t="s">
        <v>2743</v>
      </c>
      <c r="J1112" s="401"/>
      <c r="K1112" s="377"/>
      <c r="L1112" s="377"/>
      <c r="M1112" s="377"/>
      <c r="N1112" s="377"/>
      <c r="O1112" s="401"/>
      <c r="P1112" s="377"/>
      <c r="Q1112" s="377"/>
      <c r="R1112" s="377"/>
      <c r="S1112" s="401"/>
      <c r="T1112" s="377"/>
      <c r="U1112" s="401"/>
      <c r="V1112" s="377"/>
      <c r="W1112" s="377"/>
      <c r="X1112" s="377"/>
      <c r="Y1112" s="377"/>
      <c r="Z1112" s="377"/>
      <c r="AA1112" s="377"/>
    </row>
    <row r="1113" spans="1:27" hidden="1" x14ac:dyDescent="0.25">
      <c r="A1113" s="334" t="s">
        <v>388</v>
      </c>
      <c r="B1113" s="335" t="s">
        <v>2730</v>
      </c>
      <c r="C1113" s="334" t="s">
        <v>2731</v>
      </c>
      <c r="D1113" s="336" t="s">
        <v>389</v>
      </c>
      <c r="E1113" s="50" t="s">
        <v>2680</v>
      </c>
      <c r="F1113" s="338" t="s">
        <v>2730</v>
      </c>
      <c r="G1113" s="50" t="s">
        <v>2731</v>
      </c>
      <c r="H1113" s="338" t="s">
        <v>2744</v>
      </c>
      <c r="I1113" s="50" t="s">
        <v>2745</v>
      </c>
      <c r="J1113" s="401"/>
      <c r="K1113" s="377"/>
      <c r="L1113" s="377"/>
      <c r="M1113" s="377"/>
      <c r="N1113" s="377"/>
      <c r="O1113" s="401"/>
      <c r="P1113" s="377"/>
      <c r="Q1113" s="377"/>
      <c r="R1113" s="377"/>
      <c r="S1113" s="401"/>
      <c r="T1113" s="377"/>
      <c r="U1113" s="401"/>
      <c r="V1113" s="377"/>
      <c r="W1113" s="377"/>
      <c r="X1113" s="377"/>
      <c r="Y1113" s="377"/>
      <c r="Z1113" s="377"/>
      <c r="AA1113" s="377"/>
    </row>
    <row r="1114" spans="1:27" hidden="1" x14ac:dyDescent="0.25">
      <c r="A1114" s="334" t="s">
        <v>388</v>
      </c>
      <c r="B1114" s="335" t="s">
        <v>2730</v>
      </c>
      <c r="C1114" s="334" t="s">
        <v>2731</v>
      </c>
      <c r="D1114" s="336" t="s">
        <v>389</v>
      </c>
      <c r="E1114" s="50" t="s">
        <v>2680</v>
      </c>
      <c r="F1114" s="338" t="s">
        <v>2730</v>
      </c>
      <c r="G1114" s="50" t="s">
        <v>2731</v>
      </c>
      <c r="H1114" s="338" t="s">
        <v>2746</v>
      </c>
      <c r="I1114" s="50" t="s">
        <v>2747</v>
      </c>
      <c r="J1114" s="401"/>
      <c r="K1114" s="377"/>
      <c r="L1114" s="377"/>
      <c r="M1114" s="377"/>
      <c r="N1114" s="377"/>
      <c r="O1114" s="401"/>
      <c r="P1114" s="377"/>
      <c r="Q1114" s="377"/>
      <c r="R1114" s="377"/>
      <c r="S1114" s="401"/>
      <c r="T1114" s="377"/>
      <c r="U1114" s="401"/>
      <c r="V1114" s="377"/>
      <c r="W1114" s="377"/>
      <c r="X1114" s="377"/>
      <c r="Y1114" s="377"/>
      <c r="Z1114" s="377"/>
      <c r="AA1114" s="377"/>
    </row>
    <row r="1115" spans="1:27" hidden="1" x14ac:dyDescent="0.25">
      <c r="A1115" s="334" t="s">
        <v>388</v>
      </c>
      <c r="B1115" s="335" t="s">
        <v>2730</v>
      </c>
      <c r="C1115" s="334" t="s">
        <v>2731</v>
      </c>
      <c r="D1115" s="336" t="s">
        <v>389</v>
      </c>
      <c r="E1115" s="50" t="s">
        <v>2680</v>
      </c>
      <c r="F1115" s="338" t="s">
        <v>2730</v>
      </c>
      <c r="G1115" s="50" t="s">
        <v>2731</v>
      </c>
      <c r="H1115" s="338" t="s">
        <v>2748</v>
      </c>
      <c r="I1115" s="50" t="s">
        <v>2749</v>
      </c>
      <c r="J1115" s="401"/>
      <c r="K1115" s="377"/>
      <c r="L1115" s="377"/>
      <c r="M1115" s="377"/>
      <c r="N1115" s="377"/>
      <c r="O1115" s="401"/>
      <c r="P1115" s="377"/>
      <c r="Q1115" s="377"/>
      <c r="R1115" s="377"/>
      <c r="S1115" s="401"/>
      <c r="T1115" s="377"/>
      <c r="U1115" s="401"/>
      <c r="V1115" s="377"/>
      <c r="W1115" s="377"/>
      <c r="X1115" s="377"/>
      <c r="Y1115" s="377"/>
      <c r="Z1115" s="377"/>
      <c r="AA1115" s="377"/>
    </row>
    <row r="1116" spans="1:27" hidden="1" x14ac:dyDescent="0.25">
      <c r="A1116" s="334" t="s">
        <v>388</v>
      </c>
      <c r="B1116" s="335" t="s">
        <v>2730</v>
      </c>
      <c r="C1116" s="334" t="s">
        <v>2731</v>
      </c>
      <c r="D1116" s="336" t="s">
        <v>389</v>
      </c>
      <c r="E1116" s="50" t="s">
        <v>2680</v>
      </c>
      <c r="F1116" s="338" t="s">
        <v>2730</v>
      </c>
      <c r="G1116" s="50" t="s">
        <v>2731</v>
      </c>
      <c r="H1116" s="338" t="s">
        <v>2750</v>
      </c>
      <c r="I1116" s="50" t="s">
        <v>2751</v>
      </c>
      <c r="J1116" s="401"/>
      <c r="K1116" s="377"/>
      <c r="L1116" s="377"/>
      <c r="M1116" s="377"/>
      <c r="N1116" s="377"/>
      <c r="O1116" s="401"/>
      <c r="P1116" s="377"/>
      <c r="Q1116" s="377"/>
      <c r="R1116" s="377"/>
      <c r="S1116" s="401"/>
      <c r="T1116" s="377"/>
      <c r="U1116" s="401"/>
      <c r="V1116" s="377"/>
      <c r="W1116" s="377"/>
      <c r="X1116" s="377"/>
      <c r="Y1116" s="377"/>
      <c r="Z1116" s="377"/>
      <c r="AA1116" s="377"/>
    </row>
    <row r="1117" spans="1:27" hidden="1" x14ac:dyDescent="0.25">
      <c r="A1117" s="334" t="s">
        <v>388</v>
      </c>
      <c r="B1117" s="335" t="s">
        <v>2730</v>
      </c>
      <c r="C1117" s="334" t="s">
        <v>2731</v>
      </c>
      <c r="D1117" s="336" t="s">
        <v>389</v>
      </c>
      <c r="E1117" s="50" t="s">
        <v>2680</v>
      </c>
      <c r="F1117" s="338" t="s">
        <v>2730</v>
      </c>
      <c r="G1117" s="50" t="s">
        <v>2731</v>
      </c>
      <c r="H1117" s="338" t="s">
        <v>2752</v>
      </c>
      <c r="I1117" s="50" t="s">
        <v>2753</v>
      </c>
      <c r="J1117" s="401"/>
      <c r="K1117" s="377"/>
      <c r="L1117" s="377"/>
      <c r="M1117" s="377"/>
      <c r="N1117" s="377"/>
      <c r="O1117" s="401"/>
      <c r="P1117" s="377"/>
      <c r="Q1117" s="377"/>
      <c r="R1117" s="377"/>
      <c r="S1117" s="401"/>
      <c r="T1117" s="377"/>
      <c r="U1117" s="401"/>
      <c r="V1117" s="377"/>
      <c r="W1117" s="377"/>
      <c r="X1117" s="377"/>
      <c r="Y1117" s="377"/>
      <c r="Z1117" s="377"/>
      <c r="AA1117" s="377"/>
    </row>
    <row r="1118" spans="1:27" hidden="1" x14ac:dyDescent="0.25">
      <c r="A1118" s="334" t="s">
        <v>388</v>
      </c>
      <c r="B1118" s="335" t="s">
        <v>2730</v>
      </c>
      <c r="C1118" s="334" t="s">
        <v>2731</v>
      </c>
      <c r="D1118" s="336" t="s">
        <v>389</v>
      </c>
      <c r="E1118" s="50" t="s">
        <v>2680</v>
      </c>
      <c r="F1118" s="338" t="s">
        <v>2730</v>
      </c>
      <c r="G1118" s="50" t="s">
        <v>2731</v>
      </c>
      <c r="H1118" s="338" t="s">
        <v>2754</v>
      </c>
      <c r="I1118" s="50" t="s">
        <v>2755</v>
      </c>
      <c r="J1118" s="401"/>
      <c r="K1118" s="377"/>
      <c r="L1118" s="377"/>
      <c r="M1118" s="377"/>
      <c r="N1118" s="377"/>
      <c r="O1118" s="401"/>
      <c r="P1118" s="377"/>
      <c r="Q1118" s="377"/>
      <c r="R1118" s="377"/>
      <c r="S1118" s="401"/>
      <c r="T1118" s="377"/>
      <c r="U1118" s="401"/>
      <c r="V1118" s="377"/>
      <c r="W1118" s="377"/>
      <c r="X1118" s="377"/>
      <c r="Y1118" s="377"/>
      <c r="Z1118" s="377"/>
      <c r="AA1118" s="377"/>
    </row>
    <row r="1119" spans="1:27" hidden="1" x14ac:dyDescent="0.25">
      <c r="A1119" s="334" t="s">
        <v>388</v>
      </c>
      <c r="B1119" s="335" t="s">
        <v>2730</v>
      </c>
      <c r="C1119" s="334" t="s">
        <v>2731</v>
      </c>
      <c r="D1119" s="336" t="s">
        <v>389</v>
      </c>
      <c r="E1119" s="50" t="s">
        <v>2680</v>
      </c>
      <c r="F1119" s="338" t="s">
        <v>2730</v>
      </c>
      <c r="G1119" s="50" t="s">
        <v>2731</v>
      </c>
      <c r="H1119" s="338" t="s">
        <v>2756</v>
      </c>
      <c r="I1119" s="50" t="s">
        <v>1644</v>
      </c>
      <c r="J1119" s="401"/>
      <c r="K1119" s="377"/>
      <c r="L1119" s="377"/>
      <c r="M1119" s="377"/>
      <c r="N1119" s="377"/>
      <c r="O1119" s="401"/>
      <c r="P1119" s="377"/>
      <c r="Q1119" s="377"/>
      <c r="R1119" s="377"/>
      <c r="S1119" s="401"/>
      <c r="T1119" s="377"/>
      <c r="U1119" s="401"/>
      <c r="V1119" s="377"/>
      <c r="W1119" s="377"/>
      <c r="X1119" s="377"/>
      <c r="Y1119" s="377"/>
      <c r="Z1119" s="377"/>
      <c r="AA1119" s="377"/>
    </row>
    <row r="1120" spans="1:27" hidden="1" x14ac:dyDescent="0.25">
      <c r="A1120" s="334" t="s">
        <v>388</v>
      </c>
      <c r="B1120" s="335" t="s">
        <v>2730</v>
      </c>
      <c r="C1120" s="334" t="s">
        <v>2731</v>
      </c>
      <c r="D1120" s="336" t="s">
        <v>389</v>
      </c>
      <c r="E1120" s="50" t="s">
        <v>2680</v>
      </c>
      <c r="F1120" s="338" t="s">
        <v>2730</v>
      </c>
      <c r="G1120" s="50" t="s">
        <v>2731</v>
      </c>
      <c r="H1120" s="338" t="s">
        <v>2757</v>
      </c>
      <c r="I1120" s="50" t="s">
        <v>2758</v>
      </c>
      <c r="J1120" s="401"/>
      <c r="K1120" s="377"/>
      <c r="L1120" s="377"/>
      <c r="M1120" s="377"/>
      <c r="N1120" s="377"/>
      <c r="O1120" s="401"/>
      <c r="P1120" s="377"/>
      <c r="Q1120" s="377"/>
      <c r="R1120" s="377"/>
      <c r="S1120" s="401"/>
      <c r="T1120" s="377"/>
      <c r="U1120" s="401"/>
      <c r="V1120" s="377"/>
      <c r="W1120" s="377"/>
      <c r="X1120" s="377"/>
      <c r="Y1120" s="377"/>
      <c r="Z1120" s="377"/>
      <c r="AA1120" s="377"/>
    </row>
    <row r="1121" spans="1:27" hidden="1" x14ac:dyDescent="0.25">
      <c r="A1121" s="334" t="s">
        <v>388</v>
      </c>
      <c r="B1121" s="335" t="s">
        <v>2730</v>
      </c>
      <c r="C1121" s="334" t="s">
        <v>2731</v>
      </c>
      <c r="D1121" s="336" t="s">
        <v>389</v>
      </c>
      <c r="E1121" s="50" t="s">
        <v>2680</v>
      </c>
      <c r="F1121" s="338" t="s">
        <v>2730</v>
      </c>
      <c r="G1121" s="50" t="s">
        <v>2731</v>
      </c>
      <c r="H1121" s="338" t="s">
        <v>2759</v>
      </c>
      <c r="I1121" s="50" t="s">
        <v>2760</v>
      </c>
      <c r="J1121" s="401"/>
      <c r="K1121" s="377"/>
      <c r="L1121" s="377"/>
      <c r="M1121" s="377"/>
      <c r="N1121" s="377"/>
      <c r="O1121" s="401"/>
      <c r="P1121" s="377"/>
      <c r="Q1121" s="377"/>
      <c r="R1121" s="377"/>
      <c r="S1121" s="401"/>
      <c r="T1121" s="377"/>
      <c r="U1121" s="401"/>
      <c r="V1121" s="377"/>
      <c r="W1121" s="377"/>
      <c r="X1121" s="377"/>
      <c r="Y1121" s="377"/>
      <c r="Z1121" s="377"/>
      <c r="AA1121" s="377"/>
    </row>
    <row r="1122" spans="1:27" hidden="1" x14ac:dyDescent="0.25">
      <c r="A1122" s="334" t="s">
        <v>388</v>
      </c>
      <c r="B1122" s="335" t="s">
        <v>2730</v>
      </c>
      <c r="C1122" s="334" t="s">
        <v>2731</v>
      </c>
      <c r="D1122" s="336" t="s">
        <v>389</v>
      </c>
      <c r="E1122" s="50" t="s">
        <v>2680</v>
      </c>
      <c r="F1122" s="338" t="s">
        <v>2730</v>
      </c>
      <c r="G1122" s="50" t="s">
        <v>2731</v>
      </c>
      <c r="H1122" s="338" t="s">
        <v>2761</v>
      </c>
      <c r="I1122" s="50" t="s">
        <v>2762</v>
      </c>
      <c r="J1122" s="401"/>
      <c r="K1122" s="377"/>
      <c r="L1122" s="377"/>
      <c r="M1122" s="377"/>
      <c r="N1122" s="377"/>
      <c r="O1122" s="401"/>
      <c r="P1122" s="377"/>
      <c r="Q1122" s="377"/>
      <c r="R1122" s="377"/>
      <c r="S1122" s="401"/>
      <c r="T1122" s="377"/>
      <c r="U1122" s="401"/>
      <c r="V1122" s="377"/>
      <c r="W1122" s="377"/>
      <c r="X1122" s="377"/>
      <c r="Y1122" s="377"/>
      <c r="Z1122" s="377"/>
      <c r="AA1122" s="377"/>
    </row>
    <row r="1123" spans="1:27" hidden="1" x14ac:dyDescent="0.25">
      <c r="A1123" s="334" t="s">
        <v>388</v>
      </c>
      <c r="B1123" s="335" t="s">
        <v>2730</v>
      </c>
      <c r="C1123" s="334" t="s">
        <v>2731</v>
      </c>
      <c r="D1123" s="336" t="s">
        <v>389</v>
      </c>
      <c r="E1123" s="50" t="s">
        <v>2680</v>
      </c>
      <c r="F1123" s="338" t="s">
        <v>2730</v>
      </c>
      <c r="G1123" s="50" t="s">
        <v>2731</v>
      </c>
      <c r="H1123" s="338" t="s">
        <v>2763</v>
      </c>
      <c r="I1123" s="50" t="s">
        <v>2764</v>
      </c>
      <c r="J1123" s="401"/>
      <c r="K1123" s="377"/>
      <c r="L1123" s="377"/>
      <c r="M1123" s="377"/>
      <c r="N1123" s="377"/>
      <c r="O1123" s="401"/>
      <c r="P1123" s="377"/>
      <c r="Q1123" s="377"/>
      <c r="R1123" s="377"/>
      <c r="S1123" s="401"/>
      <c r="T1123" s="377"/>
      <c r="U1123" s="401"/>
      <c r="V1123" s="377"/>
      <c r="W1123" s="377"/>
      <c r="X1123" s="377"/>
      <c r="Y1123" s="377"/>
      <c r="Z1123" s="377"/>
      <c r="AA1123" s="377"/>
    </row>
    <row r="1124" spans="1:27" hidden="1" x14ac:dyDescent="0.25">
      <c r="A1124" s="334" t="s">
        <v>388</v>
      </c>
      <c r="B1124" s="335" t="s">
        <v>2730</v>
      </c>
      <c r="C1124" s="334" t="s">
        <v>2731</v>
      </c>
      <c r="D1124" s="336" t="s">
        <v>389</v>
      </c>
      <c r="E1124" s="50" t="s">
        <v>2680</v>
      </c>
      <c r="F1124" s="338" t="s">
        <v>2730</v>
      </c>
      <c r="G1124" s="50" t="s">
        <v>2731</v>
      </c>
      <c r="H1124" s="338" t="s">
        <v>2765</v>
      </c>
      <c r="I1124" s="50" t="s">
        <v>2766</v>
      </c>
      <c r="J1124" s="401"/>
      <c r="K1124" s="377"/>
      <c r="L1124" s="377"/>
      <c r="M1124" s="377"/>
      <c r="N1124" s="377"/>
      <c r="O1124" s="401"/>
      <c r="P1124" s="377"/>
      <c r="Q1124" s="377"/>
      <c r="R1124" s="377"/>
      <c r="S1124" s="401"/>
      <c r="T1124" s="377"/>
      <c r="U1124" s="401"/>
      <c r="V1124" s="377"/>
      <c r="W1124" s="377"/>
      <c r="X1124" s="377"/>
      <c r="Y1124" s="377"/>
      <c r="Z1124" s="377"/>
      <c r="AA1124" s="377"/>
    </row>
    <row r="1125" spans="1:27" hidden="1" x14ac:dyDescent="0.25">
      <c r="A1125" s="334" t="s">
        <v>388</v>
      </c>
      <c r="B1125" s="335" t="s">
        <v>2767</v>
      </c>
      <c r="C1125" s="334" t="s">
        <v>2768</v>
      </c>
      <c r="D1125" s="336" t="s">
        <v>577</v>
      </c>
      <c r="E1125" s="50" t="s">
        <v>2769</v>
      </c>
      <c r="F1125" s="338" t="s">
        <v>2767</v>
      </c>
      <c r="G1125" s="50" t="s">
        <v>2768</v>
      </c>
      <c r="H1125" s="338" t="s">
        <v>2770</v>
      </c>
      <c r="I1125" s="50" t="s">
        <v>2771</v>
      </c>
      <c r="J1125" s="401"/>
      <c r="K1125" s="377"/>
      <c r="L1125" s="377"/>
      <c r="M1125" s="377"/>
      <c r="N1125" s="377"/>
      <c r="O1125" s="401"/>
      <c r="P1125" s="377"/>
      <c r="Q1125" s="377"/>
      <c r="R1125" s="377"/>
      <c r="S1125" s="401"/>
      <c r="T1125" s="377"/>
      <c r="U1125" s="401"/>
      <c r="V1125" s="377"/>
      <c r="W1125" s="377"/>
      <c r="X1125" s="377"/>
      <c r="Y1125" s="377"/>
      <c r="Z1125" s="377"/>
      <c r="AA1125" s="377"/>
    </row>
    <row r="1126" spans="1:27" hidden="1" x14ac:dyDescent="0.25">
      <c r="A1126" s="334" t="s">
        <v>388</v>
      </c>
      <c r="B1126" s="335" t="s">
        <v>2767</v>
      </c>
      <c r="C1126" s="334" t="s">
        <v>2768</v>
      </c>
      <c r="D1126" s="336" t="s">
        <v>577</v>
      </c>
      <c r="E1126" s="50" t="s">
        <v>2769</v>
      </c>
      <c r="F1126" s="338" t="s">
        <v>2767</v>
      </c>
      <c r="G1126" s="50" t="s">
        <v>2768</v>
      </c>
      <c r="H1126" s="338" t="s">
        <v>2772</v>
      </c>
      <c r="I1126" s="50" t="s">
        <v>2773</v>
      </c>
      <c r="J1126" s="401"/>
      <c r="K1126" s="377"/>
      <c r="L1126" s="377"/>
      <c r="M1126" s="377"/>
      <c r="N1126" s="377"/>
      <c r="O1126" s="401"/>
      <c r="P1126" s="377"/>
      <c r="Q1126" s="377"/>
      <c r="R1126" s="377"/>
      <c r="S1126" s="401"/>
      <c r="T1126" s="377"/>
      <c r="U1126" s="401"/>
      <c r="V1126" s="377"/>
      <c r="W1126" s="377"/>
      <c r="X1126" s="377"/>
      <c r="Y1126" s="377"/>
      <c r="Z1126" s="377"/>
      <c r="AA1126" s="377"/>
    </row>
    <row r="1127" spans="1:27" hidden="1" x14ac:dyDescent="0.25">
      <c r="A1127" s="334" t="s">
        <v>388</v>
      </c>
      <c r="B1127" s="335" t="s">
        <v>2767</v>
      </c>
      <c r="C1127" s="334" t="s">
        <v>2768</v>
      </c>
      <c r="D1127" s="336" t="s">
        <v>577</v>
      </c>
      <c r="E1127" s="50" t="s">
        <v>2769</v>
      </c>
      <c r="F1127" s="338" t="s">
        <v>2767</v>
      </c>
      <c r="G1127" s="50" t="s">
        <v>2768</v>
      </c>
      <c r="H1127" s="338" t="s">
        <v>2774</v>
      </c>
      <c r="I1127" s="50" t="s">
        <v>2775</v>
      </c>
      <c r="J1127" s="401"/>
      <c r="K1127" s="377"/>
      <c r="L1127" s="377"/>
      <c r="M1127" s="377"/>
      <c r="N1127" s="377"/>
      <c r="O1127" s="401"/>
      <c r="P1127" s="377"/>
      <c r="Q1127" s="377"/>
      <c r="R1127" s="377"/>
      <c r="S1127" s="401"/>
      <c r="T1127" s="377"/>
      <c r="U1127" s="401"/>
      <c r="V1127" s="377"/>
      <c r="W1127" s="377"/>
      <c r="X1127" s="377"/>
      <c r="Y1127" s="377"/>
      <c r="Z1127" s="377"/>
      <c r="AA1127" s="377"/>
    </row>
    <row r="1128" spans="1:27" hidden="1" x14ac:dyDescent="0.25">
      <c r="A1128" s="334" t="s">
        <v>388</v>
      </c>
      <c r="B1128" s="335" t="s">
        <v>2767</v>
      </c>
      <c r="C1128" s="334" t="s">
        <v>2768</v>
      </c>
      <c r="D1128" s="336" t="s">
        <v>577</v>
      </c>
      <c r="E1128" s="50" t="s">
        <v>2769</v>
      </c>
      <c r="F1128" s="338" t="s">
        <v>2767</v>
      </c>
      <c r="G1128" s="50" t="s">
        <v>2768</v>
      </c>
      <c r="H1128" s="338" t="s">
        <v>2776</v>
      </c>
      <c r="I1128" s="50" t="s">
        <v>2777</v>
      </c>
      <c r="J1128" s="401"/>
      <c r="K1128" s="377"/>
      <c r="L1128" s="377"/>
      <c r="M1128" s="377"/>
      <c r="N1128" s="377"/>
      <c r="O1128" s="401"/>
      <c r="P1128" s="377"/>
      <c r="Q1128" s="377"/>
      <c r="R1128" s="377"/>
      <c r="S1128" s="401"/>
      <c r="T1128" s="377"/>
      <c r="U1128" s="401"/>
      <c r="V1128" s="377"/>
      <c r="W1128" s="377"/>
      <c r="X1128" s="377"/>
      <c r="Y1128" s="377"/>
      <c r="Z1128" s="377"/>
      <c r="AA1128" s="377"/>
    </row>
    <row r="1129" spans="1:27" hidden="1" x14ac:dyDescent="0.25">
      <c r="A1129" s="334" t="s">
        <v>388</v>
      </c>
      <c r="B1129" s="335" t="s">
        <v>2767</v>
      </c>
      <c r="C1129" s="334" t="s">
        <v>2768</v>
      </c>
      <c r="D1129" s="336" t="s">
        <v>577</v>
      </c>
      <c r="E1129" s="50" t="s">
        <v>2769</v>
      </c>
      <c r="F1129" s="338" t="s">
        <v>2767</v>
      </c>
      <c r="G1129" s="50" t="s">
        <v>2768</v>
      </c>
      <c r="H1129" s="338" t="s">
        <v>2778</v>
      </c>
      <c r="I1129" s="50" t="s">
        <v>2779</v>
      </c>
      <c r="J1129" s="401"/>
      <c r="K1129" s="377"/>
      <c r="L1129" s="377"/>
      <c r="M1129" s="377"/>
      <c r="N1129" s="377"/>
      <c r="O1129" s="401"/>
      <c r="P1129" s="377"/>
      <c r="Q1129" s="377"/>
      <c r="R1129" s="377"/>
      <c r="S1129" s="401"/>
      <c r="T1129" s="377"/>
      <c r="U1129" s="401"/>
      <c r="V1129" s="377"/>
      <c r="W1129" s="377"/>
      <c r="X1129" s="377"/>
      <c r="Y1129" s="377"/>
      <c r="Z1129" s="377"/>
      <c r="AA1129" s="377"/>
    </row>
    <row r="1130" spans="1:27" hidden="1" x14ac:dyDescent="0.25">
      <c r="A1130" s="334" t="s">
        <v>388</v>
      </c>
      <c r="B1130" s="335" t="s">
        <v>2767</v>
      </c>
      <c r="C1130" s="334" t="s">
        <v>2768</v>
      </c>
      <c r="D1130" s="336" t="s">
        <v>577</v>
      </c>
      <c r="E1130" s="50" t="s">
        <v>2769</v>
      </c>
      <c r="F1130" s="338" t="s">
        <v>2767</v>
      </c>
      <c r="G1130" s="50" t="s">
        <v>2768</v>
      </c>
      <c r="H1130" s="338" t="s">
        <v>2780</v>
      </c>
      <c r="I1130" s="50" t="s">
        <v>2781</v>
      </c>
      <c r="J1130" s="401"/>
      <c r="K1130" s="377"/>
      <c r="L1130" s="377"/>
      <c r="M1130" s="377"/>
      <c r="N1130" s="377"/>
      <c r="O1130" s="401"/>
      <c r="P1130" s="377"/>
      <c r="Q1130" s="377"/>
      <c r="R1130" s="377"/>
      <c r="S1130" s="401"/>
      <c r="T1130" s="377"/>
      <c r="U1130" s="401"/>
      <c r="V1130" s="377"/>
      <c r="W1130" s="377"/>
      <c r="X1130" s="377"/>
      <c r="Y1130" s="377"/>
      <c r="Z1130" s="377"/>
      <c r="AA1130" s="377"/>
    </row>
    <row r="1131" spans="1:27" hidden="1" x14ac:dyDescent="0.25">
      <c r="A1131" s="334" t="s">
        <v>388</v>
      </c>
      <c r="B1131" s="335" t="s">
        <v>2767</v>
      </c>
      <c r="C1131" s="334" t="s">
        <v>2768</v>
      </c>
      <c r="D1131" s="336" t="s">
        <v>577</v>
      </c>
      <c r="E1131" s="50" t="s">
        <v>2769</v>
      </c>
      <c r="F1131" s="338" t="s">
        <v>2767</v>
      </c>
      <c r="G1131" s="50" t="s">
        <v>2768</v>
      </c>
      <c r="H1131" s="338" t="s">
        <v>2782</v>
      </c>
      <c r="I1131" s="50" t="s">
        <v>2783</v>
      </c>
      <c r="J1131" s="401"/>
      <c r="K1131" s="377"/>
      <c r="L1131" s="377"/>
      <c r="M1131" s="377"/>
      <c r="N1131" s="377"/>
      <c r="O1131" s="401"/>
      <c r="P1131" s="377"/>
      <c r="Q1131" s="377"/>
      <c r="R1131" s="377"/>
      <c r="S1131" s="401"/>
      <c r="T1131" s="377"/>
      <c r="U1131" s="401"/>
      <c r="V1131" s="377"/>
      <c r="W1131" s="377"/>
      <c r="X1131" s="377"/>
      <c r="Y1131" s="377"/>
      <c r="Z1131" s="377"/>
      <c r="AA1131" s="377"/>
    </row>
    <row r="1132" spans="1:27" hidden="1" x14ac:dyDescent="0.25">
      <c r="A1132" s="334" t="s">
        <v>388</v>
      </c>
      <c r="B1132" s="335" t="s">
        <v>2767</v>
      </c>
      <c r="C1132" s="334" t="s">
        <v>2768</v>
      </c>
      <c r="D1132" s="336" t="s">
        <v>577</v>
      </c>
      <c r="E1132" s="50" t="s">
        <v>2769</v>
      </c>
      <c r="F1132" s="338" t="s">
        <v>2767</v>
      </c>
      <c r="G1132" s="50" t="s">
        <v>2768</v>
      </c>
      <c r="H1132" s="338" t="s">
        <v>2784</v>
      </c>
      <c r="I1132" s="50" t="s">
        <v>2785</v>
      </c>
      <c r="J1132" s="401"/>
      <c r="K1132" s="377"/>
      <c r="L1132" s="377"/>
      <c r="M1132" s="377"/>
      <c r="N1132" s="377"/>
      <c r="O1132" s="401"/>
      <c r="P1132" s="377"/>
      <c r="Q1132" s="377"/>
      <c r="R1132" s="377"/>
      <c r="S1132" s="401"/>
      <c r="T1132" s="377"/>
      <c r="U1132" s="401"/>
      <c r="V1132" s="377"/>
      <c r="W1132" s="377"/>
      <c r="X1132" s="377"/>
      <c r="Y1132" s="377"/>
      <c r="Z1132" s="377"/>
      <c r="AA1132" s="377"/>
    </row>
    <row r="1133" spans="1:27" hidden="1" x14ac:dyDescent="0.25">
      <c r="A1133" s="334" t="s">
        <v>388</v>
      </c>
      <c r="B1133" s="335" t="s">
        <v>2767</v>
      </c>
      <c r="C1133" s="334" t="s">
        <v>2768</v>
      </c>
      <c r="D1133" s="336" t="s">
        <v>577</v>
      </c>
      <c r="E1133" s="50" t="s">
        <v>2769</v>
      </c>
      <c r="F1133" s="338" t="s">
        <v>2767</v>
      </c>
      <c r="G1133" s="50" t="s">
        <v>2768</v>
      </c>
      <c r="H1133" s="338" t="s">
        <v>2786</v>
      </c>
      <c r="I1133" s="50" t="s">
        <v>2787</v>
      </c>
      <c r="J1133" s="401"/>
      <c r="K1133" s="377"/>
      <c r="L1133" s="377"/>
      <c r="M1133" s="377"/>
      <c r="N1133" s="377"/>
      <c r="O1133" s="401"/>
      <c r="P1133" s="377"/>
      <c r="Q1133" s="377"/>
      <c r="R1133" s="377"/>
      <c r="S1133" s="401"/>
      <c r="T1133" s="377"/>
      <c r="U1133" s="401"/>
      <c r="V1133" s="377"/>
      <c r="W1133" s="377"/>
      <c r="X1133" s="377"/>
      <c r="Y1133" s="377"/>
      <c r="Z1133" s="377"/>
      <c r="AA1133" s="377"/>
    </row>
    <row r="1134" spans="1:27" hidden="1" x14ac:dyDescent="0.25">
      <c r="A1134" s="334" t="s">
        <v>388</v>
      </c>
      <c r="B1134" s="335" t="s">
        <v>2788</v>
      </c>
      <c r="C1134" s="334" t="s">
        <v>2789</v>
      </c>
      <c r="D1134" s="336" t="s">
        <v>577</v>
      </c>
      <c r="E1134" s="50" t="s">
        <v>2769</v>
      </c>
      <c r="F1134" s="338" t="s">
        <v>2788</v>
      </c>
      <c r="G1134" s="50" t="s">
        <v>2789</v>
      </c>
      <c r="H1134" s="338" t="s">
        <v>2790</v>
      </c>
      <c r="I1134" s="50" t="s">
        <v>2791</v>
      </c>
      <c r="J1134" s="401"/>
      <c r="K1134" s="377"/>
      <c r="L1134" s="377"/>
      <c r="M1134" s="377"/>
      <c r="N1134" s="377"/>
      <c r="O1134" s="401"/>
      <c r="P1134" s="377"/>
      <c r="Q1134" s="377"/>
      <c r="R1134" s="377"/>
      <c r="S1134" s="401"/>
      <c r="T1134" s="377"/>
      <c r="U1134" s="401"/>
      <c r="V1134" s="377"/>
      <c r="W1134" s="377"/>
      <c r="X1134" s="377"/>
      <c r="Y1134" s="377"/>
      <c r="Z1134" s="377"/>
      <c r="AA1134" s="377"/>
    </row>
    <row r="1135" spans="1:27" hidden="1" x14ac:dyDescent="0.25">
      <c r="A1135" s="334" t="s">
        <v>388</v>
      </c>
      <c r="B1135" s="335" t="s">
        <v>2788</v>
      </c>
      <c r="C1135" s="334" t="s">
        <v>2789</v>
      </c>
      <c r="D1135" s="336" t="s">
        <v>577</v>
      </c>
      <c r="E1135" s="50" t="s">
        <v>2769</v>
      </c>
      <c r="F1135" s="338" t="s">
        <v>2788</v>
      </c>
      <c r="G1135" s="50" t="s">
        <v>2789</v>
      </c>
      <c r="H1135" s="338" t="s">
        <v>2792</v>
      </c>
      <c r="I1135" s="50" t="s">
        <v>2793</v>
      </c>
      <c r="J1135" s="401"/>
      <c r="K1135" s="377"/>
      <c r="L1135" s="377"/>
      <c r="M1135" s="377"/>
      <c r="N1135" s="377"/>
      <c r="O1135" s="401"/>
      <c r="P1135" s="377"/>
      <c r="Q1135" s="377"/>
      <c r="R1135" s="377"/>
      <c r="S1135" s="401"/>
      <c r="T1135" s="377"/>
      <c r="U1135" s="401"/>
      <c r="V1135" s="377"/>
      <c r="W1135" s="377"/>
      <c r="X1135" s="377"/>
      <c r="Y1135" s="377"/>
      <c r="Z1135" s="377"/>
      <c r="AA1135" s="377"/>
    </row>
    <row r="1136" spans="1:27" hidden="1" x14ac:dyDescent="0.25">
      <c r="A1136" s="334" t="s">
        <v>388</v>
      </c>
      <c r="B1136" s="335" t="s">
        <v>2788</v>
      </c>
      <c r="C1136" s="334" t="s">
        <v>2789</v>
      </c>
      <c r="D1136" s="336" t="s">
        <v>577</v>
      </c>
      <c r="E1136" s="50" t="s">
        <v>2769</v>
      </c>
      <c r="F1136" s="338" t="s">
        <v>2788</v>
      </c>
      <c r="G1136" s="50" t="s">
        <v>2789</v>
      </c>
      <c r="H1136" s="338" t="s">
        <v>2794</v>
      </c>
      <c r="I1136" s="50" t="s">
        <v>2795</v>
      </c>
      <c r="J1136" s="401"/>
      <c r="K1136" s="377"/>
      <c r="L1136" s="377"/>
      <c r="M1136" s="377"/>
      <c r="N1136" s="377"/>
      <c r="O1136" s="401"/>
      <c r="P1136" s="377"/>
      <c r="Q1136" s="377"/>
      <c r="R1136" s="377"/>
      <c r="S1136" s="401"/>
      <c r="T1136" s="377"/>
      <c r="U1136" s="401"/>
      <c r="V1136" s="377"/>
      <c r="W1136" s="377"/>
      <c r="X1136" s="377"/>
      <c r="Y1136" s="377"/>
      <c r="Z1136" s="377"/>
      <c r="AA1136" s="377"/>
    </row>
    <row r="1137" spans="1:27" hidden="1" x14ac:dyDescent="0.25">
      <c r="A1137" s="334" t="s">
        <v>388</v>
      </c>
      <c r="B1137" s="335" t="s">
        <v>2788</v>
      </c>
      <c r="C1137" s="334" t="s">
        <v>2789</v>
      </c>
      <c r="D1137" s="336" t="s">
        <v>577</v>
      </c>
      <c r="E1137" s="50" t="s">
        <v>2769</v>
      </c>
      <c r="F1137" s="338" t="s">
        <v>2788</v>
      </c>
      <c r="G1137" s="50" t="s">
        <v>2789</v>
      </c>
      <c r="H1137" s="338" t="s">
        <v>2796</v>
      </c>
      <c r="I1137" s="50" t="s">
        <v>2797</v>
      </c>
      <c r="J1137" s="401"/>
      <c r="K1137" s="377"/>
      <c r="L1137" s="377"/>
      <c r="M1137" s="377"/>
      <c r="N1137" s="377"/>
      <c r="O1137" s="401"/>
      <c r="P1137" s="377"/>
      <c r="Q1137" s="377"/>
      <c r="R1137" s="377"/>
      <c r="S1137" s="401"/>
      <c r="T1137" s="377"/>
      <c r="U1137" s="401"/>
      <c r="V1137" s="377"/>
      <c r="W1137" s="377"/>
      <c r="X1137" s="377"/>
      <c r="Y1137" s="377"/>
      <c r="Z1137" s="377"/>
      <c r="AA1137" s="377"/>
    </row>
    <row r="1138" spans="1:27" hidden="1" x14ac:dyDescent="0.25">
      <c r="A1138" s="334" t="s">
        <v>388</v>
      </c>
      <c r="B1138" s="335" t="s">
        <v>2788</v>
      </c>
      <c r="C1138" s="334" t="s">
        <v>2789</v>
      </c>
      <c r="D1138" s="336" t="s">
        <v>577</v>
      </c>
      <c r="E1138" s="50" t="s">
        <v>2769</v>
      </c>
      <c r="F1138" s="338" t="s">
        <v>2788</v>
      </c>
      <c r="G1138" s="50" t="s">
        <v>2789</v>
      </c>
      <c r="H1138" s="338" t="s">
        <v>2798</v>
      </c>
      <c r="I1138" s="50" t="s">
        <v>2799</v>
      </c>
      <c r="J1138" s="401"/>
      <c r="K1138" s="377"/>
      <c r="L1138" s="377"/>
      <c r="M1138" s="377"/>
      <c r="N1138" s="377"/>
      <c r="O1138" s="401"/>
      <c r="P1138" s="377"/>
      <c r="Q1138" s="377"/>
      <c r="R1138" s="377"/>
      <c r="S1138" s="401"/>
      <c r="T1138" s="377"/>
      <c r="U1138" s="401"/>
      <c r="V1138" s="377"/>
      <c r="W1138" s="377"/>
      <c r="X1138" s="377"/>
      <c r="Y1138" s="377"/>
      <c r="Z1138" s="377"/>
      <c r="AA1138" s="377"/>
    </row>
    <row r="1139" spans="1:27" hidden="1" x14ac:dyDescent="0.25">
      <c r="A1139" s="334" t="s">
        <v>388</v>
      </c>
      <c r="B1139" s="335" t="s">
        <v>2788</v>
      </c>
      <c r="C1139" s="334" t="s">
        <v>2789</v>
      </c>
      <c r="D1139" s="336" t="s">
        <v>577</v>
      </c>
      <c r="E1139" s="50" t="s">
        <v>2769</v>
      </c>
      <c r="F1139" s="338" t="s">
        <v>2788</v>
      </c>
      <c r="G1139" s="50" t="s">
        <v>2789</v>
      </c>
      <c r="H1139" s="338" t="s">
        <v>2800</v>
      </c>
      <c r="I1139" s="50" t="s">
        <v>2801</v>
      </c>
      <c r="J1139" s="401"/>
      <c r="K1139" s="377"/>
      <c r="L1139" s="377"/>
      <c r="M1139" s="377"/>
      <c r="N1139" s="377"/>
      <c r="O1139" s="401"/>
      <c r="P1139" s="377"/>
      <c r="Q1139" s="377"/>
      <c r="R1139" s="377"/>
      <c r="S1139" s="401"/>
      <c r="T1139" s="377"/>
      <c r="U1139" s="401"/>
      <c r="V1139" s="377"/>
      <c r="W1139" s="377"/>
      <c r="X1139" s="377"/>
      <c r="Y1139" s="377"/>
      <c r="Z1139" s="377"/>
      <c r="AA1139" s="377"/>
    </row>
    <row r="1140" spans="1:27" hidden="1" x14ac:dyDescent="0.25">
      <c r="A1140" s="334" t="s">
        <v>388</v>
      </c>
      <c r="B1140" s="335" t="s">
        <v>2788</v>
      </c>
      <c r="C1140" s="334" t="s">
        <v>2789</v>
      </c>
      <c r="D1140" s="336" t="s">
        <v>577</v>
      </c>
      <c r="E1140" s="50" t="s">
        <v>2769</v>
      </c>
      <c r="F1140" s="338" t="s">
        <v>2788</v>
      </c>
      <c r="G1140" s="50" t="s">
        <v>2789</v>
      </c>
      <c r="H1140" s="338" t="s">
        <v>2802</v>
      </c>
      <c r="I1140" s="50" t="s">
        <v>2803</v>
      </c>
      <c r="J1140" s="401"/>
      <c r="K1140" s="377"/>
      <c r="L1140" s="377"/>
      <c r="M1140" s="377"/>
      <c r="N1140" s="377"/>
      <c r="O1140" s="401"/>
      <c r="P1140" s="377"/>
      <c r="Q1140" s="377"/>
      <c r="R1140" s="377"/>
      <c r="S1140" s="401"/>
      <c r="T1140" s="377"/>
      <c r="U1140" s="401"/>
      <c r="V1140" s="377"/>
      <c r="W1140" s="377"/>
      <c r="X1140" s="377"/>
      <c r="Y1140" s="377"/>
      <c r="Z1140" s="377"/>
      <c r="AA1140" s="377"/>
    </row>
    <row r="1141" spans="1:27" hidden="1" x14ac:dyDescent="0.25">
      <c r="A1141" s="334" t="s">
        <v>388</v>
      </c>
      <c r="B1141" s="335" t="s">
        <v>2788</v>
      </c>
      <c r="C1141" s="334" t="s">
        <v>2789</v>
      </c>
      <c r="D1141" s="336" t="s">
        <v>577</v>
      </c>
      <c r="E1141" s="50" t="s">
        <v>2769</v>
      </c>
      <c r="F1141" s="338" t="s">
        <v>2788</v>
      </c>
      <c r="G1141" s="50" t="s">
        <v>2789</v>
      </c>
      <c r="H1141" s="338" t="s">
        <v>2804</v>
      </c>
      <c r="I1141" s="50" t="s">
        <v>2805</v>
      </c>
      <c r="J1141" s="401"/>
      <c r="K1141" s="377"/>
      <c r="L1141" s="377"/>
      <c r="M1141" s="377"/>
      <c r="N1141" s="377"/>
      <c r="O1141" s="401"/>
      <c r="P1141" s="377"/>
      <c r="Q1141" s="377"/>
      <c r="R1141" s="377"/>
      <c r="S1141" s="401"/>
      <c r="T1141" s="377"/>
      <c r="U1141" s="401"/>
      <c r="V1141" s="377"/>
      <c r="W1141" s="377"/>
      <c r="X1141" s="377"/>
      <c r="Y1141" s="377"/>
      <c r="Z1141" s="377"/>
      <c r="AA1141" s="377"/>
    </row>
    <row r="1142" spans="1:27" hidden="1" x14ac:dyDescent="0.25">
      <c r="A1142" s="334" t="s">
        <v>388</v>
      </c>
      <c r="B1142" s="335" t="s">
        <v>2788</v>
      </c>
      <c r="C1142" s="334" t="s">
        <v>2789</v>
      </c>
      <c r="D1142" s="336" t="s">
        <v>577</v>
      </c>
      <c r="E1142" s="50" t="s">
        <v>2769</v>
      </c>
      <c r="F1142" s="338" t="s">
        <v>2788</v>
      </c>
      <c r="G1142" s="50" t="s">
        <v>2789</v>
      </c>
      <c r="H1142" s="338" t="s">
        <v>2806</v>
      </c>
      <c r="I1142" s="50" t="s">
        <v>2807</v>
      </c>
      <c r="J1142" s="401"/>
      <c r="K1142" s="377"/>
      <c r="L1142" s="377"/>
      <c r="M1142" s="377"/>
      <c r="N1142" s="377"/>
      <c r="O1142" s="401"/>
      <c r="P1142" s="377"/>
      <c r="Q1142" s="377"/>
      <c r="R1142" s="377"/>
      <c r="S1142" s="401"/>
      <c r="T1142" s="377"/>
      <c r="U1142" s="401"/>
      <c r="V1142" s="377"/>
      <c r="W1142" s="377"/>
      <c r="X1142" s="377"/>
      <c r="Y1142" s="377"/>
      <c r="Z1142" s="377"/>
      <c r="AA1142" s="377"/>
    </row>
    <row r="1143" spans="1:27" hidden="1" x14ac:dyDescent="0.25">
      <c r="A1143" s="334" t="s">
        <v>379</v>
      </c>
      <c r="B1143" s="335" t="s">
        <v>2808</v>
      </c>
      <c r="C1143" s="334" t="s">
        <v>2809</v>
      </c>
      <c r="D1143" s="336" t="s">
        <v>662</v>
      </c>
      <c r="E1143" s="50" t="s">
        <v>806</v>
      </c>
      <c r="F1143" s="338" t="s">
        <v>2808</v>
      </c>
      <c r="G1143" s="50" t="s">
        <v>2809</v>
      </c>
      <c r="H1143" s="338" t="s">
        <v>2810</v>
      </c>
      <c r="I1143" s="50" t="s">
        <v>2809</v>
      </c>
      <c r="J1143" s="401"/>
      <c r="K1143" s="377"/>
      <c r="L1143" s="377"/>
      <c r="M1143" s="377"/>
      <c r="N1143" s="377"/>
      <c r="O1143" s="401"/>
      <c r="P1143" s="377"/>
      <c r="Q1143" s="377"/>
      <c r="R1143" s="377"/>
      <c r="S1143" s="401"/>
      <c r="T1143" s="377"/>
      <c r="U1143" s="401"/>
      <c r="V1143" s="377"/>
      <c r="W1143" s="377"/>
      <c r="X1143" s="377"/>
      <c r="Y1143" s="377"/>
      <c r="Z1143" s="377"/>
      <c r="AA1143" s="377"/>
    </row>
    <row r="1144" spans="1:27" hidden="1" x14ac:dyDescent="0.25">
      <c r="A1144" s="334" t="s">
        <v>379</v>
      </c>
      <c r="B1144" s="335" t="s">
        <v>2811</v>
      </c>
      <c r="C1144" s="334" t="s">
        <v>2812</v>
      </c>
      <c r="D1144" s="336" t="s">
        <v>419</v>
      </c>
      <c r="E1144" s="50" t="s">
        <v>1267</v>
      </c>
      <c r="F1144" s="338" t="s">
        <v>2811</v>
      </c>
      <c r="G1144" s="50" t="s">
        <v>2812</v>
      </c>
      <c r="H1144" s="338" t="s">
        <v>2813</v>
      </c>
      <c r="I1144" s="50" t="s">
        <v>2812</v>
      </c>
      <c r="J1144" s="401"/>
      <c r="K1144" s="377"/>
      <c r="L1144" s="377"/>
      <c r="M1144" s="377"/>
      <c r="N1144" s="377"/>
      <c r="O1144" s="401"/>
      <c r="P1144" s="377"/>
      <c r="Q1144" s="377"/>
      <c r="R1144" s="377"/>
      <c r="S1144" s="401"/>
      <c r="T1144" s="377"/>
      <c r="U1144" s="401"/>
      <c r="V1144" s="377"/>
      <c r="W1144" s="377"/>
      <c r="X1144" s="377"/>
      <c r="Y1144" s="377"/>
      <c r="Z1144" s="377"/>
      <c r="AA1144" s="377"/>
    </row>
    <row r="1145" spans="1:27" hidden="1" x14ac:dyDescent="0.25">
      <c r="A1145" s="334" t="s">
        <v>388</v>
      </c>
      <c r="B1145" s="335" t="s">
        <v>2814</v>
      </c>
      <c r="C1145" s="334" t="s">
        <v>2815</v>
      </c>
      <c r="D1145" s="336" t="s">
        <v>419</v>
      </c>
      <c r="E1145" s="50" t="s">
        <v>1267</v>
      </c>
      <c r="F1145" s="338" t="s">
        <v>2814</v>
      </c>
      <c r="G1145" s="50" t="s">
        <v>2815</v>
      </c>
      <c r="H1145" s="338" t="s">
        <v>2816</v>
      </c>
      <c r="I1145" s="50" t="s">
        <v>2817</v>
      </c>
      <c r="J1145" s="401"/>
      <c r="K1145" s="377"/>
      <c r="L1145" s="377"/>
      <c r="M1145" s="377"/>
      <c r="N1145" s="377"/>
      <c r="O1145" s="401"/>
      <c r="P1145" s="377"/>
      <c r="Q1145" s="377"/>
      <c r="R1145" s="377"/>
      <c r="S1145" s="401"/>
      <c r="T1145" s="377"/>
      <c r="U1145" s="401"/>
      <c r="V1145" s="377"/>
      <c r="W1145" s="377"/>
      <c r="X1145" s="377"/>
      <c r="Y1145" s="377"/>
      <c r="Z1145" s="377"/>
      <c r="AA1145" s="377"/>
    </row>
    <row r="1146" spans="1:27" hidden="1" x14ac:dyDescent="0.25">
      <c r="A1146" s="334" t="s">
        <v>388</v>
      </c>
      <c r="B1146" s="335" t="s">
        <v>2814</v>
      </c>
      <c r="C1146" s="334" t="s">
        <v>2815</v>
      </c>
      <c r="D1146" s="336" t="s">
        <v>419</v>
      </c>
      <c r="E1146" s="50" t="s">
        <v>1267</v>
      </c>
      <c r="F1146" s="338" t="s">
        <v>2814</v>
      </c>
      <c r="G1146" s="50" t="s">
        <v>2815</v>
      </c>
      <c r="H1146" s="338" t="s">
        <v>2818</v>
      </c>
      <c r="I1146" s="50" t="s">
        <v>2819</v>
      </c>
      <c r="J1146" s="401"/>
      <c r="K1146" s="377"/>
      <c r="L1146" s="377"/>
      <c r="M1146" s="377"/>
      <c r="N1146" s="377"/>
      <c r="O1146" s="401"/>
      <c r="P1146" s="377"/>
      <c r="Q1146" s="377"/>
      <c r="R1146" s="377"/>
      <c r="S1146" s="401"/>
      <c r="T1146" s="377"/>
      <c r="U1146" s="401"/>
      <c r="V1146" s="377"/>
      <c r="W1146" s="377"/>
      <c r="X1146" s="377"/>
      <c r="Y1146" s="377"/>
      <c r="Z1146" s="377"/>
      <c r="AA1146" s="377"/>
    </row>
    <row r="1147" spans="1:27" hidden="1" x14ac:dyDescent="0.25">
      <c r="A1147" s="334" t="s">
        <v>388</v>
      </c>
      <c r="B1147" s="335" t="s">
        <v>2814</v>
      </c>
      <c r="C1147" s="334" t="s">
        <v>2815</v>
      </c>
      <c r="D1147" s="336" t="s">
        <v>419</v>
      </c>
      <c r="E1147" s="50" t="s">
        <v>1267</v>
      </c>
      <c r="F1147" s="338" t="s">
        <v>2814</v>
      </c>
      <c r="G1147" s="50" t="s">
        <v>2815</v>
      </c>
      <c r="H1147" s="338" t="s">
        <v>2820</v>
      </c>
      <c r="I1147" s="50" t="s">
        <v>2821</v>
      </c>
      <c r="J1147" s="401"/>
      <c r="K1147" s="377"/>
      <c r="L1147" s="377"/>
      <c r="M1147" s="377"/>
      <c r="N1147" s="377"/>
      <c r="O1147" s="401"/>
      <c r="P1147" s="377"/>
      <c r="Q1147" s="377"/>
      <c r="R1147" s="377"/>
      <c r="S1147" s="401"/>
      <c r="T1147" s="377"/>
      <c r="U1147" s="401"/>
      <c r="V1147" s="377"/>
      <c r="W1147" s="377"/>
      <c r="X1147" s="377"/>
      <c r="Y1147" s="377"/>
      <c r="Z1147" s="377"/>
      <c r="AA1147" s="377"/>
    </row>
    <row r="1148" spans="1:27" hidden="1" x14ac:dyDescent="0.25">
      <c r="A1148" s="334" t="s">
        <v>388</v>
      </c>
      <c r="B1148" s="335" t="s">
        <v>2814</v>
      </c>
      <c r="C1148" s="334" t="s">
        <v>2815</v>
      </c>
      <c r="D1148" s="336" t="s">
        <v>419</v>
      </c>
      <c r="E1148" s="50" t="s">
        <v>1267</v>
      </c>
      <c r="F1148" s="338" t="s">
        <v>2814</v>
      </c>
      <c r="G1148" s="50" t="s">
        <v>2815</v>
      </c>
      <c r="H1148" s="338" t="s">
        <v>2822</v>
      </c>
      <c r="I1148" s="50" t="s">
        <v>2823</v>
      </c>
      <c r="J1148" s="401"/>
      <c r="K1148" s="377"/>
      <c r="L1148" s="377"/>
      <c r="M1148" s="377"/>
      <c r="N1148" s="377"/>
      <c r="O1148" s="401"/>
      <c r="P1148" s="377"/>
      <c r="Q1148" s="377"/>
      <c r="R1148" s="377"/>
      <c r="S1148" s="401"/>
      <c r="T1148" s="377"/>
      <c r="U1148" s="401"/>
      <c r="V1148" s="377"/>
      <c r="W1148" s="377"/>
      <c r="X1148" s="377"/>
      <c r="Y1148" s="377"/>
      <c r="Z1148" s="377"/>
      <c r="AA1148" s="377"/>
    </row>
    <row r="1149" spans="1:27" hidden="1" x14ac:dyDescent="0.25">
      <c r="A1149" s="334" t="s">
        <v>388</v>
      </c>
      <c r="B1149" s="335" t="s">
        <v>2814</v>
      </c>
      <c r="C1149" s="334" t="s">
        <v>2815</v>
      </c>
      <c r="D1149" s="336" t="s">
        <v>419</v>
      </c>
      <c r="E1149" s="50" t="s">
        <v>1267</v>
      </c>
      <c r="F1149" s="338" t="s">
        <v>2814</v>
      </c>
      <c r="G1149" s="50" t="s">
        <v>2815</v>
      </c>
      <c r="H1149" s="338" t="s">
        <v>2824</v>
      </c>
      <c r="I1149" s="50" t="s">
        <v>2825</v>
      </c>
      <c r="J1149" s="401"/>
      <c r="K1149" s="377"/>
      <c r="L1149" s="377"/>
      <c r="M1149" s="377"/>
      <c r="N1149" s="377"/>
      <c r="O1149" s="401"/>
      <c r="P1149" s="377"/>
      <c r="Q1149" s="377"/>
      <c r="R1149" s="377"/>
      <c r="S1149" s="401"/>
      <c r="T1149" s="377"/>
      <c r="U1149" s="401"/>
      <c r="V1149" s="377"/>
      <c r="W1149" s="377"/>
      <c r="X1149" s="377"/>
      <c r="Y1149" s="377"/>
      <c r="Z1149" s="377"/>
      <c r="AA1149" s="377"/>
    </row>
    <row r="1150" spans="1:27" hidden="1" x14ac:dyDescent="0.25">
      <c r="A1150" s="334" t="s">
        <v>388</v>
      </c>
      <c r="B1150" s="335" t="s">
        <v>2814</v>
      </c>
      <c r="C1150" s="334" t="s">
        <v>2815</v>
      </c>
      <c r="D1150" s="336" t="s">
        <v>419</v>
      </c>
      <c r="E1150" s="50" t="s">
        <v>1267</v>
      </c>
      <c r="F1150" s="338" t="s">
        <v>2814</v>
      </c>
      <c r="G1150" s="50" t="s">
        <v>2815</v>
      </c>
      <c r="H1150" s="338" t="s">
        <v>2826</v>
      </c>
      <c r="I1150" s="50" t="s">
        <v>2827</v>
      </c>
      <c r="J1150" s="401"/>
      <c r="K1150" s="377"/>
      <c r="L1150" s="377"/>
      <c r="M1150" s="377"/>
      <c r="N1150" s="377"/>
      <c r="O1150" s="401"/>
      <c r="P1150" s="377"/>
      <c r="Q1150" s="377"/>
      <c r="R1150" s="377"/>
      <c r="S1150" s="401"/>
      <c r="T1150" s="377"/>
      <c r="U1150" s="401"/>
      <c r="V1150" s="377"/>
      <c r="W1150" s="377"/>
      <c r="X1150" s="377"/>
      <c r="Y1150" s="377"/>
      <c r="Z1150" s="377"/>
      <c r="AA1150" s="377"/>
    </row>
    <row r="1151" spans="1:27" hidden="1" x14ac:dyDescent="0.25">
      <c r="A1151" s="334" t="s">
        <v>388</v>
      </c>
      <c r="B1151" s="335" t="s">
        <v>2814</v>
      </c>
      <c r="C1151" s="334" t="s">
        <v>2815</v>
      </c>
      <c r="D1151" s="336" t="s">
        <v>419</v>
      </c>
      <c r="E1151" s="50" t="s">
        <v>1267</v>
      </c>
      <c r="F1151" s="338" t="s">
        <v>2814</v>
      </c>
      <c r="G1151" s="50" t="s">
        <v>2815</v>
      </c>
      <c r="H1151" s="338" t="s">
        <v>2828</v>
      </c>
      <c r="I1151" s="50" t="s">
        <v>2829</v>
      </c>
      <c r="J1151" s="401"/>
      <c r="K1151" s="377"/>
      <c r="L1151" s="377"/>
      <c r="M1151" s="377"/>
      <c r="N1151" s="377"/>
      <c r="O1151" s="401"/>
      <c r="P1151" s="377"/>
      <c r="Q1151" s="377"/>
      <c r="R1151" s="377"/>
      <c r="S1151" s="401"/>
      <c r="T1151" s="377"/>
      <c r="U1151" s="401"/>
      <c r="V1151" s="377"/>
      <c r="W1151" s="377"/>
      <c r="X1151" s="377"/>
      <c r="Y1151" s="377"/>
      <c r="Z1151" s="377"/>
      <c r="AA1151" s="377"/>
    </row>
    <row r="1152" spans="1:27" hidden="1" x14ac:dyDescent="0.25">
      <c r="A1152" s="334" t="s">
        <v>388</v>
      </c>
      <c r="B1152" s="335" t="s">
        <v>2814</v>
      </c>
      <c r="C1152" s="334" t="s">
        <v>2815</v>
      </c>
      <c r="D1152" s="336" t="s">
        <v>419</v>
      </c>
      <c r="E1152" s="50" t="s">
        <v>1267</v>
      </c>
      <c r="F1152" s="338" t="s">
        <v>2814</v>
      </c>
      <c r="G1152" s="50" t="s">
        <v>2815</v>
      </c>
      <c r="H1152" s="338" t="s">
        <v>2830</v>
      </c>
      <c r="I1152" s="50" t="s">
        <v>2831</v>
      </c>
      <c r="J1152" s="401"/>
      <c r="K1152" s="377"/>
      <c r="L1152" s="377"/>
      <c r="M1152" s="377"/>
      <c r="N1152" s="377"/>
      <c r="O1152" s="401"/>
      <c r="P1152" s="377"/>
      <c r="Q1152" s="377"/>
      <c r="R1152" s="377"/>
      <c r="S1152" s="401"/>
      <c r="T1152" s="377"/>
      <c r="U1152" s="401"/>
      <c r="V1152" s="377"/>
      <c r="W1152" s="377"/>
      <c r="X1152" s="377"/>
      <c r="Y1152" s="377"/>
      <c r="Z1152" s="377"/>
      <c r="AA1152" s="377"/>
    </row>
    <row r="1153" spans="1:27" hidden="1" x14ac:dyDescent="0.25">
      <c r="A1153" s="334" t="s">
        <v>388</v>
      </c>
      <c r="B1153" s="335" t="s">
        <v>2814</v>
      </c>
      <c r="C1153" s="334" t="s">
        <v>2815</v>
      </c>
      <c r="D1153" s="336" t="s">
        <v>419</v>
      </c>
      <c r="E1153" s="50" t="s">
        <v>1267</v>
      </c>
      <c r="F1153" s="338" t="s">
        <v>2814</v>
      </c>
      <c r="G1153" s="50" t="s">
        <v>2815</v>
      </c>
      <c r="H1153" s="338" t="s">
        <v>2832</v>
      </c>
      <c r="I1153" s="50" t="s">
        <v>2725</v>
      </c>
      <c r="J1153" s="401"/>
      <c r="K1153" s="377"/>
      <c r="L1153" s="377"/>
      <c r="M1153" s="377"/>
      <c r="N1153" s="377"/>
      <c r="O1153" s="401"/>
      <c r="P1153" s="377"/>
      <c r="Q1153" s="377"/>
      <c r="R1153" s="377"/>
      <c r="S1153" s="401"/>
      <c r="T1153" s="377"/>
      <c r="U1153" s="401"/>
      <c r="V1153" s="377"/>
      <c r="W1153" s="377"/>
      <c r="X1153" s="377"/>
      <c r="Y1153" s="377"/>
      <c r="Z1153" s="377"/>
      <c r="AA1153" s="377"/>
    </row>
    <row r="1154" spans="1:27" hidden="1" x14ac:dyDescent="0.25">
      <c r="A1154" s="334" t="s">
        <v>388</v>
      </c>
      <c r="B1154" s="335" t="s">
        <v>2814</v>
      </c>
      <c r="C1154" s="334" t="s">
        <v>2815</v>
      </c>
      <c r="D1154" s="336" t="s">
        <v>419</v>
      </c>
      <c r="E1154" s="50" t="s">
        <v>1267</v>
      </c>
      <c r="F1154" s="338" t="s">
        <v>2814</v>
      </c>
      <c r="G1154" s="50" t="s">
        <v>2815</v>
      </c>
      <c r="H1154" s="338" t="s">
        <v>2833</v>
      </c>
      <c r="I1154" s="50" t="s">
        <v>2834</v>
      </c>
      <c r="J1154" s="401"/>
      <c r="K1154" s="377"/>
      <c r="L1154" s="377"/>
      <c r="M1154" s="377"/>
      <c r="N1154" s="377"/>
      <c r="O1154" s="401"/>
      <c r="P1154" s="377"/>
      <c r="Q1154" s="377"/>
      <c r="R1154" s="377"/>
      <c r="S1154" s="401"/>
      <c r="T1154" s="377"/>
      <c r="U1154" s="401"/>
      <c r="V1154" s="377"/>
      <c r="W1154" s="377"/>
      <c r="X1154" s="377"/>
      <c r="Y1154" s="377"/>
      <c r="Z1154" s="377"/>
      <c r="AA1154" s="377"/>
    </row>
    <row r="1155" spans="1:27" hidden="1" x14ac:dyDescent="0.25">
      <c r="A1155" s="334" t="s">
        <v>379</v>
      </c>
      <c r="B1155" s="335" t="s">
        <v>2835</v>
      </c>
      <c r="C1155" s="334" t="s">
        <v>2836</v>
      </c>
      <c r="D1155" s="336" t="s">
        <v>389</v>
      </c>
      <c r="E1155" s="50" t="s">
        <v>2680</v>
      </c>
      <c r="F1155" s="338" t="s">
        <v>2835</v>
      </c>
      <c r="G1155" s="50" t="s">
        <v>2836</v>
      </c>
      <c r="H1155" s="338" t="s">
        <v>2837</v>
      </c>
      <c r="I1155" s="50" t="s">
        <v>2836</v>
      </c>
      <c r="J1155" s="401"/>
      <c r="K1155" s="377"/>
      <c r="L1155" s="377"/>
      <c r="M1155" s="377"/>
      <c r="N1155" s="377"/>
      <c r="O1155" s="401"/>
      <c r="P1155" s="377"/>
      <c r="Q1155" s="377"/>
      <c r="R1155" s="377"/>
      <c r="S1155" s="401"/>
      <c r="T1155" s="377"/>
      <c r="U1155" s="401"/>
      <c r="V1155" s="377"/>
      <c r="W1155" s="377"/>
      <c r="X1155" s="377"/>
      <c r="Y1155" s="377"/>
      <c r="Z1155" s="377"/>
      <c r="AA1155" s="377"/>
    </row>
    <row r="1156" spans="1:27" hidden="1" x14ac:dyDescent="0.25">
      <c r="A1156" s="334" t="s">
        <v>388</v>
      </c>
      <c r="B1156" s="335" t="s">
        <v>2838</v>
      </c>
      <c r="C1156" s="334" t="s">
        <v>2839</v>
      </c>
      <c r="D1156" s="336" t="s">
        <v>389</v>
      </c>
      <c r="E1156" s="50" t="s">
        <v>2680</v>
      </c>
      <c r="F1156" s="338" t="s">
        <v>2838</v>
      </c>
      <c r="G1156" s="50" t="s">
        <v>2839</v>
      </c>
      <c r="H1156" s="338" t="s">
        <v>2840</v>
      </c>
      <c r="I1156" s="50" t="s">
        <v>2841</v>
      </c>
      <c r="J1156" s="401"/>
      <c r="K1156" s="377"/>
      <c r="L1156" s="377"/>
      <c r="M1156" s="377"/>
      <c r="N1156" s="377"/>
      <c r="O1156" s="401"/>
      <c r="P1156" s="377"/>
      <c r="Q1156" s="377"/>
      <c r="R1156" s="377"/>
      <c r="S1156" s="401"/>
      <c r="T1156" s="377"/>
      <c r="U1156" s="401"/>
      <c r="V1156" s="377"/>
      <c r="W1156" s="377"/>
      <c r="X1156" s="377"/>
      <c r="Y1156" s="377"/>
      <c r="Z1156" s="377"/>
      <c r="AA1156" s="377"/>
    </row>
    <row r="1157" spans="1:27" hidden="1" x14ac:dyDescent="0.25">
      <c r="A1157" s="334" t="s">
        <v>388</v>
      </c>
      <c r="B1157" s="335" t="s">
        <v>2838</v>
      </c>
      <c r="C1157" s="334" t="s">
        <v>2839</v>
      </c>
      <c r="D1157" s="336" t="s">
        <v>389</v>
      </c>
      <c r="E1157" s="50" t="s">
        <v>2680</v>
      </c>
      <c r="F1157" s="338" t="s">
        <v>2838</v>
      </c>
      <c r="G1157" s="50" t="s">
        <v>2839</v>
      </c>
      <c r="H1157" s="338" t="s">
        <v>2842</v>
      </c>
      <c r="I1157" s="50" t="s">
        <v>2843</v>
      </c>
      <c r="J1157" s="401"/>
      <c r="K1157" s="377"/>
      <c r="L1157" s="377"/>
      <c r="M1157" s="377"/>
      <c r="N1157" s="377"/>
      <c r="O1157" s="401"/>
      <c r="P1157" s="377"/>
      <c r="Q1157" s="377"/>
      <c r="R1157" s="377"/>
      <c r="S1157" s="401"/>
      <c r="T1157" s="377"/>
      <c r="U1157" s="401"/>
      <c r="V1157" s="377"/>
      <c r="W1157" s="377"/>
      <c r="X1157" s="377"/>
      <c r="Y1157" s="377"/>
      <c r="Z1157" s="377"/>
      <c r="AA1157" s="377"/>
    </row>
    <row r="1158" spans="1:27" hidden="1" x14ac:dyDescent="0.25">
      <c r="A1158" s="334" t="s">
        <v>388</v>
      </c>
      <c r="B1158" s="335" t="s">
        <v>2838</v>
      </c>
      <c r="C1158" s="334" t="s">
        <v>2839</v>
      </c>
      <c r="D1158" s="336" t="s">
        <v>389</v>
      </c>
      <c r="E1158" s="50" t="s">
        <v>2680</v>
      </c>
      <c r="F1158" s="338" t="s">
        <v>2838</v>
      </c>
      <c r="G1158" s="50" t="s">
        <v>2839</v>
      </c>
      <c r="H1158" s="338" t="s">
        <v>2844</v>
      </c>
      <c r="I1158" s="50" t="s">
        <v>2845</v>
      </c>
      <c r="J1158" s="401"/>
      <c r="K1158" s="377"/>
      <c r="L1158" s="377"/>
      <c r="M1158" s="377"/>
      <c r="N1158" s="377"/>
      <c r="O1158" s="401"/>
      <c r="P1158" s="377"/>
      <c r="Q1158" s="377"/>
      <c r="R1158" s="377"/>
      <c r="S1158" s="401"/>
      <c r="T1158" s="377"/>
      <c r="U1158" s="401"/>
      <c r="V1158" s="377"/>
      <c r="W1158" s="377"/>
      <c r="X1158" s="377"/>
      <c r="Y1158" s="377"/>
      <c r="Z1158" s="377"/>
      <c r="AA1158" s="377"/>
    </row>
    <row r="1159" spans="1:27" hidden="1" x14ac:dyDescent="0.25">
      <c r="A1159" s="334" t="s">
        <v>388</v>
      </c>
      <c r="B1159" s="335" t="s">
        <v>2838</v>
      </c>
      <c r="C1159" s="334" t="s">
        <v>2839</v>
      </c>
      <c r="D1159" s="336" t="s">
        <v>389</v>
      </c>
      <c r="E1159" s="50" t="s">
        <v>2680</v>
      </c>
      <c r="F1159" s="338" t="s">
        <v>2838</v>
      </c>
      <c r="G1159" s="50" t="s">
        <v>2839</v>
      </c>
      <c r="H1159" s="338" t="s">
        <v>2846</v>
      </c>
      <c r="I1159" s="50" t="s">
        <v>2847</v>
      </c>
      <c r="J1159" s="401"/>
      <c r="K1159" s="377"/>
      <c r="L1159" s="377"/>
      <c r="M1159" s="377"/>
      <c r="N1159" s="377"/>
      <c r="O1159" s="401"/>
      <c r="P1159" s="377"/>
      <c r="Q1159" s="377"/>
      <c r="R1159" s="377"/>
      <c r="S1159" s="401"/>
      <c r="T1159" s="377"/>
      <c r="U1159" s="401"/>
      <c r="V1159" s="377"/>
      <c r="W1159" s="377"/>
      <c r="X1159" s="377"/>
      <c r="Y1159" s="377"/>
      <c r="Z1159" s="377"/>
      <c r="AA1159" s="377"/>
    </row>
    <row r="1160" spans="1:27" hidden="1" x14ac:dyDescent="0.25">
      <c r="A1160" s="334" t="s">
        <v>388</v>
      </c>
      <c r="B1160" s="335" t="s">
        <v>2838</v>
      </c>
      <c r="C1160" s="334" t="s">
        <v>2839</v>
      </c>
      <c r="D1160" s="336" t="s">
        <v>389</v>
      </c>
      <c r="E1160" s="50" t="s">
        <v>2680</v>
      </c>
      <c r="F1160" s="338" t="s">
        <v>2838</v>
      </c>
      <c r="G1160" s="50" t="s">
        <v>2839</v>
      </c>
      <c r="H1160" s="338" t="s">
        <v>2848</v>
      </c>
      <c r="I1160" s="50" t="s">
        <v>2849</v>
      </c>
      <c r="J1160" s="401"/>
      <c r="K1160" s="377"/>
      <c r="L1160" s="377"/>
      <c r="M1160" s="377"/>
      <c r="N1160" s="377"/>
      <c r="O1160" s="401"/>
      <c r="P1160" s="377"/>
      <c r="Q1160" s="377"/>
      <c r="R1160" s="377"/>
      <c r="S1160" s="401"/>
      <c r="T1160" s="377"/>
      <c r="U1160" s="401"/>
      <c r="V1160" s="377"/>
      <c r="W1160" s="377"/>
      <c r="X1160" s="377"/>
      <c r="Y1160" s="377"/>
      <c r="Z1160" s="377"/>
      <c r="AA1160" s="377"/>
    </row>
    <row r="1161" spans="1:27" hidden="1" x14ac:dyDescent="0.25">
      <c r="A1161" s="334" t="s">
        <v>388</v>
      </c>
      <c r="B1161" s="335" t="s">
        <v>2838</v>
      </c>
      <c r="C1161" s="334" t="s">
        <v>2839</v>
      </c>
      <c r="D1161" s="336" t="s">
        <v>389</v>
      </c>
      <c r="E1161" s="50" t="s">
        <v>2680</v>
      </c>
      <c r="F1161" s="338" t="s">
        <v>2838</v>
      </c>
      <c r="G1161" s="50" t="s">
        <v>2839</v>
      </c>
      <c r="H1161" s="338" t="s">
        <v>2850</v>
      </c>
      <c r="I1161" s="50" t="s">
        <v>2851</v>
      </c>
      <c r="J1161" s="401"/>
      <c r="K1161" s="377"/>
      <c r="L1161" s="377"/>
      <c r="M1161" s="377"/>
      <c r="N1161" s="377"/>
      <c r="O1161" s="401"/>
      <c r="P1161" s="377"/>
      <c r="Q1161" s="377"/>
      <c r="R1161" s="377"/>
      <c r="S1161" s="401"/>
      <c r="T1161" s="377"/>
      <c r="U1161" s="401"/>
      <c r="V1161" s="377"/>
      <c r="W1161" s="377"/>
      <c r="X1161" s="377"/>
      <c r="Y1161" s="377"/>
      <c r="Z1161" s="377"/>
      <c r="AA1161" s="377"/>
    </row>
    <row r="1162" spans="1:27" hidden="1" x14ac:dyDescent="0.25">
      <c r="A1162" s="334" t="s">
        <v>388</v>
      </c>
      <c r="B1162" s="335" t="s">
        <v>2838</v>
      </c>
      <c r="C1162" s="334" t="s">
        <v>2839</v>
      </c>
      <c r="D1162" s="336" t="s">
        <v>389</v>
      </c>
      <c r="E1162" s="50" t="s">
        <v>2680</v>
      </c>
      <c r="F1162" s="338" t="s">
        <v>2838</v>
      </c>
      <c r="G1162" s="50" t="s">
        <v>2839</v>
      </c>
      <c r="H1162" s="338" t="s">
        <v>2852</v>
      </c>
      <c r="I1162" s="50" t="s">
        <v>2853</v>
      </c>
      <c r="J1162" s="401"/>
      <c r="K1162" s="377"/>
      <c r="L1162" s="377"/>
      <c r="M1162" s="377"/>
      <c r="N1162" s="377"/>
      <c r="O1162" s="401"/>
      <c r="P1162" s="377"/>
      <c r="Q1162" s="377"/>
      <c r="R1162" s="377"/>
      <c r="S1162" s="401"/>
      <c r="T1162" s="377"/>
      <c r="U1162" s="401"/>
      <c r="V1162" s="377"/>
      <c r="W1162" s="377"/>
      <c r="X1162" s="377"/>
      <c r="Y1162" s="377"/>
      <c r="Z1162" s="377"/>
      <c r="AA1162" s="377"/>
    </row>
    <row r="1163" spans="1:27" hidden="1" x14ac:dyDescent="0.25">
      <c r="A1163" s="334" t="s">
        <v>388</v>
      </c>
      <c r="B1163" s="335" t="s">
        <v>2838</v>
      </c>
      <c r="C1163" s="334" t="s">
        <v>2839</v>
      </c>
      <c r="D1163" s="336" t="s">
        <v>389</v>
      </c>
      <c r="E1163" s="50" t="s">
        <v>2680</v>
      </c>
      <c r="F1163" s="338" t="s">
        <v>2838</v>
      </c>
      <c r="G1163" s="50" t="s">
        <v>2839</v>
      </c>
      <c r="H1163" s="338" t="s">
        <v>2854</v>
      </c>
      <c r="I1163" s="50" t="s">
        <v>2855</v>
      </c>
      <c r="J1163" s="401"/>
      <c r="K1163" s="377"/>
      <c r="L1163" s="377"/>
      <c r="M1163" s="377"/>
      <c r="N1163" s="377"/>
      <c r="O1163" s="401"/>
      <c r="P1163" s="377"/>
      <c r="Q1163" s="377"/>
      <c r="R1163" s="377"/>
      <c r="S1163" s="401"/>
      <c r="T1163" s="377"/>
      <c r="U1163" s="401"/>
      <c r="V1163" s="377"/>
      <c r="W1163" s="377"/>
      <c r="X1163" s="377"/>
      <c r="Y1163" s="377"/>
      <c r="Z1163" s="377"/>
      <c r="AA1163" s="377"/>
    </row>
    <row r="1164" spans="1:27" hidden="1" x14ac:dyDescent="0.25">
      <c r="A1164" s="334" t="s">
        <v>388</v>
      </c>
      <c r="B1164" s="335" t="s">
        <v>2838</v>
      </c>
      <c r="C1164" s="334" t="s">
        <v>2839</v>
      </c>
      <c r="D1164" s="336" t="s">
        <v>389</v>
      </c>
      <c r="E1164" s="50" t="s">
        <v>2680</v>
      </c>
      <c r="F1164" s="338" t="s">
        <v>2838</v>
      </c>
      <c r="G1164" s="50" t="s">
        <v>2839</v>
      </c>
      <c r="H1164" s="338" t="s">
        <v>2856</v>
      </c>
      <c r="I1164" s="50" t="s">
        <v>2857</v>
      </c>
      <c r="J1164" s="401"/>
      <c r="K1164" s="377"/>
      <c r="L1164" s="377"/>
      <c r="M1164" s="377"/>
      <c r="N1164" s="377"/>
      <c r="O1164" s="401"/>
      <c r="P1164" s="377"/>
      <c r="Q1164" s="377"/>
      <c r="R1164" s="377"/>
      <c r="S1164" s="401"/>
      <c r="T1164" s="377"/>
      <c r="U1164" s="401"/>
      <c r="V1164" s="377"/>
      <c r="W1164" s="377"/>
      <c r="X1164" s="377"/>
      <c r="Y1164" s="377"/>
      <c r="Z1164" s="377"/>
      <c r="AA1164" s="377"/>
    </row>
    <row r="1165" spans="1:27" hidden="1" x14ac:dyDescent="0.25">
      <c r="A1165" s="334" t="s">
        <v>388</v>
      </c>
      <c r="B1165" s="335" t="s">
        <v>2838</v>
      </c>
      <c r="C1165" s="334" t="s">
        <v>2839</v>
      </c>
      <c r="D1165" s="336" t="s">
        <v>389</v>
      </c>
      <c r="E1165" s="50" t="s">
        <v>2680</v>
      </c>
      <c r="F1165" s="338" t="s">
        <v>2838</v>
      </c>
      <c r="G1165" s="50" t="s">
        <v>2839</v>
      </c>
      <c r="H1165" s="338" t="s">
        <v>2858</v>
      </c>
      <c r="I1165" s="50" t="s">
        <v>2859</v>
      </c>
      <c r="J1165" s="401"/>
      <c r="K1165" s="377"/>
      <c r="L1165" s="377"/>
      <c r="M1165" s="377"/>
      <c r="N1165" s="377"/>
      <c r="O1165" s="401"/>
      <c r="P1165" s="377"/>
      <c r="Q1165" s="377"/>
      <c r="R1165" s="377"/>
      <c r="S1165" s="401"/>
      <c r="T1165" s="377"/>
      <c r="U1165" s="401"/>
      <c r="V1165" s="377"/>
      <c r="W1165" s="377"/>
      <c r="X1165" s="377"/>
      <c r="Y1165" s="377"/>
      <c r="Z1165" s="377"/>
      <c r="AA1165" s="377"/>
    </row>
    <row r="1166" spans="1:27" hidden="1" x14ac:dyDescent="0.25">
      <c r="A1166" s="334" t="s">
        <v>388</v>
      </c>
      <c r="B1166" s="335" t="s">
        <v>2838</v>
      </c>
      <c r="C1166" s="334" t="s">
        <v>2839</v>
      </c>
      <c r="D1166" s="336" t="s">
        <v>389</v>
      </c>
      <c r="E1166" s="50" t="s">
        <v>2680</v>
      </c>
      <c r="F1166" s="338" t="s">
        <v>2838</v>
      </c>
      <c r="G1166" s="50" t="s">
        <v>2839</v>
      </c>
      <c r="H1166" s="338" t="s">
        <v>2860</v>
      </c>
      <c r="I1166" s="50" t="s">
        <v>2861</v>
      </c>
      <c r="J1166" s="401"/>
      <c r="K1166" s="377"/>
      <c r="L1166" s="377"/>
      <c r="M1166" s="377"/>
      <c r="N1166" s="377"/>
      <c r="O1166" s="401"/>
      <c r="P1166" s="377"/>
      <c r="Q1166" s="377"/>
      <c r="R1166" s="377"/>
      <c r="S1166" s="401"/>
      <c r="T1166" s="377"/>
      <c r="U1166" s="401"/>
      <c r="V1166" s="377"/>
      <c r="W1166" s="377"/>
      <c r="X1166" s="377"/>
      <c r="Y1166" s="377"/>
      <c r="Z1166" s="377"/>
      <c r="AA1166" s="377"/>
    </row>
    <row r="1167" spans="1:27" hidden="1" x14ac:dyDescent="0.25">
      <c r="A1167" s="334" t="s">
        <v>388</v>
      </c>
      <c r="B1167" s="335" t="s">
        <v>2838</v>
      </c>
      <c r="C1167" s="334" t="s">
        <v>2839</v>
      </c>
      <c r="D1167" s="336" t="s">
        <v>389</v>
      </c>
      <c r="E1167" s="50" t="s">
        <v>2680</v>
      </c>
      <c r="F1167" s="338" t="s">
        <v>2838</v>
      </c>
      <c r="G1167" s="50" t="s">
        <v>2839</v>
      </c>
      <c r="H1167" s="338" t="s">
        <v>2862</v>
      </c>
      <c r="I1167" s="50" t="s">
        <v>2863</v>
      </c>
      <c r="J1167" s="401"/>
      <c r="K1167" s="377"/>
      <c r="L1167" s="377"/>
      <c r="M1167" s="377"/>
      <c r="N1167" s="377"/>
      <c r="O1167" s="401"/>
      <c r="P1167" s="377"/>
      <c r="Q1167" s="377"/>
      <c r="R1167" s="377"/>
      <c r="S1167" s="401"/>
      <c r="T1167" s="377"/>
      <c r="U1167" s="401"/>
      <c r="V1167" s="377"/>
      <c r="W1167" s="377"/>
      <c r="X1167" s="377"/>
      <c r="Y1167" s="377"/>
      <c r="Z1167" s="377"/>
      <c r="AA1167" s="377"/>
    </row>
    <row r="1168" spans="1:27" hidden="1" x14ac:dyDescent="0.25">
      <c r="A1168" s="334" t="s">
        <v>388</v>
      </c>
      <c r="B1168" s="335" t="s">
        <v>2838</v>
      </c>
      <c r="C1168" s="334" t="s">
        <v>2839</v>
      </c>
      <c r="D1168" s="336" t="s">
        <v>389</v>
      </c>
      <c r="E1168" s="50" t="s">
        <v>2680</v>
      </c>
      <c r="F1168" s="338" t="s">
        <v>2838</v>
      </c>
      <c r="G1168" s="50" t="s">
        <v>2839</v>
      </c>
      <c r="H1168" s="338" t="s">
        <v>2864</v>
      </c>
      <c r="I1168" s="50" t="s">
        <v>2865</v>
      </c>
      <c r="J1168" s="401"/>
      <c r="K1168" s="377"/>
      <c r="L1168" s="377"/>
      <c r="M1168" s="377"/>
      <c r="N1168" s="377"/>
      <c r="O1168" s="401"/>
      <c r="P1168" s="377"/>
      <c r="Q1168" s="377"/>
      <c r="R1168" s="377"/>
      <c r="S1168" s="401"/>
      <c r="T1168" s="377"/>
      <c r="U1168" s="401"/>
      <c r="V1168" s="377"/>
      <c r="W1168" s="377"/>
      <c r="X1168" s="377"/>
      <c r="Y1168" s="377"/>
      <c r="Z1168" s="377"/>
      <c r="AA1168" s="377"/>
    </row>
    <row r="1169" spans="1:27" hidden="1" x14ac:dyDescent="0.25">
      <c r="A1169" s="334" t="s">
        <v>388</v>
      </c>
      <c r="B1169" s="335" t="s">
        <v>2838</v>
      </c>
      <c r="C1169" s="334" t="s">
        <v>2839</v>
      </c>
      <c r="D1169" s="336" t="s">
        <v>389</v>
      </c>
      <c r="E1169" s="50" t="s">
        <v>2680</v>
      </c>
      <c r="F1169" s="338" t="s">
        <v>2838</v>
      </c>
      <c r="G1169" s="50" t="s">
        <v>2839</v>
      </c>
      <c r="H1169" s="338" t="s">
        <v>2866</v>
      </c>
      <c r="I1169" s="50" t="s">
        <v>2867</v>
      </c>
      <c r="J1169" s="401"/>
      <c r="K1169" s="377"/>
      <c r="L1169" s="377"/>
      <c r="M1169" s="377"/>
      <c r="N1169" s="377"/>
      <c r="O1169" s="401"/>
      <c r="P1169" s="377"/>
      <c r="Q1169" s="377"/>
      <c r="R1169" s="377"/>
      <c r="S1169" s="401"/>
      <c r="T1169" s="377"/>
      <c r="U1169" s="401"/>
      <c r="V1169" s="377"/>
      <c r="W1169" s="377"/>
      <c r="X1169" s="377"/>
      <c r="Y1169" s="377"/>
      <c r="Z1169" s="377"/>
      <c r="AA1169" s="377"/>
    </row>
    <row r="1170" spans="1:27" hidden="1" x14ac:dyDescent="0.25">
      <c r="A1170" s="334" t="s">
        <v>388</v>
      </c>
      <c r="B1170" s="335" t="s">
        <v>2838</v>
      </c>
      <c r="C1170" s="334" t="s">
        <v>2839</v>
      </c>
      <c r="D1170" s="336" t="s">
        <v>389</v>
      </c>
      <c r="E1170" s="50" t="s">
        <v>2680</v>
      </c>
      <c r="F1170" s="338" t="s">
        <v>2838</v>
      </c>
      <c r="G1170" s="50" t="s">
        <v>2839</v>
      </c>
      <c r="H1170" s="338" t="s">
        <v>2868</v>
      </c>
      <c r="I1170" s="50" t="s">
        <v>2869</v>
      </c>
      <c r="J1170" s="401"/>
      <c r="K1170" s="377"/>
      <c r="L1170" s="377"/>
      <c r="M1170" s="377"/>
      <c r="N1170" s="377"/>
      <c r="O1170" s="401"/>
      <c r="P1170" s="377"/>
      <c r="Q1170" s="377"/>
      <c r="R1170" s="377"/>
      <c r="S1170" s="401"/>
      <c r="T1170" s="377"/>
      <c r="U1170" s="401"/>
      <c r="V1170" s="377"/>
      <c r="W1170" s="377"/>
      <c r="X1170" s="377"/>
      <c r="Y1170" s="377"/>
      <c r="Z1170" s="377"/>
      <c r="AA1170" s="377"/>
    </row>
    <row r="1171" spans="1:27" hidden="1" x14ac:dyDescent="0.25">
      <c r="A1171" s="334" t="s">
        <v>388</v>
      </c>
      <c r="B1171" s="335" t="s">
        <v>2838</v>
      </c>
      <c r="C1171" s="334" t="s">
        <v>2839</v>
      </c>
      <c r="D1171" s="336" t="s">
        <v>389</v>
      </c>
      <c r="E1171" s="50" t="s">
        <v>2680</v>
      </c>
      <c r="F1171" s="338" t="s">
        <v>2838</v>
      </c>
      <c r="G1171" s="50" t="s">
        <v>2839</v>
      </c>
      <c r="H1171" s="338" t="s">
        <v>2870</v>
      </c>
      <c r="I1171" s="50" t="s">
        <v>2871</v>
      </c>
      <c r="J1171" s="401"/>
      <c r="K1171" s="377"/>
      <c r="L1171" s="377"/>
      <c r="M1171" s="377"/>
      <c r="N1171" s="377"/>
      <c r="O1171" s="401"/>
      <c r="P1171" s="377"/>
      <c r="Q1171" s="377"/>
      <c r="R1171" s="377"/>
      <c r="S1171" s="401"/>
      <c r="T1171" s="377"/>
      <c r="U1171" s="401"/>
      <c r="V1171" s="377"/>
      <c r="W1171" s="377"/>
      <c r="X1171" s="377"/>
      <c r="Y1171" s="377"/>
      <c r="Z1171" s="377"/>
      <c r="AA1171" s="377"/>
    </row>
    <row r="1172" spans="1:27" hidden="1" x14ac:dyDescent="0.25">
      <c r="A1172" s="334" t="s">
        <v>388</v>
      </c>
      <c r="B1172" s="335" t="s">
        <v>2872</v>
      </c>
      <c r="C1172" s="334" t="s">
        <v>2873</v>
      </c>
      <c r="D1172" s="336" t="s">
        <v>577</v>
      </c>
      <c r="E1172" s="50" t="s">
        <v>2769</v>
      </c>
      <c r="F1172" s="338" t="s">
        <v>2872</v>
      </c>
      <c r="G1172" s="50" t="s">
        <v>2873</v>
      </c>
      <c r="H1172" s="338" t="s">
        <v>2874</v>
      </c>
      <c r="I1172" s="50" t="s">
        <v>2875</v>
      </c>
      <c r="J1172" s="401"/>
      <c r="K1172" s="377"/>
      <c r="L1172" s="377"/>
      <c r="M1172" s="377"/>
      <c r="N1172" s="377"/>
      <c r="O1172" s="401"/>
      <c r="P1172" s="377"/>
      <c r="Q1172" s="377"/>
      <c r="R1172" s="377"/>
      <c r="S1172" s="401"/>
      <c r="T1172" s="377"/>
      <c r="U1172" s="401"/>
      <c r="V1172" s="377"/>
      <c r="W1172" s="377"/>
      <c r="X1172" s="377"/>
      <c r="Y1172" s="377"/>
      <c r="Z1172" s="377"/>
      <c r="AA1172" s="377"/>
    </row>
    <row r="1173" spans="1:27" hidden="1" x14ac:dyDescent="0.25">
      <c r="A1173" s="334" t="s">
        <v>388</v>
      </c>
      <c r="B1173" s="335" t="s">
        <v>2872</v>
      </c>
      <c r="C1173" s="334" t="s">
        <v>2873</v>
      </c>
      <c r="D1173" s="336" t="s">
        <v>577</v>
      </c>
      <c r="E1173" s="50" t="s">
        <v>2769</v>
      </c>
      <c r="F1173" s="338" t="s">
        <v>2872</v>
      </c>
      <c r="G1173" s="50" t="s">
        <v>2873</v>
      </c>
      <c r="H1173" s="338" t="s">
        <v>2876</v>
      </c>
      <c r="I1173" s="50" t="s">
        <v>2877</v>
      </c>
      <c r="J1173" s="401"/>
      <c r="K1173" s="377"/>
      <c r="L1173" s="377"/>
      <c r="M1173" s="377"/>
      <c r="N1173" s="377"/>
      <c r="O1173" s="401"/>
      <c r="P1173" s="377"/>
      <c r="Q1173" s="377"/>
      <c r="R1173" s="377"/>
      <c r="S1173" s="401"/>
      <c r="T1173" s="377"/>
      <c r="U1173" s="401"/>
      <c r="V1173" s="377"/>
      <c r="W1173" s="377"/>
      <c r="X1173" s="377"/>
      <c r="Y1173" s="377"/>
      <c r="Z1173" s="377"/>
      <c r="AA1173" s="377"/>
    </row>
    <row r="1174" spans="1:27" hidden="1" x14ac:dyDescent="0.25">
      <c r="A1174" s="334" t="s">
        <v>388</v>
      </c>
      <c r="B1174" s="335" t="s">
        <v>2872</v>
      </c>
      <c r="C1174" s="334" t="s">
        <v>2873</v>
      </c>
      <c r="D1174" s="336" t="s">
        <v>577</v>
      </c>
      <c r="E1174" s="50" t="s">
        <v>2769</v>
      </c>
      <c r="F1174" s="338" t="s">
        <v>2872</v>
      </c>
      <c r="G1174" s="50" t="s">
        <v>2873</v>
      </c>
      <c r="H1174" s="338" t="s">
        <v>2878</v>
      </c>
      <c r="I1174" s="50" t="s">
        <v>2879</v>
      </c>
      <c r="J1174" s="401"/>
      <c r="K1174" s="377"/>
      <c r="L1174" s="377"/>
      <c r="M1174" s="377"/>
      <c r="N1174" s="377"/>
      <c r="O1174" s="401"/>
      <c r="P1174" s="377"/>
      <c r="Q1174" s="377"/>
      <c r="R1174" s="377"/>
      <c r="S1174" s="401"/>
      <c r="T1174" s="377"/>
      <c r="U1174" s="401"/>
      <c r="V1174" s="377"/>
      <c r="W1174" s="377"/>
      <c r="X1174" s="377"/>
      <c r="Y1174" s="377"/>
      <c r="Z1174" s="377"/>
      <c r="AA1174" s="377"/>
    </row>
    <row r="1175" spans="1:27" hidden="1" x14ac:dyDescent="0.25">
      <c r="A1175" s="334" t="s">
        <v>388</v>
      </c>
      <c r="B1175" s="335" t="s">
        <v>2872</v>
      </c>
      <c r="C1175" s="334" t="s">
        <v>2873</v>
      </c>
      <c r="D1175" s="336" t="s">
        <v>577</v>
      </c>
      <c r="E1175" s="50" t="s">
        <v>2769</v>
      </c>
      <c r="F1175" s="338" t="s">
        <v>2872</v>
      </c>
      <c r="G1175" s="50" t="s">
        <v>2873</v>
      </c>
      <c r="H1175" s="338" t="s">
        <v>2880</v>
      </c>
      <c r="I1175" s="50" t="s">
        <v>2881</v>
      </c>
      <c r="J1175" s="401"/>
      <c r="K1175" s="377"/>
      <c r="L1175" s="377"/>
      <c r="M1175" s="377"/>
      <c r="N1175" s="377"/>
      <c r="O1175" s="401"/>
      <c r="P1175" s="377"/>
      <c r="Q1175" s="377"/>
      <c r="R1175" s="377"/>
      <c r="S1175" s="401"/>
      <c r="T1175" s="377"/>
      <c r="U1175" s="401"/>
      <c r="V1175" s="377"/>
      <c r="W1175" s="377"/>
      <c r="X1175" s="377"/>
      <c r="Y1175" s="377"/>
      <c r="Z1175" s="377"/>
      <c r="AA1175" s="377"/>
    </row>
    <row r="1176" spans="1:27" hidden="1" x14ac:dyDescent="0.25">
      <c r="A1176" s="334" t="s">
        <v>388</v>
      </c>
      <c r="B1176" s="335" t="s">
        <v>2882</v>
      </c>
      <c r="C1176" s="334" t="s">
        <v>2883</v>
      </c>
      <c r="D1176" s="336" t="s">
        <v>577</v>
      </c>
      <c r="E1176" s="50" t="s">
        <v>2769</v>
      </c>
      <c r="F1176" s="338" t="s">
        <v>2882</v>
      </c>
      <c r="G1176" s="50" t="s">
        <v>2883</v>
      </c>
      <c r="H1176" s="338" t="s">
        <v>2884</v>
      </c>
      <c r="I1176" s="50" t="s">
        <v>2885</v>
      </c>
      <c r="J1176" s="401"/>
      <c r="K1176" s="377"/>
      <c r="L1176" s="377"/>
      <c r="M1176" s="377"/>
      <c r="N1176" s="377"/>
      <c r="O1176" s="401"/>
      <c r="P1176" s="377"/>
      <c r="Q1176" s="377"/>
      <c r="R1176" s="377"/>
      <c r="S1176" s="401"/>
      <c r="T1176" s="377"/>
      <c r="U1176" s="401"/>
      <c r="V1176" s="377"/>
      <c r="W1176" s="377"/>
      <c r="X1176" s="377"/>
      <c r="Y1176" s="377"/>
      <c r="Z1176" s="377"/>
      <c r="AA1176" s="377"/>
    </row>
    <row r="1177" spans="1:27" hidden="1" x14ac:dyDescent="0.25">
      <c r="A1177" s="334" t="s">
        <v>388</v>
      </c>
      <c r="B1177" s="335" t="s">
        <v>2882</v>
      </c>
      <c r="C1177" s="334" t="s">
        <v>2883</v>
      </c>
      <c r="D1177" s="336" t="s">
        <v>577</v>
      </c>
      <c r="E1177" s="50" t="s">
        <v>2769</v>
      </c>
      <c r="F1177" s="338" t="s">
        <v>2882</v>
      </c>
      <c r="G1177" s="50" t="s">
        <v>2883</v>
      </c>
      <c r="H1177" s="338" t="s">
        <v>2886</v>
      </c>
      <c r="I1177" s="50" t="s">
        <v>2887</v>
      </c>
      <c r="J1177" s="401"/>
      <c r="K1177" s="377"/>
      <c r="L1177" s="377"/>
      <c r="M1177" s="377"/>
      <c r="N1177" s="377"/>
      <c r="O1177" s="401"/>
      <c r="P1177" s="377"/>
      <c r="Q1177" s="377"/>
      <c r="R1177" s="377"/>
      <c r="S1177" s="401"/>
      <c r="T1177" s="377"/>
      <c r="U1177" s="401"/>
      <c r="V1177" s="377"/>
      <c r="W1177" s="377"/>
      <c r="X1177" s="377"/>
      <c r="Y1177" s="377"/>
      <c r="Z1177" s="377"/>
      <c r="AA1177" s="377"/>
    </row>
    <row r="1178" spans="1:27" hidden="1" x14ac:dyDescent="0.25">
      <c r="A1178" s="334" t="s">
        <v>388</v>
      </c>
      <c r="B1178" s="335" t="s">
        <v>2882</v>
      </c>
      <c r="C1178" s="334" t="s">
        <v>2883</v>
      </c>
      <c r="D1178" s="336" t="s">
        <v>577</v>
      </c>
      <c r="E1178" s="50" t="s">
        <v>2769</v>
      </c>
      <c r="F1178" s="338" t="s">
        <v>2882</v>
      </c>
      <c r="G1178" s="50" t="s">
        <v>2883</v>
      </c>
      <c r="H1178" s="338" t="s">
        <v>2888</v>
      </c>
      <c r="I1178" s="50" t="s">
        <v>2889</v>
      </c>
      <c r="J1178" s="401"/>
      <c r="K1178" s="377"/>
      <c r="L1178" s="377"/>
      <c r="M1178" s="377"/>
      <c r="N1178" s="377"/>
      <c r="O1178" s="401"/>
      <c r="P1178" s="377"/>
      <c r="Q1178" s="377"/>
      <c r="R1178" s="377"/>
      <c r="S1178" s="401"/>
      <c r="T1178" s="377"/>
      <c r="U1178" s="401"/>
      <c r="V1178" s="377"/>
      <c r="W1178" s="377"/>
      <c r="X1178" s="377"/>
      <c r="Y1178" s="377"/>
      <c r="Z1178" s="377"/>
      <c r="AA1178" s="377"/>
    </row>
    <row r="1179" spans="1:27" hidden="1" x14ac:dyDescent="0.25">
      <c r="A1179" s="334" t="s">
        <v>388</v>
      </c>
      <c r="B1179" s="335" t="s">
        <v>2882</v>
      </c>
      <c r="C1179" s="334" t="s">
        <v>2883</v>
      </c>
      <c r="D1179" s="336" t="s">
        <v>577</v>
      </c>
      <c r="E1179" s="50" t="s">
        <v>2769</v>
      </c>
      <c r="F1179" s="338" t="s">
        <v>2882</v>
      </c>
      <c r="G1179" s="50" t="s">
        <v>2883</v>
      </c>
      <c r="H1179" s="338" t="s">
        <v>2890</v>
      </c>
      <c r="I1179" s="50" t="s">
        <v>2883</v>
      </c>
      <c r="J1179" s="401"/>
      <c r="K1179" s="377"/>
      <c r="L1179" s="377"/>
      <c r="M1179" s="377"/>
      <c r="N1179" s="377"/>
      <c r="O1179" s="401"/>
      <c r="P1179" s="377"/>
      <c r="Q1179" s="377"/>
      <c r="R1179" s="377"/>
      <c r="S1179" s="401"/>
      <c r="T1179" s="377"/>
      <c r="U1179" s="401"/>
      <c r="V1179" s="377"/>
      <c r="W1179" s="377"/>
      <c r="X1179" s="377"/>
      <c r="Y1179" s="377"/>
      <c r="Z1179" s="377"/>
      <c r="AA1179" s="377"/>
    </row>
    <row r="1180" spans="1:27" hidden="1" x14ac:dyDescent="0.25">
      <c r="A1180" s="334" t="s">
        <v>388</v>
      </c>
      <c r="B1180" s="335" t="s">
        <v>2882</v>
      </c>
      <c r="C1180" s="334" t="s">
        <v>2883</v>
      </c>
      <c r="D1180" s="336" t="s">
        <v>577</v>
      </c>
      <c r="E1180" s="50" t="s">
        <v>2769</v>
      </c>
      <c r="F1180" s="338" t="s">
        <v>2882</v>
      </c>
      <c r="G1180" s="50" t="s">
        <v>2883</v>
      </c>
      <c r="H1180" s="338" t="s">
        <v>2891</v>
      </c>
      <c r="I1180" s="50" t="s">
        <v>2892</v>
      </c>
      <c r="J1180" s="401"/>
      <c r="K1180" s="377"/>
      <c r="L1180" s="377"/>
      <c r="M1180" s="377"/>
      <c r="N1180" s="377"/>
      <c r="O1180" s="401"/>
      <c r="P1180" s="377"/>
      <c r="Q1180" s="377"/>
      <c r="R1180" s="377"/>
      <c r="S1180" s="401"/>
      <c r="T1180" s="377"/>
      <c r="U1180" s="401"/>
      <c r="V1180" s="377"/>
      <c r="W1180" s="377"/>
      <c r="X1180" s="377"/>
      <c r="Y1180" s="377"/>
      <c r="Z1180" s="377"/>
      <c r="AA1180" s="377"/>
    </row>
    <row r="1181" spans="1:27" hidden="1" x14ac:dyDescent="0.25">
      <c r="A1181" s="334" t="s">
        <v>388</v>
      </c>
      <c r="B1181" s="335" t="s">
        <v>2882</v>
      </c>
      <c r="C1181" s="334" t="s">
        <v>2883</v>
      </c>
      <c r="D1181" s="336" t="s">
        <v>577</v>
      </c>
      <c r="E1181" s="50" t="s">
        <v>2769</v>
      </c>
      <c r="F1181" s="338" t="s">
        <v>2882</v>
      </c>
      <c r="G1181" s="50" t="s">
        <v>2883</v>
      </c>
      <c r="H1181" s="338" t="s">
        <v>2893</v>
      </c>
      <c r="I1181" s="50" t="s">
        <v>2894</v>
      </c>
      <c r="J1181" s="401"/>
      <c r="K1181" s="377"/>
      <c r="L1181" s="377"/>
      <c r="M1181" s="377"/>
      <c r="N1181" s="377"/>
      <c r="O1181" s="401"/>
      <c r="P1181" s="377"/>
      <c r="Q1181" s="377"/>
      <c r="R1181" s="377"/>
      <c r="S1181" s="401"/>
      <c r="T1181" s="377"/>
      <c r="U1181" s="401"/>
      <c r="V1181" s="377"/>
      <c r="W1181" s="377"/>
      <c r="X1181" s="377"/>
      <c r="Y1181" s="377"/>
      <c r="Z1181" s="377"/>
      <c r="AA1181" s="377"/>
    </row>
    <row r="1182" spans="1:27" hidden="1" x14ac:dyDescent="0.25">
      <c r="A1182" s="334" t="s">
        <v>388</v>
      </c>
      <c r="B1182" s="335" t="s">
        <v>2895</v>
      </c>
      <c r="C1182" s="334" t="s">
        <v>2896</v>
      </c>
      <c r="D1182" s="336" t="s">
        <v>577</v>
      </c>
      <c r="E1182" s="50" t="s">
        <v>2769</v>
      </c>
      <c r="F1182" s="338" t="s">
        <v>2895</v>
      </c>
      <c r="G1182" s="50" t="s">
        <v>2896</v>
      </c>
      <c r="H1182" s="338" t="s">
        <v>2897</v>
      </c>
      <c r="I1182" s="50" t="s">
        <v>2898</v>
      </c>
      <c r="J1182" s="401"/>
      <c r="K1182" s="377"/>
      <c r="L1182" s="377"/>
      <c r="M1182" s="377"/>
      <c r="N1182" s="377"/>
      <c r="O1182" s="401"/>
      <c r="P1182" s="377"/>
      <c r="Q1182" s="377"/>
      <c r="R1182" s="377"/>
      <c r="S1182" s="401"/>
      <c r="T1182" s="377"/>
      <c r="U1182" s="401"/>
      <c r="V1182" s="377"/>
      <c r="W1182" s="377"/>
      <c r="X1182" s="377"/>
      <c r="Y1182" s="377"/>
      <c r="Z1182" s="377"/>
      <c r="AA1182" s="377"/>
    </row>
    <row r="1183" spans="1:27" hidden="1" x14ac:dyDescent="0.25">
      <c r="A1183" s="334" t="s">
        <v>388</v>
      </c>
      <c r="B1183" s="335" t="s">
        <v>2895</v>
      </c>
      <c r="C1183" s="334" t="s">
        <v>2896</v>
      </c>
      <c r="D1183" s="336" t="s">
        <v>577</v>
      </c>
      <c r="E1183" s="50" t="s">
        <v>2769</v>
      </c>
      <c r="F1183" s="338" t="s">
        <v>2895</v>
      </c>
      <c r="G1183" s="50" t="s">
        <v>2896</v>
      </c>
      <c r="H1183" s="338" t="s">
        <v>2899</v>
      </c>
      <c r="I1183" s="50" t="s">
        <v>2900</v>
      </c>
      <c r="J1183" s="401"/>
      <c r="K1183" s="377"/>
      <c r="L1183" s="377"/>
      <c r="M1183" s="377"/>
      <c r="N1183" s="377"/>
      <c r="O1183" s="401"/>
      <c r="P1183" s="377"/>
      <c r="Q1183" s="377"/>
      <c r="R1183" s="377"/>
      <c r="S1183" s="401"/>
      <c r="T1183" s="377"/>
      <c r="U1183" s="401"/>
      <c r="V1183" s="377"/>
      <c r="W1183" s="377"/>
      <c r="X1183" s="377"/>
      <c r="Y1183" s="377"/>
      <c r="Z1183" s="377"/>
      <c r="AA1183" s="377"/>
    </row>
    <row r="1184" spans="1:27" hidden="1" x14ac:dyDescent="0.25">
      <c r="A1184" s="334" t="s">
        <v>388</v>
      </c>
      <c r="B1184" s="335" t="s">
        <v>2895</v>
      </c>
      <c r="C1184" s="334" t="s">
        <v>2896</v>
      </c>
      <c r="D1184" s="336" t="s">
        <v>577</v>
      </c>
      <c r="E1184" s="50" t="s">
        <v>2769</v>
      </c>
      <c r="F1184" s="338" t="s">
        <v>2895</v>
      </c>
      <c r="G1184" s="50" t="s">
        <v>2896</v>
      </c>
      <c r="H1184" s="338" t="s">
        <v>2901</v>
      </c>
      <c r="I1184" s="50" t="s">
        <v>2902</v>
      </c>
      <c r="J1184" s="401"/>
      <c r="K1184" s="377"/>
      <c r="L1184" s="377"/>
      <c r="M1184" s="377"/>
      <c r="N1184" s="377"/>
      <c r="O1184" s="401"/>
      <c r="P1184" s="377"/>
      <c r="Q1184" s="377"/>
      <c r="R1184" s="377"/>
      <c r="S1184" s="401"/>
      <c r="T1184" s="377"/>
      <c r="U1184" s="401"/>
      <c r="V1184" s="377"/>
      <c r="W1184" s="377"/>
      <c r="X1184" s="377"/>
      <c r="Y1184" s="377"/>
      <c r="Z1184" s="377"/>
      <c r="AA1184" s="377"/>
    </row>
    <row r="1185" spans="1:27" hidden="1" x14ac:dyDescent="0.25">
      <c r="A1185" s="334" t="s">
        <v>388</v>
      </c>
      <c r="B1185" s="335" t="s">
        <v>2895</v>
      </c>
      <c r="C1185" s="334" t="s">
        <v>2896</v>
      </c>
      <c r="D1185" s="336" t="s">
        <v>577</v>
      </c>
      <c r="E1185" s="50" t="s">
        <v>2769</v>
      </c>
      <c r="F1185" s="338" t="s">
        <v>2895</v>
      </c>
      <c r="G1185" s="50" t="s">
        <v>2896</v>
      </c>
      <c r="H1185" s="338" t="s">
        <v>2903</v>
      </c>
      <c r="I1185" s="50" t="s">
        <v>2904</v>
      </c>
      <c r="J1185" s="401"/>
      <c r="K1185" s="377"/>
      <c r="L1185" s="377"/>
      <c r="M1185" s="377"/>
      <c r="N1185" s="377"/>
      <c r="O1185" s="401"/>
      <c r="P1185" s="377"/>
      <c r="Q1185" s="377"/>
      <c r="R1185" s="377"/>
      <c r="S1185" s="401"/>
      <c r="T1185" s="377"/>
      <c r="U1185" s="401"/>
      <c r="V1185" s="377"/>
      <c r="W1185" s="377"/>
      <c r="X1185" s="377"/>
      <c r="Y1185" s="377"/>
      <c r="Z1185" s="377"/>
      <c r="AA1185" s="377"/>
    </row>
    <row r="1186" spans="1:27" hidden="1" x14ac:dyDescent="0.25">
      <c r="A1186" s="334" t="s">
        <v>388</v>
      </c>
      <c r="B1186" s="335" t="s">
        <v>2895</v>
      </c>
      <c r="C1186" s="334" t="s">
        <v>2896</v>
      </c>
      <c r="D1186" s="336" t="s">
        <v>577</v>
      </c>
      <c r="E1186" s="50" t="s">
        <v>2769</v>
      </c>
      <c r="F1186" s="338" t="s">
        <v>2895</v>
      </c>
      <c r="G1186" s="50" t="s">
        <v>2896</v>
      </c>
      <c r="H1186" s="338" t="s">
        <v>2905</v>
      </c>
      <c r="I1186" s="50" t="s">
        <v>2906</v>
      </c>
      <c r="J1186" s="401"/>
      <c r="K1186" s="377"/>
      <c r="L1186" s="377"/>
      <c r="M1186" s="377"/>
      <c r="N1186" s="377"/>
      <c r="O1186" s="401"/>
      <c r="P1186" s="377"/>
      <c r="Q1186" s="377"/>
      <c r="R1186" s="377"/>
      <c r="S1186" s="401"/>
      <c r="T1186" s="377"/>
      <c r="U1186" s="401"/>
      <c r="V1186" s="377"/>
      <c r="W1186" s="377"/>
      <c r="X1186" s="377"/>
      <c r="Y1186" s="377"/>
      <c r="Z1186" s="377"/>
      <c r="AA1186" s="377"/>
    </row>
    <row r="1187" spans="1:27" hidden="1" x14ac:dyDescent="0.25">
      <c r="A1187" s="334" t="s">
        <v>388</v>
      </c>
      <c r="B1187" s="335" t="s">
        <v>2895</v>
      </c>
      <c r="C1187" s="334" t="s">
        <v>2896</v>
      </c>
      <c r="D1187" s="336" t="s">
        <v>577</v>
      </c>
      <c r="E1187" s="50" t="s">
        <v>2769</v>
      </c>
      <c r="F1187" s="338" t="s">
        <v>2895</v>
      </c>
      <c r="G1187" s="50" t="s">
        <v>2896</v>
      </c>
      <c r="H1187" s="338" t="s">
        <v>2907</v>
      </c>
      <c r="I1187" s="50" t="s">
        <v>2908</v>
      </c>
      <c r="J1187" s="401"/>
      <c r="K1187" s="377"/>
      <c r="L1187" s="377"/>
      <c r="M1187" s="377"/>
      <c r="N1187" s="377"/>
      <c r="O1187" s="401"/>
      <c r="P1187" s="377"/>
      <c r="Q1187" s="377"/>
      <c r="R1187" s="377"/>
      <c r="S1187" s="401"/>
      <c r="T1187" s="377"/>
      <c r="U1187" s="401"/>
      <c r="V1187" s="377"/>
      <c r="W1187" s="377"/>
      <c r="X1187" s="377"/>
      <c r="Y1187" s="377"/>
      <c r="Z1187" s="377"/>
      <c r="AA1187" s="377"/>
    </row>
    <row r="1188" spans="1:27" hidden="1" x14ac:dyDescent="0.25">
      <c r="A1188" s="334" t="s">
        <v>388</v>
      </c>
      <c r="B1188" s="335" t="s">
        <v>2895</v>
      </c>
      <c r="C1188" s="334" t="s">
        <v>2896</v>
      </c>
      <c r="D1188" s="336" t="s">
        <v>577</v>
      </c>
      <c r="E1188" s="50" t="s">
        <v>2769</v>
      </c>
      <c r="F1188" s="338" t="s">
        <v>2895</v>
      </c>
      <c r="G1188" s="50" t="s">
        <v>2896</v>
      </c>
      <c r="H1188" s="338" t="s">
        <v>2909</v>
      </c>
      <c r="I1188" s="50" t="s">
        <v>416</v>
      </c>
      <c r="J1188" s="401"/>
      <c r="K1188" s="377"/>
      <c r="L1188" s="377"/>
      <c r="M1188" s="377"/>
      <c r="N1188" s="377"/>
      <c r="O1188" s="401"/>
      <c r="P1188" s="377"/>
      <c r="Q1188" s="377"/>
      <c r="R1188" s="377"/>
      <c r="S1188" s="401"/>
      <c r="T1188" s="377"/>
      <c r="U1188" s="401"/>
      <c r="V1188" s="377"/>
      <c r="W1188" s="377"/>
      <c r="X1188" s="377"/>
      <c r="Y1188" s="377"/>
      <c r="Z1188" s="377"/>
      <c r="AA1188" s="377"/>
    </row>
    <row r="1189" spans="1:27" hidden="1" x14ac:dyDescent="0.25">
      <c r="A1189" s="334" t="s">
        <v>388</v>
      </c>
      <c r="B1189" s="335" t="s">
        <v>2895</v>
      </c>
      <c r="C1189" s="334" t="s">
        <v>2896</v>
      </c>
      <c r="D1189" s="336" t="s">
        <v>577</v>
      </c>
      <c r="E1189" s="50" t="s">
        <v>2769</v>
      </c>
      <c r="F1189" s="338" t="s">
        <v>2895</v>
      </c>
      <c r="G1189" s="50" t="s">
        <v>2896</v>
      </c>
      <c r="H1189" s="338" t="s">
        <v>2910</v>
      </c>
      <c r="I1189" s="50" t="s">
        <v>2911</v>
      </c>
      <c r="J1189" s="401"/>
      <c r="K1189" s="377"/>
      <c r="L1189" s="377"/>
      <c r="M1189" s="377"/>
      <c r="N1189" s="377"/>
      <c r="O1189" s="401"/>
      <c r="P1189" s="377"/>
      <c r="Q1189" s="377"/>
      <c r="R1189" s="377"/>
      <c r="S1189" s="401"/>
      <c r="T1189" s="377"/>
      <c r="U1189" s="401"/>
      <c r="V1189" s="377"/>
      <c r="W1189" s="377"/>
      <c r="X1189" s="377"/>
      <c r="Y1189" s="377"/>
      <c r="Z1189" s="377"/>
      <c r="AA1189" s="377"/>
    </row>
    <row r="1190" spans="1:27" hidden="1" x14ac:dyDescent="0.25">
      <c r="A1190" s="334" t="s">
        <v>388</v>
      </c>
      <c r="B1190" s="335" t="s">
        <v>2895</v>
      </c>
      <c r="C1190" s="334" t="s">
        <v>2896</v>
      </c>
      <c r="D1190" s="336" t="s">
        <v>577</v>
      </c>
      <c r="E1190" s="50" t="s">
        <v>2769</v>
      </c>
      <c r="F1190" s="338" t="s">
        <v>2895</v>
      </c>
      <c r="G1190" s="50" t="s">
        <v>2896</v>
      </c>
      <c r="H1190" s="338" t="s">
        <v>2912</v>
      </c>
      <c r="I1190" s="50" t="s">
        <v>2913</v>
      </c>
      <c r="J1190" s="401"/>
      <c r="K1190" s="377"/>
      <c r="L1190" s="377"/>
      <c r="M1190" s="377"/>
      <c r="N1190" s="377"/>
      <c r="O1190" s="401"/>
      <c r="P1190" s="377"/>
      <c r="Q1190" s="377"/>
      <c r="R1190" s="377"/>
      <c r="S1190" s="401"/>
      <c r="T1190" s="377"/>
      <c r="U1190" s="401"/>
      <c r="V1190" s="377"/>
      <c r="W1190" s="377"/>
      <c r="X1190" s="377"/>
      <c r="Y1190" s="377"/>
      <c r="Z1190" s="377"/>
      <c r="AA1190" s="377"/>
    </row>
    <row r="1191" spans="1:27" ht="21.6" hidden="1" x14ac:dyDescent="0.25">
      <c r="A1191" s="334" t="s">
        <v>388</v>
      </c>
      <c r="B1191" s="335" t="s">
        <v>2914</v>
      </c>
      <c r="C1191" s="334" t="s">
        <v>2915</v>
      </c>
      <c r="D1191" s="336" t="s">
        <v>577</v>
      </c>
      <c r="E1191" s="50" t="s">
        <v>2769</v>
      </c>
      <c r="F1191" s="338" t="s">
        <v>2914</v>
      </c>
      <c r="G1191" s="50" t="s">
        <v>2915</v>
      </c>
      <c r="H1191" s="338" t="s">
        <v>2916</v>
      </c>
      <c r="I1191" s="50" t="s">
        <v>2917</v>
      </c>
      <c r="J1191" s="401"/>
      <c r="K1191" s="377"/>
      <c r="L1191" s="377"/>
      <c r="M1191" s="377"/>
      <c r="N1191" s="377"/>
      <c r="O1191" s="401"/>
      <c r="P1191" s="377"/>
      <c r="Q1191" s="377"/>
      <c r="R1191" s="377"/>
      <c r="S1191" s="401"/>
      <c r="T1191" s="377"/>
      <c r="U1191" s="401"/>
      <c r="V1191" s="377"/>
      <c r="W1191" s="377"/>
      <c r="X1191" s="377"/>
      <c r="Y1191" s="377"/>
      <c r="Z1191" s="377"/>
      <c r="AA1191" s="377"/>
    </row>
    <row r="1192" spans="1:27" ht="21.6" hidden="1" x14ac:dyDescent="0.25">
      <c r="A1192" s="334" t="s">
        <v>388</v>
      </c>
      <c r="B1192" s="335" t="s">
        <v>2914</v>
      </c>
      <c r="C1192" s="334" t="s">
        <v>2915</v>
      </c>
      <c r="D1192" s="336" t="s">
        <v>577</v>
      </c>
      <c r="E1192" s="50" t="s">
        <v>2769</v>
      </c>
      <c r="F1192" s="338" t="s">
        <v>2914</v>
      </c>
      <c r="G1192" s="50" t="s">
        <v>2915</v>
      </c>
      <c r="H1192" s="338" t="s">
        <v>2918</v>
      </c>
      <c r="I1192" s="50" t="s">
        <v>2919</v>
      </c>
      <c r="J1192" s="401"/>
      <c r="K1192" s="377"/>
      <c r="L1192" s="377"/>
      <c r="M1192" s="377"/>
      <c r="N1192" s="377"/>
      <c r="O1192" s="401"/>
      <c r="P1192" s="377"/>
      <c r="Q1192" s="377"/>
      <c r="R1192" s="377"/>
      <c r="S1192" s="401"/>
      <c r="T1192" s="377"/>
      <c r="U1192" s="401"/>
      <c r="V1192" s="377"/>
      <c r="W1192" s="377"/>
      <c r="X1192" s="377"/>
      <c r="Y1192" s="377"/>
      <c r="Z1192" s="377"/>
      <c r="AA1192" s="377"/>
    </row>
    <row r="1193" spans="1:27" ht="21.6" hidden="1" x14ac:dyDescent="0.25">
      <c r="A1193" s="334" t="s">
        <v>388</v>
      </c>
      <c r="B1193" s="335" t="s">
        <v>2914</v>
      </c>
      <c r="C1193" s="334" t="s">
        <v>2915</v>
      </c>
      <c r="D1193" s="336" t="s">
        <v>577</v>
      </c>
      <c r="E1193" s="50" t="s">
        <v>2769</v>
      </c>
      <c r="F1193" s="338" t="s">
        <v>2914</v>
      </c>
      <c r="G1193" s="50" t="s">
        <v>2915</v>
      </c>
      <c r="H1193" s="338" t="s">
        <v>2920</v>
      </c>
      <c r="I1193" s="50" t="s">
        <v>2704</v>
      </c>
      <c r="J1193" s="401"/>
      <c r="K1193" s="377"/>
      <c r="L1193" s="377"/>
      <c r="M1193" s="377"/>
      <c r="N1193" s="377"/>
      <c r="O1193" s="401"/>
      <c r="P1193" s="377"/>
      <c r="Q1193" s="377"/>
      <c r="R1193" s="377"/>
      <c r="S1193" s="401"/>
      <c r="T1193" s="377"/>
      <c r="U1193" s="401"/>
      <c r="V1193" s="377"/>
      <c r="W1193" s="377"/>
      <c r="X1193" s="377"/>
      <c r="Y1193" s="377"/>
      <c r="Z1193" s="377"/>
      <c r="AA1193" s="377"/>
    </row>
    <row r="1194" spans="1:27" ht="21.6" hidden="1" x14ac:dyDescent="0.25">
      <c r="A1194" s="334" t="s">
        <v>388</v>
      </c>
      <c r="B1194" s="335" t="s">
        <v>2914</v>
      </c>
      <c r="C1194" s="334" t="s">
        <v>2915</v>
      </c>
      <c r="D1194" s="336" t="s">
        <v>577</v>
      </c>
      <c r="E1194" s="50" t="s">
        <v>2769</v>
      </c>
      <c r="F1194" s="338" t="s">
        <v>2914</v>
      </c>
      <c r="G1194" s="50" t="s">
        <v>2915</v>
      </c>
      <c r="H1194" s="338" t="s">
        <v>2921</v>
      </c>
      <c r="I1194" s="50" t="s">
        <v>2922</v>
      </c>
      <c r="J1194" s="401"/>
      <c r="K1194" s="377"/>
      <c r="L1194" s="377"/>
      <c r="M1194" s="377"/>
      <c r="N1194" s="377"/>
      <c r="O1194" s="401"/>
      <c r="P1194" s="377"/>
      <c r="Q1194" s="377"/>
      <c r="R1194" s="377"/>
      <c r="S1194" s="401"/>
      <c r="T1194" s="377"/>
      <c r="U1194" s="401"/>
      <c r="V1194" s="377"/>
      <c r="W1194" s="377"/>
      <c r="X1194" s="377"/>
      <c r="Y1194" s="377"/>
      <c r="Z1194" s="377"/>
      <c r="AA1194" s="377"/>
    </row>
    <row r="1195" spans="1:27" ht="21.6" hidden="1" x14ac:dyDescent="0.25">
      <c r="A1195" s="334" t="s">
        <v>388</v>
      </c>
      <c r="B1195" s="335" t="s">
        <v>2914</v>
      </c>
      <c r="C1195" s="334" t="s">
        <v>2915</v>
      </c>
      <c r="D1195" s="336" t="s">
        <v>577</v>
      </c>
      <c r="E1195" s="50" t="s">
        <v>2769</v>
      </c>
      <c r="F1195" s="338" t="s">
        <v>2914</v>
      </c>
      <c r="G1195" s="50" t="s">
        <v>2915</v>
      </c>
      <c r="H1195" s="338" t="s">
        <v>2923</v>
      </c>
      <c r="I1195" s="50" t="s">
        <v>2924</v>
      </c>
      <c r="J1195" s="401"/>
      <c r="K1195" s="377"/>
      <c r="L1195" s="377"/>
      <c r="M1195" s="377"/>
      <c r="N1195" s="377"/>
      <c r="O1195" s="401"/>
      <c r="P1195" s="377"/>
      <c r="Q1195" s="377"/>
      <c r="R1195" s="377"/>
      <c r="S1195" s="401"/>
      <c r="T1195" s="377"/>
      <c r="U1195" s="401"/>
      <c r="V1195" s="377"/>
      <c r="W1195" s="377"/>
      <c r="X1195" s="377"/>
      <c r="Y1195" s="377"/>
      <c r="Z1195" s="377"/>
      <c r="AA1195" s="377"/>
    </row>
    <row r="1196" spans="1:27" ht="21.6" hidden="1" x14ac:dyDescent="0.25">
      <c r="A1196" s="334" t="s">
        <v>388</v>
      </c>
      <c r="B1196" s="335" t="s">
        <v>2914</v>
      </c>
      <c r="C1196" s="334" t="s">
        <v>2915</v>
      </c>
      <c r="D1196" s="336" t="s">
        <v>577</v>
      </c>
      <c r="E1196" s="50" t="s">
        <v>2769</v>
      </c>
      <c r="F1196" s="338" t="s">
        <v>2914</v>
      </c>
      <c r="G1196" s="50" t="s">
        <v>2915</v>
      </c>
      <c r="H1196" s="338" t="s">
        <v>2925</v>
      </c>
      <c r="I1196" s="50" t="s">
        <v>2926</v>
      </c>
      <c r="J1196" s="401"/>
      <c r="K1196" s="377"/>
      <c r="L1196" s="377"/>
      <c r="M1196" s="377"/>
      <c r="N1196" s="377"/>
      <c r="O1196" s="401"/>
      <c r="P1196" s="377"/>
      <c r="Q1196" s="377"/>
      <c r="R1196" s="377"/>
      <c r="S1196" s="401"/>
      <c r="T1196" s="377"/>
      <c r="U1196" s="401"/>
      <c r="V1196" s="377"/>
      <c r="W1196" s="377"/>
      <c r="X1196" s="377"/>
      <c r="Y1196" s="377"/>
      <c r="Z1196" s="377"/>
      <c r="AA1196" s="377"/>
    </row>
    <row r="1197" spans="1:27" hidden="1" x14ac:dyDescent="0.25">
      <c r="A1197" s="334" t="s">
        <v>964</v>
      </c>
      <c r="B1197" s="335" t="s">
        <v>2927</v>
      </c>
      <c r="C1197" s="334" t="s">
        <v>2928</v>
      </c>
      <c r="D1197" s="336" t="s">
        <v>615</v>
      </c>
      <c r="E1197" s="50" t="s">
        <v>2929</v>
      </c>
      <c r="F1197" s="338" t="s">
        <v>2930</v>
      </c>
      <c r="G1197" s="50" t="s">
        <v>2931</v>
      </c>
      <c r="H1197" s="338" t="s">
        <v>2927</v>
      </c>
      <c r="I1197" s="50" t="s">
        <v>2928</v>
      </c>
      <c r="J1197" s="401"/>
      <c r="K1197" s="377"/>
      <c r="L1197" s="377"/>
      <c r="M1197" s="377"/>
      <c r="N1197" s="377"/>
      <c r="O1197" s="401"/>
      <c r="P1197" s="377"/>
      <c r="Q1197" s="377"/>
      <c r="R1197" s="377"/>
      <c r="S1197" s="401"/>
      <c r="T1197" s="377"/>
      <c r="U1197" s="401"/>
      <c r="V1197" s="377"/>
      <c r="W1197" s="377"/>
      <c r="X1197" s="377"/>
      <c r="Y1197" s="377"/>
      <c r="Z1197" s="377"/>
      <c r="AA1197" s="377"/>
    </row>
    <row r="1198" spans="1:27" hidden="1" x14ac:dyDescent="0.25">
      <c r="A1198" s="334" t="s">
        <v>964</v>
      </c>
      <c r="B1198" s="335" t="s">
        <v>2932</v>
      </c>
      <c r="C1198" s="334" t="s">
        <v>2933</v>
      </c>
      <c r="D1198" s="336" t="s">
        <v>615</v>
      </c>
      <c r="E1198" s="50" t="s">
        <v>2929</v>
      </c>
      <c r="F1198" s="338" t="s">
        <v>2930</v>
      </c>
      <c r="G1198" s="50" t="s">
        <v>2931</v>
      </c>
      <c r="H1198" s="338" t="s">
        <v>2932</v>
      </c>
      <c r="I1198" s="50" t="s">
        <v>2933</v>
      </c>
      <c r="J1198" s="401"/>
      <c r="K1198" s="377"/>
      <c r="L1198" s="377"/>
      <c r="M1198" s="377"/>
      <c r="N1198" s="377"/>
      <c r="O1198" s="401"/>
      <c r="P1198" s="377"/>
      <c r="Q1198" s="377"/>
      <c r="R1198" s="377"/>
      <c r="S1198" s="401"/>
      <c r="T1198" s="377"/>
      <c r="U1198" s="401"/>
      <c r="V1198" s="377"/>
      <c r="W1198" s="377"/>
      <c r="X1198" s="377"/>
      <c r="Y1198" s="377"/>
      <c r="Z1198" s="377"/>
      <c r="AA1198" s="377"/>
    </row>
    <row r="1199" spans="1:27" hidden="1" x14ac:dyDescent="0.25">
      <c r="A1199" s="334" t="s">
        <v>964</v>
      </c>
      <c r="B1199" s="335" t="s">
        <v>2934</v>
      </c>
      <c r="C1199" s="334" t="s">
        <v>2935</v>
      </c>
      <c r="D1199" s="336" t="s">
        <v>615</v>
      </c>
      <c r="E1199" s="51" t="s">
        <v>2929</v>
      </c>
      <c r="F1199" s="340" t="s">
        <v>2930</v>
      </c>
      <c r="G1199" s="51" t="s">
        <v>2931</v>
      </c>
      <c r="H1199" s="340" t="s">
        <v>2934</v>
      </c>
      <c r="I1199" s="51" t="s">
        <v>2935</v>
      </c>
      <c r="J1199" s="402"/>
      <c r="K1199" s="378"/>
      <c r="L1199" s="378"/>
      <c r="M1199" s="378"/>
      <c r="N1199" s="378"/>
      <c r="O1199" s="402"/>
      <c r="P1199" s="378"/>
      <c r="Q1199" s="378"/>
      <c r="R1199" s="378"/>
      <c r="S1199" s="402"/>
      <c r="T1199" s="378"/>
      <c r="U1199" s="402"/>
      <c r="V1199" s="378"/>
      <c r="W1199" s="378"/>
      <c r="X1199" s="378"/>
      <c r="Y1199" s="378"/>
      <c r="Z1199" s="378"/>
      <c r="AA1199" s="378"/>
    </row>
    <row r="1200" spans="1:27" hidden="1" x14ac:dyDescent="0.25">
      <c r="A1200" s="334" t="s">
        <v>964</v>
      </c>
      <c r="B1200" s="335" t="s">
        <v>2936</v>
      </c>
      <c r="C1200" s="334" t="s">
        <v>2937</v>
      </c>
      <c r="D1200" s="336" t="s">
        <v>615</v>
      </c>
      <c r="E1200" s="50" t="s">
        <v>2929</v>
      </c>
      <c r="F1200" s="338" t="s">
        <v>2930</v>
      </c>
      <c r="G1200" s="50" t="s">
        <v>2931</v>
      </c>
      <c r="H1200" s="338" t="s">
        <v>2936</v>
      </c>
      <c r="I1200" s="50" t="s">
        <v>2937</v>
      </c>
      <c r="J1200" s="401"/>
      <c r="K1200" s="377"/>
      <c r="L1200" s="377"/>
      <c r="M1200" s="377"/>
      <c r="N1200" s="377"/>
      <c r="O1200" s="401"/>
      <c r="P1200" s="377"/>
      <c r="Q1200" s="377"/>
      <c r="R1200" s="377"/>
      <c r="S1200" s="401"/>
      <c r="T1200" s="377"/>
      <c r="U1200" s="401"/>
      <c r="V1200" s="377"/>
      <c r="W1200" s="377"/>
      <c r="X1200" s="377"/>
      <c r="Y1200" s="377"/>
      <c r="Z1200" s="377"/>
      <c r="AA1200" s="377"/>
    </row>
  </sheetData>
  <sheetProtection algorithmName="SHA-512" hashValue="jb+CsaOjEVWCKqdphl1/hsPOvZa8rp9ZbvS/Tmpbm+Ys8tbQxiqJ+jv9yAB2Wv5CK5/OKbrvtK57FRm/SJKf3A==" saltValue="C6bk/+UREiXYymdx5+iGIA==" spinCount="100000" sheet="1" objects="1" scenarios="1" autoFilter="0"/>
  <autoFilter ref="A2:Z1200" xr:uid="{6143417F-744C-49E5-A79E-F0D01B60B4D3}">
    <filterColumn colId="6">
      <filters>
        <filter val="Argenteuil"/>
      </filters>
    </filterColumn>
  </autoFilter>
  <mergeCells count="16">
    <mergeCell ref="U1:AA1"/>
    <mergeCell ref="E1:E2"/>
    <mergeCell ref="F1:F2"/>
    <mergeCell ref="G1:G2"/>
    <mergeCell ref="I1:I2"/>
    <mergeCell ref="J1:J2"/>
    <mergeCell ref="K1:K2"/>
    <mergeCell ref="L1:L2"/>
    <mergeCell ref="M1:M2"/>
    <mergeCell ref="N1:N2"/>
    <mergeCell ref="O1:O2"/>
    <mergeCell ref="P1:P2"/>
    <mergeCell ref="Q1:Q2"/>
    <mergeCell ref="R1:R2"/>
    <mergeCell ref="S1:S2"/>
    <mergeCell ref="T1:T2"/>
  </mergeCells>
  <conditionalFormatting sqref="I1 I3:I1048576">
    <cfRule type="containsText" dxfId="0" priority="1" operator="containsText" text="TNO ">
      <formula>NOT(ISERROR(SEARCH("TNO ",I1)))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96CC-177F-489D-9907-24C2033BEEB9}">
  <dimension ref="A1:V280"/>
  <sheetViews>
    <sheetView topLeftCell="C120" zoomScale="130" zoomScaleNormal="130" workbookViewId="0">
      <selection activeCell="H81" sqref="H81:I81"/>
    </sheetView>
  </sheetViews>
  <sheetFormatPr baseColWidth="10" defaultColWidth="11.44140625" defaultRowHeight="14.4" x14ac:dyDescent="0.3"/>
  <cols>
    <col min="1" max="1" width="4.33203125" style="4" customWidth="1"/>
    <col min="2" max="2" width="26.33203125" bestFit="1" customWidth="1"/>
    <col min="3" max="3" width="40.109375" bestFit="1" customWidth="1"/>
    <col min="4" max="4" width="29.6640625" bestFit="1" customWidth="1"/>
    <col min="5" max="5" width="26.88671875" customWidth="1"/>
    <col min="6" max="6" width="22.5546875" bestFit="1" customWidth="1"/>
    <col min="7" max="7" width="25.6640625" bestFit="1" customWidth="1"/>
    <col min="8" max="8" width="12.109375" bestFit="1" customWidth="1"/>
    <col min="9" max="9" width="19.5546875" bestFit="1" customWidth="1"/>
    <col min="10" max="10" width="21.33203125" bestFit="1" customWidth="1"/>
    <col min="11" max="11" width="23.33203125" bestFit="1" customWidth="1"/>
    <col min="12" max="12" width="29.33203125" customWidth="1"/>
    <col min="13" max="13" width="22.33203125" bestFit="1" customWidth="1"/>
    <col min="14" max="14" width="18.88671875" bestFit="1" customWidth="1"/>
    <col min="15" max="15" width="41" bestFit="1" customWidth="1"/>
    <col min="16" max="16" width="23.88671875" bestFit="1" customWidth="1"/>
    <col min="17" max="17" width="13.6640625" customWidth="1"/>
    <col min="18" max="18" width="14" bestFit="1" customWidth="1"/>
    <col min="19" max="19" width="18.109375" bestFit="1" customWidth="1"/>
    <col min="20" max="20" width="21.88671875" bestFit="1" customWidth="1"/>
    <col min="21" max="21" width="20.44140625" bestFit="1" customWidth="1"/>
  </cols>
  <sheetData>
    <row r="1" spans="1:22" ht="25.2" customHeight="1" x14ac:dyDescent="0.3">
      <c r="A1" s="34" t="s">
        <v>2938</v>
      </c>
      <c r="B1" s="34" t="s">
        <v>2939</v>
      </c>
      <c r="C1" s="34" t="s">
        <v>353</v>
      </c>
      <c r="D1" s="2" t="s">
        <v>2940</v>
      </c>
      <c r="E1" s="15" t="s">
        <v>2941</v>
      </c>
      <c r="F1" s="15" t="s">
        <v>2942</v>
      </c>
      <c r="G1" s="15" t="s">
        <v>2943</v>
      </c>
      <c r="H1" s="15" t="s">
        <v>2944</v>
      </c>
      <c r="I1" s="2" t="s">
        <v>2945</v>
      </c>
      <c r="J1" s="15" t="s">
        <v>2946</v>
      </c>
      <c r="K1" s="15" t="s">
        <v>2947</v>
      </c>
      <c r="L1" s="15" t="s">
        <v>2948</v>
      </c>
      <c r="M1" s="15" t="s">
        <v>2949</v>
      </c>
      <c r="N1" s="15" t="s">
        <v>2950</v>
      </c>
      <c r="O1" s="15" t="s">
        <v>2951</v>
      </c>
      <c r="P1" s="15" t="s">
        <v>2952</v>
      </c>
      <c r="Q1" s="15" t="s">
        <v>2953</v>
      </c>
      <c r="R1" s="15" t="s">
        <v>2954</v>
      </c>
      <c r="S1" s="15" t="s">
        <v>2955</v>
      </c>
      <c r="T1" s="15" t="s">
        <v>2956</v>
      </c>
      <c r="U1" s="15" t="s">
        <v>2957</v>
      </c>
      <c r="V1" s="1"/>
    </row>
    <row r="2" spans="1:22" x14ac:dyDescent="0.3">
      <c r="A2" s="35" t="s">
        <v>380</v>
      </c>
      <c r="B2" s="1" t="s">
        <v>500</v>
      </c>
      <c r="C2" s="1" t="s">
        <v>499</v>
      </c>
      <c r="D2" t="s">
        <v>2941</v>
      </c>
      <c r="E2" t="s">
        <v>730</v>
      </c>
      <c r="F2" s="1" t="s">
        <v>2731</v>
      </c>
      <c r="G2" s="1" t="s">
        <v>789</v>
      </c>
      <c r="H2" t="s">
        <v>2815</v>
      </c>
      <c r="I2" t="s">
        <v>1514</v>
      </c>
      <c r="J2" s="36" t="s">
        <v>2031</v>
      </c>
      <c r="K2" s="1" t="s">
        <v>2433</v>
      </c>
      <c r="L2" s="1" t="s">
        <v>2612</v>
      </c>
      <c r="M2" t="s">
        <v>2768</v>
      </c>
      <c r="N2" s="25" t="s">
        <v>2935</v>
      </c>
      <c r="O2" s="37" t="s">
        <v>381</v>
      </c>
      <c r="P2" s="1" t="s">
        <v>997</v>
      </c>
      <c r="Q2" s="37" t="s">
        <v>2958</v>
      </c>
      <c r="R2" s="1" t="s">
        <v>1696</v>
      </c>
      <c r="S2" s="1" t="s">
        <v>2306</v>
      </c>
      <c r="T2" s="1" t="s">
        <v>1574</v>
      </c>
      <c r="U2" s="1" t="s">
        <v>1323</v>
      </c>
      <c r="V2" s="1"/>
    </row>
    <row r="3" spans="1:22" x14ac:dyDescent="0.3">
      <c r="A3" s="35" t="s">
        <v>380</v>
      </c>
      <c r="B3" s="1" t="s">
        <v>500</v>
      </c>
      <c r="C3" s="1" t="s">
        <v>552</v>
      </c>
      <c r="D3" t="s">
        <v>2942</v>
      </c>
      <c r="E3" t="s">
        <v>552</v>
      </c>
      <c r="F3" s="1" t="s">
        <v>2679</v>
      </c>
      <c r="G3" s="1" t="s">
        <v>769</v>
      </c>
      <c r="H3" s="1" t="s">
        <v>1662</v>
      </c>
      <c r="I3" s="1" t="s">
        <v>1455</v>
      </c>
      <c r="J3" s="36" t="s">
        <v>2029</v>
      </c>
      <c r="K3" s="1" t="s">
        <v>2420</v>
      </c>
      <c r="L3" s="1" t="s">
        <v>2566</v>
      </c>
      <c r="M3" s="1" t="s">
        <v>2883</v>
      </c>
      <c r="N3" s="25" t="s">
        <v>2937</v>
      </c>
      <c r="O3" s="1" t="s">
        <v>471</v>
      </c>
      <c r="P3" s="1" t="s">
        <v>1046</v>
      </c>
      <c r="Q3" s="1"/>
      <c r="R3" s="1" t="s">
        <v>1901</v>
      </c>
      <c r="S3" s="1" t="s">
        <v>2223</v>
      </c>
      <c r="T3" s="1" t="s">
        <v>2113</v>
      </c>
      <c r="U3" s="1" t="s">
        <v>1299</v>
      </c>
      <c r="V3" s="1"/>
    </row>
    <row r="4" spans="1:22" x14ac:dyDescent="0.3">
      <c r="A4" s="35" t="s">
        <v>380</v>
      </c>
      <c r="B4" s="1" t="s">
        <v>500</v>
      </c>
      <c r="C4" s="1" t="s">
        <v>578</v>
      </c>
      <c r="D4" t="s">
        <v>2943</v>
      </c>
      <c r="E4" t="s">
        <v>499</v>
      </c>
      <c r="F4" s="1" t="s">
        <v>2839</v>
      </c>
      <c r="G4" s="1" t="s">
        <v>919</v>
      </c>
      <c r="H4" s="1" t="s">
        <v>1266</v>
      </c>
      <c r="I4" s="1" t="s">
        <v>1556</v>
      </c>
      <c r="J4" s="36" t="s">
        <v>2015</v>
      </c>
      <c r="K4" s="1" t="s">
        <v>2364</v>
      </c>
      <c r="L4" s="1" t="s">
        <v>2651</v>
      </c>
      <c r="M4" s="1" t="s">
        <v>2915</v>
      </c>
      <c r="N4" s="25" t="s">
        <v>2928</v>
      </c>
      <c r="O4" s="1" t="s">
        <v>442</v>
      </c>
      <c r="P4" s="1" t="s">
        <v>863</v>
      </c>
      <c r="Q4" s="1"/>
      <c r="R4" s="1" t="s">
        <v>1890</v>
      </c>
      <c r="S4" s="1" t="s">
        <v>2176</v>
      </c>
      <c r="T4" s="1" t="s">
        <v>1837</v>
      </c>
      <c r="U4" s="1" t="s">
        <v>1593</v>
      </c>
      <c r="V4" s="1"/>
    </row>
    <row r="5" spans="1:22" x14ac:dyDescent="0.3">
      <c r="A5" s="35" t="s">
        <v>380</v>
      </c>
      <c r="B5" s="1" t="s">
        <v>500</v>
      </c>
      <c r="C5" s="1" t="s">
        <v>616</v>
      </c>
      <c r="D5" t="s">
        <v>2944</v>
      </c>
      <c r="E5" t="s">
        <v>578</v>
      </c>
      <c r="F5" s="1" t="s">
        <v>2702</v>
      </c>
      <c r="G5" s="1" t="s">
        <v>943</v>
      </c>
      <c r="H5" s="37" t="s">
        <v>2959</v>
      </c>
      <c r="I5" s="1" t="s">
        <v>1080</v>
      </c>
      <c r="J5" s="36" t="s">
        <v>2037</v>
      </c>
      <c r="K5" s="1" t="s">
        <v>2429</v>
      </c>
      <c r="L5" s="1" t="s">
        <v>2518</v>
      </c>
      <c r="M5" s="1" t="s">
        <v>2789</v>
      </c>
      <c r="N5" s="25" t="s">
        <v>2933</v>
      </c>
      <c r="O5" s="1" t="s">
        <v>404</v>
      </c>
      <c r="P5" s="1" t="s">
        <v>974</v>
      </c>
      <c r="Q5" s="1"/>
      <c r="R5" s="1" t="s">
        <v>1998</v>
      </c>
      <c r="S5" s="1" t="s">
        <v>2211</v>
      </c>
      <c r="T5" s="1" t="s">
        <v>1808</v>
      </c>
      <c r="U5" s="1" t="s">
        <v>1162</v>
      </c>
    </row>
    <row r="6" spans="1:22" x14ac:dyDescent="0.3">
      <c r="A6" s="35" t="s">
        <v>380</v>
      </c>
      <c r="B6" s="1" t="s">
        <v>500</v>
      </c>
      <c r="C6" s="1" t="s">
        <v>637</v>
      </c>
      <c r="D6" t="s">
        <v>2945</v>
      </c>
      <c r="E6" t="s">
        <v>637</v>
      </c>
      <c r="F6" s="37" t="s">
        <v>2960</v>
      </c>
      <c r="G6" s="38" t="s">
        <v>970</v>
      </c>
      <c r="H6" s="39" t="s">
        <v>2961</v>
      </c>
      <c r="I6" s="1" t="s">
        <v>1385</v>
      </c>
      <c r="J6" s="36" t="s">
        <v>2021</v>
      </c>
      <c r="K6" s="37" t="s">
        <v>2962</v>
      </c>
      <c r="L6" s="37" t="s">
        <v>2963</v>
      </c>
      <c r="M6" s="1" t="s">
        <v>2896</v>
      </c>
      <c r="N6" s="1" t="s">
        <v>2964</v>
      </c>
      <c r="O6" s="1" t="s">
        <v>420</v>
      </c>
      <c r="P6" s="1" t="s">
        <v>1123</v>
      </c>
      <c r="Q6" s="1"/>
      <c r="R6" s="1" t="s">
        <v>1921</v>
      </c>
      <c r="S6" s="1" t="s">
        <v>2265</v>
      </c>
      <c r="T6" s="1" t="s">
        <v>2085</v>
      </c>
      <c r="U6" s="1" t="s">
        <v>1630</v>
      </c>
    </row>
    <row r="7" spans="1:22" x14ac:dyDescent="0.3">
      <c r="A7" s="35" t="s">
        <v>380</v>
      </c>
      <c r="B7" s="1" t="s">
        <v>500</v>
      </c>
      <c r="C7" s="1" t="s">
        <v>663</v>
      </c>
      <c r="D7" t="s">
        <v>2946</v>
      </c>
      <c r="E7" t="s">
        <v>616</v>
      </c>
      <c r="G7" s="1" t="s">
        <v>905</v>
      </c>
      <c r="H7" s="37" t="s">
        <v>2965</v>
      </c>
      <c r="I7" s="1" t="s">
        <v>1415</v>
      </c>
      <c r="J7" s="36" t="s">
        <v>2017</v>
      </c>
      <c r="L7" s="40" t="s">
        <v>2966</v>
      </c>
      <c r="M7" s="1" t="s">
        <v>2873</v>
      </c>
      <c r="N7" s="1" t="s">
        <v>2967</v>
      </c>
      <c r="O7" s="1" t="s">
        <v>390</v>
      </c>
      <c r="P7" s="1" t="s">
        <v>1019</v>
      </c>
      <c r="Q7" s="1"/>
      <c r="R7" s="1" t="s">
        <v>1976</v>
      </c>
      <c r="S7" s="1" t="s">
        <v>2243</v>
      </c>
      <c r="T7" s="1" t="s">
        <v>2062</v>
      </c>
      <c r="U7" s="1"/>
    </row>
    <row r="8" spans="1:22" x14ac:dyDescent="0.3">
      <c r="A8" s="35" t="s">
        <v>380</v>
      </c>
      <c r="B8" s="1" t="s">
        <v>500</v>
      </c>
      <c r="C8" s="1" t="s">
        <v>690</v>
      </c>
      <c r="D8" t="s">
        <v>2947</v>
      </c>
      <c r="E8" t="s">
        <v>663</v>
      </c>
      <c r="G8" s="1" t="s">
        <v>1223</v>
      </c>
      <c r="I8" s="1" t="s">
        <v>1369</v>
      </c>
      <c r="J8" s="36" t="s">
        <v>2027</v>
      </c>
      <c r="L8" s="1"/>
      <c r="M8" s="1"/>
      <c r="N8" s="1"/>
      <c r="O8" s="1"/>
      <c r="P8" s="1" t="s">
        <v>805</v>
      </c>
      <c r="Q8" s="1"/>
      <c r="S8" s="1" t="s">
        <v>2192</v>
      </c>
      <c r="T8" s="1" t="s">
        <v>1755</v>
      </c>
      <c r="U8" s="1"/>
    </row>
    <row r="9" spans="1:22" x14ac:dyDescent="0.3">
      <c r="A9" s="35" t="s">
        <v>380</v>
      </c>
      <c r="B9" s="1" t="s">
        <v>500</v>
      </c>
      <c r="C9" s="1" t="s">
        <v>730</v>
      </c>
      <c r="D9" t="s">
        <v>2948</v>
      </c>
      <c r="E9" t="s">
        <v>690</v>
      </c>
      <c r="G9" s="38" t="s">
        <v>972</v>
      </c>
      <c r="I9" t="s">
        <v>1480</v>
      </c>
      <c r="J9" s="36" t="s">
        <v>2023</v>
      </c>
      <c r="L9" s="1"/>
      <c r="M9" s="1"/>
      <c r="N9" s="1"/>
      <c r="O9" s="1"/>
      <c r="P9" s="1" t="s">
        <v>1186</v>
      </c>
      <c r="Q9" s="1"/>
      <c r="S9" s="37" t="s">
        <v>2968</v>
      </c>
      <c r="T9" s="1" t="s">
        <v>1876</v>
      </c>
    </row>
    <row r="10" spans="1:22" s="1" customFormat="1" x14ac:dyDescent="0.3">
      <c r="A10" s="35" t="s">
        <v>389</v>
      </c>
      <c r="B10" s="1" t="s">
        <v>2680</v>
      </c>
      <c r="C10" s="1" t="s">
        <v>2679</v>
      </c>
      <c r="D10" t="s">
        <v>2949</v>
      </c>
      <c r="G10" s="40" t="s">
        <v>2969</v>
      </c>
      <c r="I10" s="37" t="s">
        <v>2970</v>
      </c>
      <c r="J10" s="36" t="s">
        <v>2007</v>
      </c>
      <c r="P10" s="1" t="s">
        <v>834</v>
      </c>
      <c r="R10"/>
      <c r="S10"/>
      <c r="T10" s="1" t="s">
        <v>1729</v>
      </c>
      <c r="U10"/>
      <c r="V10"/>
    </row>
    <row r="11" spans="1:22" s="1" customFormat="1" x14ac:dyDescent="0.3">
      <c r="A11" s="35" t="s">
        <v>389</v>
      </c>
      <c r="B11" s="1" t="s">
        <v>2680</v>
      </c>
      <c r="C11" s="1" t="s">
        <v>2702</v>
      </c>
      <c r="D11" t="s">
        <v>2950</v>
      </c>
      <c r="G11" s="1" t="s">
        <v>2971</v>
      </c>
      <c r="J11" s="36" t="s">
        <v>2013</v>
      </c>
      <c r="P11" s="37" t="s">
        <v>2972</v>
      </c>
      <c r="R11"/>
      <c r="S11"/>
      <c r="T11" s="1" t="s">
        <v>2039</v>
      </c>
      <c r="U11"/>
      <c r="V11"/>
    </row>
    <row r="12" spans="1:22" s="1" customFormat="1" x14ac:dyDescent="0.3">
      <c r="A12" s="35" t="s">
        <v>389</v>
      </c>
      <c r="B12" s="1" t="s">
        <v>2680</v>
      </c>
      <c r="C12" s="1" t="s">
        <v>2731</v>
      </c>
      <c r="D12" t="s">
        <v>2951</v>
      </c>
      <c r="J12" s="36" t="s">
        <v>2019</v>
      </c>
      <c r="R12"/>
      <c r="S12"/>
      <c r="T12" s="1" t="s">
        <v>1790</v>
      </c>
      <c r="U12"/>
      <c r="V12"/>
    </row>
    <row r="13" spans="1:22" s="1" customFormat="1" x14ac:dyDescent="0.3">
      <c r="A13" s="35" t="s">
        <v>389</v>
      </c>
      <c r="B13" s="1" t="s">
        <v>2680</v>
      </c>
      <c r="C13" s="1" t="s">
        <v>2836</v>
      </c>
      <c r="D13" t="s">
        <v>2952</v>
      </c>
      <c r="G13"/>
      <c r="J13" s="36" t="s">
        <v>2025</v>
      </c>
      <c r="R13"/>
      <c r="S13"/>
      <c r="T13" s="1" t="s">
        <v>2128</v>
      </c>
      <c r="U13"/>
      <c r="V13"/>
    </row>
    <row r="14" spans="1:22" s="1" customFormat="1" x14ac:dyDescent="0.3">
      <c r="A14" s="35" t="s">
        <v>389</v>
      </c>
      <c r="B14" s="1" t="s">
        <v>2680</v>
      </c>
      <c r="C14" s="1" t="s">
        <v>2839</v>
      </c>
      <c r="D14" t="s">
        <v>2953</v>
      </c>
      <c r="G14"/>
      <c r="J14" s="36" t="s">
        <v>2033</v>
      </c>
      <c r="R14"/>
      <c r="S14"/>
      <c r="T14" s="37" t="s">
        <v>2973</v>
      </c>
      <c r="U14"/>
      <c r="V14"/>
    </row>
    <row r="15" spans="1:22" s="1" customFormat="1" x14ac:dyDescent="0.3">
      <c r="A15" s="35" t="s">
        <v>403</v>
      </c>
      <c r="B15" s="1" t="s">
        <v>770</v>
      </c>
      <c r="C15" s="1" t="s">
        <v>769</v>
      </c>
      <c r="D15" t="s">
        <v>2954</v>
      </c>
      <c r="J15" s="36" t="s">
        <v>2035</v>
      </c>
      <c r="N15"/>
    </row>
    <row r="16" spans="1:22" s="1" customFormat="1" x14ac:dyDescent="0.3">
      <c r="A16" s="35" t="s">
        <v>403</v>
      </c>
      <c r="B16" s="1" t="s">
        <v>770</v>
      </c>
      <c r="C16" s="1" t="s">
        <v>789</v>
      </c>
      <c r="D16" t="s">
        <v>2955</v>
      </c>
      <c r="J16" s="36" t="s">
        <v>2011</v>
      </c>
      <c r="N16"/>
    </row>
    <row r="17" spans="1:10" s="1" customFormat="1" x14ac:dyDescent="0.3">
      <c r="A17" s="35" t="s">
        <v>403</v>
      </c>
      <c r="B17" s="1" t="s">
        <v>770</v>
      </c>
      <c r="C17" s="1" t="s">
        <v>905</v>
      </c>
      <c r="D17" t="s">
        <v>2956</v>
      </c>
    </row>
    <row r="18" spans="1:10" s="1" customFormat="1" x14ac:dyDescent="0.3">
      <c r="A18" s="35" t="s">
        <v>403</v>
      </c>
      <c r="B18" s="1" t="s">
        <v>770</v>
      </c>
      <c r="C18" s="1" t="s">
        <v>919</v>
      </c>
      <c r="D18" t="s">
        <v>2957</v>
      </c>
    </row>
    <row r="19" spans="1:10" s="1" customFormat="1" x14ac:dyDescent="0.3">
      <c r="A19" s="35" t="s">
        <v>403</v>
      </c>
      <c r="B19" s="1" t="s">
        <v>770</v>
      </c>
      <c r="C19" s="1" t="s">
        <v>943</v>
      </c>
      <c r="D19"/>
    </row>
    <row r="20" spans="1:10" s="1" customFormat="1" x14ac:dyDescent="0.3">
      <c r="A20" s="35" t="s">
        <v>403</v>
      </c>
      <c r="B20" s="1" t="s">
        <v>770</v>
      </c>
      <c r="C20" s="1" t="s">
        <v>968</v>
      </c>
    </row>
    <row r="21" spans="1:10" s="1" customFormat="1" x14ac:dyDescent="0.3">
      <c r="A21" s="35" t="s">
        <v>403</v>
      </c>
      <c r="B21" s="1" t="s">
        <v>770</v>
      </c>
      <c r="C21" s="1" t="s">
        <v>970</v>
      </c>
    </row>
    <row r="22" spans="1:10" s="1" customFormat="1" x14ac:dyDescent="0.3">
      <c r="A22" s="35" t="s">
        <v>403</v>
      </c>
      <c r="B22" s="1" t="s">
        <v>770</v>
      </c>
      <c r="C22" s="1" t="s">
        <v>972</v>
      </c>
    </row>
    <row r="23" spans="1:10" s="1" customFormat="1" x14ac:dyDescent="0.3">
      <c r="A23" s="35" t="s">
        <v>403</v>
      </c>
      <c r="B23" s="1" t="s">
        <v>770</v>
      </c>
      <c r="C23" s="1" t="s">
        <v>1223</v>
      </c>
      <c r="D23" s="1" t="s">
        <v>2974</v>
      </c>
      <c r="E23" s="1" t="e">
        <f>VLOOKUP('Demande finale'!B9,Source!E29:F45,2,FALSE)</f>
        <v>#N/A</v>
      </c>
    </row>
    <row r="24" spans="1:10" s="1" customFormat="1" x14ac:dyDescent="0.3">
      <c r="A24" s="35" t="s">
        <v>419</v>
      </c>
      <c r="B24" s="1" t="s">
        <v>1267</v>
      </c>
      <c r="C24" s="1" t="s">
        <v>1266</v>
      </c>
      <c r="J24"/>
    </row>
    <row r="25" spans="1:10" s="1" customFormat="1" x14ac:dyDescent="0.3">
      <c r="A25" s="35" t="s">
        <v>419</v>
      </c>
      <c r="B25" s="1" t="s">
        <v>1267</v>
      </c>
      <c r="C25" s="1" t="s">
        <v>1296</v>
      </c>
      <c r="J25"/>
    </row>
    <row r="26" spans="1:10" s="1" customFormat="1" x14ac:dyDescent="0.3">
      <c r="A26" s="35" t="s">
        <v>419</v>
      </c>
      <c r="B26" s="1" t="s">
        <v>1267</v>
      </c>
      <c r="C26" s="1" t="s">
        <v>1662</v>
      </c>
      <c r="J26"/>
    </row>
    <row r="27" spans="1:10" s="1" customFormat="1" x14ac:dyDescent="0.3">
      <c r="A27" s="35" t="s">
        <v>419</v>
      </c>
      <c r="B27" s="1" t="s">
        <v>1267</v>
      </c>
      <c r="C27" s="1" t="s">
        <v>2672</v>
      </c>
      <c r="J27"/>
    </row>
    <row r="28" spans="1:10" s="1" customFormat="1" x14ac:dyDescent="0.3">
      <c r="A28" s="35" t="s">
        <v>419</v>
      </c>
      <c r="B28" s="1" t="s">
        <v>1267</v>
      </c>
      <c r="C28" s="1" t="s">
        <v>2812</v>
      </c>
      <c r="E28" s="1" t="s">
        <v>2975</v>
      </c>
      <c r="F28" s="1" t="s">
        <v>2976</v>
      </c>
    </row>
    <row r="29" spans="1:10" s="1" customFormat="1" x14ac:dyDescent="0.3">
      <c r="A29" s="35" t="s">
        <v>419</v>
      </c>
      <c r="B29" s="1" t="s">
        <v>1267</v>
      </c>
      <c r="C29" s="1" t="s">
        <v>2815</v>
      </c>
      <c r="E29" t="s">
        <v>2941</v>
      </c>
      <c r="F29" s="1" t="s">
        <v>2977</v>
      </c>
    </row>
    <row r="30" spans="1:10" s="1" customFormat="1" x14ac:dyDescent="0.3">
      <c r="A30" s="35" t="s">
        <v>441</v>
      </c>
      <c r="B30" s="1" t="s">
        <v>1081</v>
      </c>
      <c r="C30" s="1" t="s">
        <v>1080</v>
      </c>
      <c r="E30" t="s">
        <v>2942</v>
      </c>
      <c r="F30" s="1" t="s">
        <v>2978</v>
      </c>
    </row>
    <row r="31" spans="1:10" s="1" customFormat="1" x14ac:dyDescent="0.3">
      <c r="A31" s="35" t="s">
        <v>441</v>
      </c>
      <c r="B31" s="1" t="s">
        <v>1081</v>
      </c>
      <c r="C31" s="1" t="s">
        <v>1369</v>
      </c>
      <c r="E31" t="s">
        <v>2943</v>
      </c>
      <c r="F31" s="1" t="s">
        <v>2979</v>
      </c>
    </row>
    <row r="32" spans="1:10" s="1" customFormat="1" x14ac:dyDescent="0.3">
      <c r="A32" s="35" t="s">
        <v>441</v>
      </c>
      <c r="B32" s="1" t="s">
        <v>1081</v>
      </c>
      <c r="C32" s="1" t="s">
        <v>1385</v>
      </c>
      <c r="E32" t="s">
        <v>2944</v>
      </c>
      <c r="F32" s="1" t="s">
        <v>1267</v>
      </c>
    </row>
    <row r="33" spans="1:9" s="1" customFormat="1" x14ac:dyDescent="0.3">
      <c r="A33" s="35" t="s">
        <v>441</v>
      </c>
      <c r="B33" s="1" t="s">
        <v>1081</v>
      </c>
      <c r="C33" s="1" t="s">
        <v>1415</v>
      </c>
      <c r="E33" t="s">
        <v>2945</v>
      </c>
      <c r="F33" s="1" t="s">
        <v>1081</v>
      </c>
    </row>
    <row r="34" spans="1:9" s="1" customFormat="1" x14ac:dyDescent="0.3">
      <c r="A34" s="35" t="s">
        <v>441</v>
      </c>
      <c r="B34" s="1" t="s">
        <v>1081</v>
      </c>
      <c r="C34" s="1" t="s">
        <v>1452</v>
      </c>
      <c r="E34" t="s">
        <v>2946</v>
      </c>
      <c r="F34" s="1" t="s">
        <v>2980</v>
      </c>
    </row>
    <row r="35" spans="1:9" s="1" customFormat="1" x14ac:dyDescent="0.3">
      <c r="A35" s="35" t="s">
        <v>441</v>
      </c>
      <c r="B35" s="1" t="s">
        <v>1081</v>
      </c>
      <c r="C35" s="1" t="s">
        <v>1455</v>
      </c>
      <c r="E35" t="s">
        <v>2947</v>
      </c>
      <c r="F35" s="1" t="s">
        <v>2365</v>
      </c>
      <c r="G35" s="15"/>
      <c r="H35" s="15"/>
      <c r="I35" s="15"/>
    </row>
    <row r="36" spans="1:9" s="1" customFormat="1" x14ac:dyDescent="0.3">
      <c r="A36" s="35" t="s">
        <v>441</v>
      </c>
      <c r="B36" s="1" t="s">
        <v>1081</v>
      </c>
      <c r="C36" s="1" t="s">
        <v>1480</v>
      </c>
      <c r="E36" t="s">
        <v>2948</v>
      </c>
      <c r="F36" s="1" t="s">
        <v>2981</v>
      </c>
    </row>
    <row r="37" spans="1:9" s="1" customFormat="1" x14ac:dyDescent="0.3">
      <c r="A37" s="35" t="s">
        <v>441</v>
      </c>
      <c r="B37" s="1" t="s">
        <v>1081</v>
      </c>
      <c r="C37" s="1" t="s">
        <v>1514</v>
      </c>
      <c r="E37" t="s">
        <v>2949</v>
      </c>
      <c r="F37" s="1" t="s">
        <v>2982</v>
      </c>
    </row>
    <row r="38" spans="1:9" s="1" customFormat="1" x14ac:dyDescent="0.3">
      <c r="A38" s="35" t="s">
        <v>441</v>
      </c>
      <c r="B38" s="1" t="s">
        <v>1081</v>
      </c>
      <c r="C38" s="1" t="s">
        <v>1556</v>
      </c>
      <c r="E38" t="s">
        <v>2950</v>
      </c>
      <c r="F38" s="1" t="s">
        <v>2983</v>
      </c>
    </row>
    <row r="39" spans="1:9" x14ac:dyDescent="0.3">
      <c r="A39" s="4" t="s">
        <v>470</v>
      </c>
      <c r="B39" t="s">
        <v>2008</v>
      </c>
      <c r="C39" t="s">
        <v>2007</v>
      </c>
      <c r="E39" t="s">
        <v>2951</v>
      </c>
      <c r="F39" s="1" t="s">
        <v>2984</v>
      </c>
      <c r="G39" s="1"/>
      <c r="H39" s="1"/>
      <c r="I39" s="1"/>
    </row>
    <row r="40" spans="1:9" x14ac:dyDescent="0.3">
      <c r="A40" s="4" t="s">
        <v>470</v>
      </c>
      <c r="B40" t="s">
        <v>2008</v>
      </c>
      <c r="C40" t="s">
        <v>2011</v>
      </c>
      <c r="E40" t="s">
        <v>2952</v>
      </c>
      <c r="F40" s="1" t="s">
        <v>2985</v>
      </c>
      <c r="G40" s="1"/>
      <c r="H40" s="1"/>
      <c r="I40" s="1"/>
    </row>
    <row r="41" spans="1:9" x14ac:dyDescent="0.3">
      <c r="A41" s="4" t="s">
        <v>470</v>
      </c>
      <c r="B41" t="s">
        <v>2008</v>
      </c>
      <c r="C41" t="s">
        <v>2013</v>
      </c>
      <c r="E41" t="s">
        <v>2953</v>
      </c>
      <c r="F41" s="1" t="s">
        <v>2004</v>
      </c>
      <c r="G41" s="1"/>
      <c r="H41" s="1"/>
      <c r="I41" s="1"/>
    </row>
    <row r="42" spans="1:9" x14ac:dyDescent="0.3">
      <c r="A42" s="4" t="s">
        <v>470</v>
      </c>
      <c r="B42" t="s">
        <v>2008</v>
      </c>
      <c r="C42" t="s">
        <v>2015</v>
      </c>
      <c r="E42" t="s">
        <v>2954</v>
      </c>
      <c r="F42" s="1" t="s">
        <v>2986</v>
      </c>
      <c r="G42" s="1"/>
      <c r="H42" s="1"/>
      <c r="I42" s="1"/>
    </row>
    <row r="43" spans="1:9" x14ac:dyDescent="0.3">
      <c r="A43" s="4" t="s">
        <v>470</v>
      </c>
      <c r="B43" t="s">
        <v>2008</v>
      </c>
      <c r="C43" t="s">
        <v>2017</v>
      </c>
      <c r="E43" t="s">
        <v>2955</v>
      </c>
      <c r="F43" s="1" t="s">
        <v>2177</v>
      </c>
      <c r="G43" s="1"/>
    </row>
    <row r="44" spans="1:9" x14ac:dyDescent="0.3">
      <c r="A44" s="4" t="s">
        <v>470</v>
      </c>
      <c r="B44" t="s">
        <v>2008</v>
      </c>
      <c r="C44" t="s">
        <v>2019</v>
      </c>
      <c r="E44" t="s">
        <v>2956</v>
      </c>
      <c r="F44" s="1" t="s">
        <v>2987</v>
      </c>
      <c r="G44" s="1"/>
    </row>
    <row r="45" spans="1:9" x14ac:dyDescent="0.3">
      <c r="A45" s="4" t="s">
        <v>470</v>
      </c>
      <c r="B45" t="s">
        <v>2008</v>
      </c>
      <c r="C45" t="s">
        <v>2021</v>
      </c>
      <c r="E45" t="s">
        <v>2957</v>
      </c>
      <c r="F45" s="1" t="s">
        <v>2988</v>
      </c>
      <c r="G45" s="1"/>
    </row>
    <row r="46" spans="1:9" x14ac:dyDescent="0.3">
      <c r="A46" s="4" t="s">
        <v>470</v>
      </c>
      <c r="B46" t="s">
        <v>2008</v>
      </c>
      <c r="C46" t="s">
        <v>2023</v>
      </c>
      <c r="G46" s="1"/>
    </row>
    <row r="47" spans="1:9" x14ac:dyDescent="0.3">
      <c r="A47" s="4" t="s">
        <v>470</v>
      </c>
      <c r="B47" t="s">
        <v>2008</v>
      </c>
      <c r="C47" t="s">
        <v>2025</v>
      </c>
      <c r="D47" t="s">
        <v>2989</v>
      </c>
      <c r="E47" t="s">
        <v>2990</v>
      </c>
      <c r="G47" s="1"/>
    </row>
    <row r="48" spans="1:9" x14ac:dyDescent="0.3">
      <c r="A48" s="4" t="s">
        <v>470</v>
      </c>
      <c r="B48" t="s">
        <v>2008</v>
      </c>
      <c r="C48" t="s">
        <v>2027</v>
      </c>
      <c r="E48" t="s">
        <v>2991</v>
      </c>
      <c r="G48" s="1"/>
    </row>
    <row r="49" spans="1:10" x14ac:dyDescent="0.3">
      <c r="A49" s="4" t="s">
        <v>470</v>
      </c>
      <c r="B49" t="s">
        <v>2008</v>
      </c>
      <c r="C49" t="s">
        <v>2029</v>
      </c>
    </row>
    <row r="50" spans="1:10" x14ac:dyDescent="0.3">
      <c r="A50" s="4" t="s">
        <v>470</v>
      </c>
      <c r="B50" t="s">
        <v>2008</v>
      </c>
      <c r="C50" t="s">
        <v>2031</v>
      </c>
    </row>
    <row r="51" spans="1:10" x14ac:dyDescent="0.3">
      <c r="A51" s="4" t="s">
        <v>470</v>
      </c>
      <c r="B51" t="s">
        <v>2008</v>
      </c>
      <c r="C51" t="s">
        <v>2033</v>
      </c>
    </row>
    <row r="52" spans="1:10" x14ac:dyDescent="0.3">
      <c r="A52" s="4" t="s">
        <v>470</v>
      </c>
      <c r="B52" t="s">
        <v>2008</v>
      </c>
      <c r="C52" t="s">
        <v>2035</v>
      </c>
    </row>
    <row r="53" spans="1:10" x14ac:dyDescent="0.3">
      <c r="A53" s="4" t="s">
        <v>470</v>
      </c>
      <c r="B53" t="s">
        <v>2008</v>
      </c>
      <c r="C53" t="s">
        <v>2037</v>
      </c>
    </row>
    <row r="54" spans="1:10" s="1" customFormat="1" x14ac:dyDescent="0.3">
      <c r="A54" s="35" t="s">
        <v>498</v>
      </c>
      <c r="B54" s="1" t="s">
        <v>2365</v>
      </c>
      <c r="C54" s="1" t="s">
        <v>2364</v>
      </c>
      <c r="E54" s="1" t="s">
        <v>2992</v>
      </c>
      <c r="F54" t="s">
        <v>2993</v>
      </c>
    </row>
    <row r="55" spans="1:10" s="1" customFormat="1" x14ac:dyDescent="0.3">
      <c r="A55" s="35" t="s">
        <v>498</v>
      </c>
      <c r="B55" s="1" t="s">
        <v>2365</v>
      </c>
      <c r="C55" s="1" t="s">
        <v>2417</v>
      </c>
      <c r="E55" s="1" t="s">
        <v>2994</v>
      </c>
      <c r="F55" t="s">
        <v>2995</v>
      </c>
    </row>
    <row r="56" spans="1:10" s="1" customFormat="1" x14ac:dyDescent="0.3">
      <c r="A56" s="35" t="s">
        <v>498</v>
      </c>
      <c r="B56" s="1" t="s">
        <v>2365</v>
      </c>
      <c r="C56" s="1" t="s">
        <v>2420</v>
      </c>
      <c r="E56" s="1" t="s">
        <v>2996</v>
      </c>
      <c r="F56" s="39" t="s">
        <v>2997</v>
      </c>
      <c r="J56" s="1">
        <v>87</v>
      </c>
    </row>
    <row r="57" spans="1:10" s="1" customFormat="1" x14ac:dyDescent="0.3">
      <c r="A57" s="35" t="s">
        <v>498</v>
      </c>
      <c r="B57" s="1" t="s">
        <v>2365</v>
      </c>
      <c r="C57" s="1" t="s">
        <v>2433</v>
      </c>
      <c r="E57" s="1" t="s">
        <v>2998</v>
      </c>
      <c r="F57" s="39" t="s">
        <v>2999</v>
      </c>
      <c r="J57" s="1">
        <v>12</v>
      </c>
    </row>
    <row r="58" spans="1:10" s="1" customFormat="1" x14ac:dyDescent="0.3">
      <c r="A58" s="35" t="s">
        <v>498</v>
      </c>
      <c r="B58" s="1" t="s">
        <v>2365</v>
      </c>
      <c r="C58" s="1" t="s">
        <v>2429</v>
      </c>
      <c r="F58" s="39" t="s">
        <v>3000</v>
      </c>
    </row>
    <row r="59" spans="1:10" s="1" customFormat="1" x14ac:dyDescent="0.3">
      <c r="A59" s="35" t="s">
        <v>551</v>
      </c>
      <c r="B59" s="1" t="s">
        <v>2519</v>
      </c>
      <c r="C59" s="1" t="s">
        <v>2518</v>
      </c>
      <c r="F59" s="39" t="s">
        <v>3001</v>
      </c>
    </row>
    <row r="60" spans="1:10" s="1" customFormat="1" x14ac:dyDescent="0.3">
      <c r="A60" s="35" t="s">
        <v>551</v>
      </c>
      <c r="B60" s="1" t="s">
        <v>2519</v>
      </c>
      <c r="C60" s="1" t="s">
        <v>2563</v>
      </c>
      <c r="F60" s="41" t="s">
        <v>3002</v>
      </c>
    </row>
    <row r="61" spans="1:10" s="1" customFormat="1" x14ac:dyDescent="0.3">
      <c r="A61" s="35" t="s">
        <v>551</v>
      </c>
      <c r="B61" s="1" t="s">
        <v>2519</v>
      </c>
      <c r="C61" s="1" t="s">
        <v>2566</v>
      </c>
      <c r="F61" s="41" t="s">
        <v>3003</v>
      </c>
    </row>
    <row r="62" spans="1:10" s="1" customFormat="1" x14ac:dyDescent="0.3">
      <c r="A62" s="35" t="s">
        <v>551</v>
      </c>
      <c r="B62" s="1" t="s">
        <v>2519</v>
      </c>
      <c r="C62" s="1" t="s">
        <v>2612</v>
      </c>
      <c r="F62" s="41" t="s">
        <v>3004</v>
      </c>
      <c r="J62" s="1">
        <v>2</v>
      </c>
    </row>
    <row r="63" spans="1:10" s="1" customFormat="1" x14ac:dyDescent="0.3">
      <c r="A63" s="35" t="s">
        <v>551</v>
      </c>
      <c r="B63" s="1" t="s">
        <v>2519</v>
      </c>
      <c r="C63" s="1" t="s">
        <v>2651</v>
      </c>
      <c r="F63" s="41" t="s">
        <v>3005</v>
      </c>
    </row>
    <row r="64" spans="1:10" x14ac:dyDescent="0.3">
      <c r="A64" s="4" t="s">
        <v>577</v>
      </c>
      <c r="B64" t="s">
        <v>2769</v>
      </c>
      <c r="C64" t="s">
        <v>2768</v>
      </c>
      <c r="F64" s="36" t="s">
        <v>3006</v>
      </c>
      <c r="G64" s="1"/>
      <c r="H64" s="1"/>
    </row>
    <row r="65" spans="1:10" s="1" customFormat="1" x14ac:dyDescent="0.3">
      <c r="A65" s="35" t="s">
        <v>577</v>
      </c>
      <c r="B65" s="1" t="s">
        <v>2769</v>
      </c>
      <c r="C65" s="1" t="s">
        <v>2789</v>
      </c>
      <c r="F65" s="36" t="s">
        <v>3007</v>
      </c>
      <c r="J65" s="1">
        <v>15</v>
      </c>
    </row>
    <row r="66" spans="1:10" s="1" customFormat="1" x14ac:dyDescent="0.3">
      <c r="A66" s="35" t="s">
        <v>577</v>
      </c>
      <c r="B66" s="1" t="s">
        <v>2769</v>
      </c>
      <c r="C66" s="1" t="s">
        <v>2873</v>
      </c>
      <c r="F66" s="36" t="s">
        <v>3008</v>
      </c>
    </row>
    <row r="67" spans="1:10" s="1" customFormat="1" x14ac:dyDescent="0.3">
      <c r="A67" s="35" t="s">
        <v>577</v>
      </c>
      <c r="B67" s="1" t="s">
        <v>2769</v>
      </c>
      <c r="C67" s="1" t="s">
        <v>2883</v>
      </c>
      <c r="F67" s="36" t="s">
        <v>3009</v>
      </c>
    </row>
    <row r="68" spans="1:10" s="1" customFormat="1" x14ac:dyDescent="0.3">
      <c r="A68" s="35" t="s">
        <v>577</v>
      </c>
      <c r="B68" s="1" t="s">
        <v>2769</v>
      </c>
      <c r="C68" s="1" t="s">
        <v>2896</v>
      </c>
      <c r="F68" s="25" t="s">
        <v>3010</v>
      </c>
      <c r="J68" s="1">
        <v>4</v>
      </c>
    </row>
    <row r="69" spans="1:10" s="1" customFormat="1" x14ac:dyDescent="0.3">
      <c r="A69" s="35" t="s">
        <v>577</v>
      </c>
      <c r="B69" s="1" t="s">
        <v>2769</v>
      </c>
      <c r="C69" s="1" t="s">
        <v>2915</v>
      </c>
      <c r="F69" s="25" t="s">
        <v>3011</v>
      </c>
    </row>
    <row r="70" spans="1:10" x14ac:dyDescent="0.3">
      <c r="A70" s="4" t="s">
        <v>615</v>
      </c>
      <c r="B70" t="s">
        <v>2929</v>
      </c>
      <c r="C70" t="s">
        <v>2928</v>
      </c>
      <c r="F70" s="42" t="s">
        <v>3012</v>
      </c>
      <c r="G70" s="1"/>
      <c r="H70" s="1"/>
      <c r="J70">
        <v>2</v>
      </c>
    </row>
    <row r="71" spans="1:10" x14ac:dyDescent="0.3">
      <c r="A71" s="4" t="s">
        <v>615</v>
      </c>
      <c r="B71" t="s">
        <v>2929</v>
      </c>
      <c r="C71" t="s">
        <v>2933</v>
      </c>
      <c r="F71" s="42" t="s">
        <v>3013</v>
      </c>
      <c r="G71" s="1"/>
      <c r="H71" s="1"/>
    </row>
    <row r="72" spans="1:10" x14ac:dyDescent="0.3">
      <c r="A72" s="4" t="s">
        <v>615</v>
      </c>
      <c r="B72" t="s">
        <v>2929</v>
      </c>
      <c r="C72" t="s">
        <v>2935</v>
      </c>
    </row>
    <row r="73" spans="1:10" x14ac:dyDescent="0.3">
      <c r="A73" s="4" t="s">
        <v>615</v>
      </c>
      <c r="B73" t="s">
        <v>2929</v>
      </c>
      <c r="C73" t="s">
        <v>2937</v>
      </c>
    </row>
    <row r="74" spans="1:10" s="1" customFormat="1" x14ac:dyDescent="0.3">
      <c r="A74" s="35" t="s">
        <v>382</v>
      </c>
      <c r="B74" s="1" t="s">
        <v>383</v>
      </c>
      <c r="C74" s="1" t="s">
        <v>381</v>
      </c>
    </row>
    <row r="75" spans="1:10" s="1" customFormat="1" x14ac:dyDescent="0.3">
      <c r="A75" s="35" t="s">
        <v>382</v>
      </c>
      <c r="B75" s="1" t="s">
        <v>383</v>
      </c>
      <c r="C75" s="1" t="s">
        <v>390</v>
      </c>
    </row>
    <row r="76" spans="1:10" s="1" customFormat="1" x14ac:dyDescent="0.3">
      <c r="A76" s="35" t="s">
        <v>382</v>
      </c>
      <c r="B76" s="1" t="s">
        <v>383</v>
      </c>
      <c r="C76" s="1" t="s">
        <v>404</v>
      </c>
    </row>
    <row r="77" spans="1:10" s="1" customFormat="1" x14ac:dyDescent="0.3">
      <c r="A77" s="35" t="s">
        <v>382</v>
      </c>
      <c r="B77" s="1" t="s">
        <v>383</v>
      </c>
      <c r="C77" s="1" t="s">
        <v>420</v>
      </c>
      <c r="E77" s="1" t="s">
        <v>3014</v>
      </c>
      <c r="F77" s="1" t="s">
        <v>3015</v>
      </c>
      <c r="H77" s="1" t="s">
        <v>3016</v>
      </c>
      <c r="I77" s="1" t="s">
        <v>2990</v>
      </c>
    </row>
    <row r="78" spans="1:10" s="1" customFormat="1" x14ac:dyDescent="0.3">
      <c r="A78" s="35" t="s">
        <v>382</v>
      </c>
      <c r="B78" s="1" t="s">
        <v>383</v>
      </c>
      <c r="C78" s="1" t="s">
        <v>442</v>
      </c>
      <c r="F78" s="1" t="s">
        <v>3017</v>
      </c>
      <c r="I78" s="1" t="s">
        <v>2991</v>
      </c>
    </row>
    <row r="79" spans="1:10" s="1" customFormat="1" x14ac:dyDescent="0.3">
      <c r="A79" s="35" t="s">
        <v>382</v>
      </c>
      <c r="B79" s="1" t="s">
        <v>383</v>
      </c>
      <c r="C79" s="1" t="s">
        <v>471</v>
      </c>
      <c r="F79" s="1" t="s">
        <v>3018</v>
      </c>
      <c r="I79" s="1" t="s">
        <v>3019</v>
      </c>
    </row>
    <row r="80" spans="1:10" s="1" customFormat="1" x14ac:dyDescent="0.3">
      <c r="A80" s="35" t="s">
        <v>662</v>
      </c>
      <c r="B80" s="1" t="s">
        <v>806</v>
      </c>
      <c r="C80" s="1" t="s">
        <v>805</v>
      </c>
      <c r="F80" s="1" t="s">
        <v>3020</v>
      </c>
    </row>
    <row r="81" spans="1:6" s="1" customFormat="1" x14ac:dyDescent="0.3">
      <c r="A81" s="35" t="s">
        <v>662</v>
      </c>
      <c r="B81" s="1" t="s">
        <v>806</v>
      </c>
      <c r="C81" s="1" t="s">
        <v>834</v>
      </c>
      <c r="F81" s="1" t="s">
        <v>3021</v>
      </c>
    </row>
    <row r="82" spans="1:6" s="1" customFormat="1" x14ac:dyDescent="0.3">
      <c r="A82" s="35" t="s">
        <v>662</v>
      </c>
      <c r="B82" s="1" t="s">
        <v>806</v>
      </c>
      <c r="C82" s="1" t="s">
        <v>863</v>
      </c>
      <c r="F82" s="1" t="s">
        <v>3022</v>
      </c>
    </row>
    <row r="83" spans="1:6" s="1" customFormat="1" x14ac:dyDescent="0.3">
      <c r="A83" s="35" t="s">
        <v>662</v>
      </c>
      <c r="B83" s="1" t="s">
        <v>806</v>
      </c>
      <c r="C83" s="1" t="s">
        <v>974</v>
      </c>
      <c r="F83" s="1" t="s">
        <v>3023</v>
      </c>
    </row>
    <row r="84" spans="1:6" s="1" customFormat="1" x14ac:dyDescent="0.3">
      <c r="A84" s="35" t="s">
        <v>662</v>
      </c>
      <c r="B84" s="1" t="s">
        <v>806</v>
      </c>
      <c r="C84" s="1" t="s">
        <v>997</v>
      </c>
      <c r="F84" s="1" t="s">
        <v>3024</v>
      </c>
    </row>
    <row r="85" spans="1:6" s="1" customFormat="1" x14ac:dyDescent="0.3">
      <c r="A85" s="35" t="s">
        <v>662</v>
      </c>
      <c r="B85" s="1" t="s">
        <v>806</v>
      </c>
      <c r="C85" s="1" t="s">
        <v>1019</v>
      </c>
      <c r="F85" s="1" t="s">
        <v>3025</v>
      </c>
    </row>
    <row r="86" spans="1:6" s="1" customFormat="1" x14ac:dyDescent="0.3">
      <c r="A86" s="35" t="s">
        <v>662</v>
      </c>
      <c r="B86" s="1" t="s">
        <v>806</v>
      </c>
      <c r="C86" s="1" t="s">
        <v>1046</v>
      </c>
      <c r="E86"/>
    </row>
    <row r="87" spans="1:6" s="1" customFormat="1" x14ac:dyDescent="0.3">
      <c r="A87" s="35" t="s">
        <v>662</v>
      </c>
      <c r="B87" s="1" t="s">
        <v>806</v>
      </c>
      <c r="C87" s="1" t="s">
        <v>1123</v>
      </c>
      <c r="E87"/>
    </row>
    <row r="88" spans="1:6" s="1" customFormat="1" x14ac:dyDescent="0.3">
      <c r="A88" s="35" t="s">
        <v>662</v>
      </c>
      <c r="B88" s="1" t="s">
        <v>806</v>
      </c>
      <c r="C88" s="1" t="s">
        <v>1186</v>
      </c>
      <c r="E88"/>
    </row>
    <row r="89" spans="1:6" s="1" customFormat="1" x14ac:dyDescent="0.3">
      <c r="A89" s="35" t="s">
        <v>662</v>
      </c>
      <c r="B89" s="1" t="s">
        <v>806</v>
      </c>
      <c r="C89" s="1" t="s">
        <v>2809</v>
      </c>
      <c r="E89" t="s">
        <v>3026</v>
      </c>
      <c r="F89" s="1" t="s">
        <v>3027</v>
      </c>
    </row>
    <row r="90" spans="1:6" x14ac:dyDescent="0.3">
      <c r="A90" s="35" t="s">
        <v>689</v>
      </c>
      <c r="B90" s="1" t="s">
        <v>2004</v>
      </c>
      <c r="C90" s="1" t="s">
        <v>2004</v>
      </c>
      <c r="F90" t="s">
        <v>3028</v>
      </c>
    </row>
    <row r="91" spans="1:6" s="1" customFormat="1" x14ac:dyDescent="0.3">
      <c r="A91" s="35" t="s">
        <v>729</v>
      </c>
      <c r="B91" s="1" t="s">
        <v>1697</v>
      </c>
      <c r="C91" s="1" t="s">
        <v>1696</v>
      </c>
      <c r="E91"/>
    </row>
    <row r="92" spans="1:6" s="1" customFormat="1" x14ac:dyDescent="0.3">
      <c r="A92" s="35" t="s">
        <v>729</v>
      </c>
      <c r="B92" s="1" t="s">
        <v>1697</v>
      </c>
      <c r="C92" s="1" t="s">
        <v>1890</v>
      </c>
      <c r="E92"/>
    </row>
    <row r="93" spans="1:6" s="1" customFormat="1" x14ac:dyDescent="0.3">
      <c r="A93" s="35" t="s">
        <v>729</v>
      </c>
      <c r="B93" s="1" t="s">
        <v>1697</v>
      </c>
      <c r="C93" s="1" t="s">
        <v>1901</v>
      </c>
      <c r="E93" t="s">
        <v>3029</v>
      </c>
      <c r="F93" s="3" t="s">
        <v>306</v>
      </c>
    </row>
    <row r="94" spans="1:6" s="1" customFormat="1" x14ac:dyDescent="0.3">
      <c r="A94" s="35" t="s">
        <v>729</v>
      </c>
      <c r="B94" s="1" t="s">
        <v>1697</v>
      </c>
      <c r="C94" s="1" t="s">
        <v>1921</v>
      </c>
      <c r="F94" s="3" t="s">
        <v>307</v>
      </c>
    </row>
    <row r="95" spans="1:6" s="1" customFormat="1" x14ac:dyDescent="0.3">
      <c r="A95" s="35" t="s">
        <v>729</v>
      </c>
      <c r="B95" s="1" t="s">
        <v>1697</v>
      </c>
      <c r="C95" s="1" t="s">
        <v>1976</v>
      </c>
      <c r="F95" s="3" t="s">
        <v>308</v>
      </c>
    </row>
    <row r="96" spans="1:6" s="1" customFormat="1" x14ac:dyDescent="0.3">
      <c r="A96" s="35" t="s">
        <v>729</v>
      </c>
      <c r="B96" s="1" t="s">
        <v>1697</v>
      </c>
      <c r="C96" s="1" t="s">
        <v>1998</v>
      </c>
      <c r="F96" s="3" t="s">
        <v>309</v>
      </c>
    </row>
    <row r="97" spans="1:6" s="1" customFormat="1" x14ac:dyDescent="0.3">
      <c r="A97" s="35" t="s">
        <v>768</v>
      </c>
      <c r="B97" s="1" t="s">
        <v>2177</v>
      </c>
      <c r="C97" s="1" t="s">
        <v>2176</v>
      </c>
      <c r="F97" s="3" t="s">
        <v>310</v>
      </c>
    </row>
    <row r="98" spans="1:6" s="1" customFormat="1" x14ac:dyDescent="0.3">
      <c r="A98" s="35" t="s">
        <v>768</v>
      </c>
      <c r="B98" s="1" t="s">
        <v>2177</v>
      </c>
      <c r="C98" s="1" t="s">
        <v>2192</v>
      </c>
      <c r="F98" s="3" t="s">
        <v>311</v>
      </c>
    </row>
    <row r="99" spans="1:6" s="1" customFormat="1" x14ac:dyDescent="0.3">
      <c r="A99" s="35" t="s">
        <v>768</v>
      </c>
      <c r="B99" s="1" t="s">
        <v>2177</v>
      </c>
      <c r="C99" s="1" t="s">
        <v>2208</v>
      </c>
      <c r="F99" s="3" t="s">
        <v>312</v>
      </c>
    </row>
    <row r="100" spans="1:6" s="1" customFormat="1" x14ac:dyDescent="0.3">
      <c r="A100" s="35" t="s">
        <v>768</v>
      </c>
      <c r="B100" s="1" t="s">
        <v>2177</v>
      </c>
      <c r="C100" s="1" t="s">
        <v>2211</v>
      </c>
      <c r="F100" s="3" t="s">
        <v>313</v>
      </c>
    </row>
    <row r="101" spans="1:6" s="1" customFormat="1" x14ac:dyDescent="0.3">
      <c r="A101" s="35" t="s">
        <v>768</v>
      </c>
      <c r="B101" s="1" t="s">
        <v>2177</v>
      </c>
      <c r="C101" s="1" t="s">
        <v>2223</v>
      </c>
    </row>
    <row r="102" spans="1:6" s="1" customFormat="1" x14ac:dyDescent="0.3">
      <c r="A102" s="35" t="s">
        <v>768</v>
      </c>
      <c r="B102" s="1" t="s">
        <v>2177</v>
      </c>
      <c r="C102" s="1" t="s">
        <v>2243</v>
      </c>
    </row>
    <row r="103" spans="1:6" s="1" customFormat="1" x14ac:dyDescent="0.3">
      <c r="A103" s="35" t="s">
        <v>768</v>
      </c>
      <c r="B103" s="1" t="s">
        <v>2177</v>
      </c>
      <c r="C103" s="1" t="s">
        <v>2265</v>
      </c>
      <c r="E103" s="1" t="s">
        <v>3030</v>
      </c>
      <c r="F103" t="s">
        <v>293</v>
      </c>
    </row>
    <row r="104" spans="1:6" s="1" customFormat="1" x14ac:dyDescent="0.3">
      <c r="A104" s="35" t="s">
        <v>768</v>
      </c>
      <c r="B104" s="1" t="s">
        <v>2177</v>
      </c>
      <c r="C104" s="1" t="s">
        <v>2306</v>
      </c>
      <c r="F104" t="s">
        <v>294</v>
      </c>
    </row>
    <row r="105" spans="1:6" s="1" customFormat="1" x14ac:dyDescent="0.3">
      <c r="A105" s="35" t="s">
        <v>788</v>
      </c>
      <c r="B105" s="1" t="s">
        <v>1575</v>
      </c>
      <c r="C105" s="1" t="s">
        <v>1574</v>
      </c>
      <c r="F105" t="s">
        <v>311</v>
      </c>
    </row>
    <row r="106" spans="1:6" s="1" customFormat="1" x14ac:dyDescent="0.3">
      <c r="A106" s="35" t="s">
        <v>788</v>
      </c>
      <c r="B106" s="1" t="s">
        <v>1575</v>
      </c>
      <c r="C106" s="1" t="s">
        <v>1729</v>
      </c>
      <c r="F106" t="s">
        <v>328</v>
      </c>
    </row>
    <row r="107" spans="1:6" s="1" customFormat="1" x14ac:dyDescent="0.3">
      <c r="A107" s="35" t="s">
        <v>788</v>
      </c>
      <c r="B107" s="1" t="s">
        <v>1575</v>
      </c>
      <c r="C107" s="1" t="s">
        <v>1755</v>
      </c>
      <c r="F107" t="s">
        <v>329</v>
      </c>
    </row>
    <row r="108" spans="1:6" s="1" customFormat="1" x14ac:dyDescent="0.3">
      <c r="A108" s="35" t="s">
        <v>788</v>
      </c>
      <c r="B108" s="1" t="s">
        <v>1575</v>
      </c>
      <c r="C108" s="1" t="s">
        <v>1790</v>
      </c>
      <c r="F108" t="s">
        <v>330</v>
      </c>
    </row>
    <row r="109" spans="1:6" s="1" customFormat="1" x14ac:dyDescent="0.3">
      <c r="A109" s="35" t="s">
        <v>788</v>
      </c>
      <c r="B109" s="1" t="s">
        <v>1575</v>
      </c>
      <c r="C109" s="1" t="s">
        <v>1808</v>
      </c>
    </row>
    <row r="110" spans="1:6" s="1" customFormat="1" x14ac:dyDescent="0.3">
      <c r="A110" s="35" t="s">
        <v>788</v>
      </c>
      <c r="B110" s="1" t="s">
        <v>1575</v>
      </c>
      <c r="C110" s="1" t="s">
        <v>1837</v>
      </c>
    </row>
    <row r="111" spans="1:6" s="1" customFormat="1" x14ac:dyDescent="0.3">
      <c r="A111" s="35" t="s">
        <v>788</v>
      </c>
      <c r="B111" s="1" t="s">
        <v>1575</v>
      </c>
      <c r="C111" s="1" t="s">
        <v>1865</v>
      </c>
      <c r="E111" s="1" t="s">
        <v>3031</v>
      </c>
      <c r="F111" s="1" t="s">
        <v>315</v>
      </c>
    </row>
    <row r="112" spans="1:6" s="1" customFormat="1" x14ac:dyDescent="0.3">
      <c r="A112" s="35" t="s">
        <v>788</v>
      </c>
      <c r="B112" s="1" t="s">
        <v>1575</v>
      </c>
      <c r="C112" s="1" t="s">
        <v>1876</v>
      </c>
      <c r="F112" s="1" t="s">
        <v>316</v>
      </c>
    </row>
    <row r="113" spans="1:6" s="1" customFormat="1" x14ac:dyDescent="0.3">
      <c r="A113" s="35" t="s">
        <v>788</v>
      </c>
      <c r="B113" s="1" t="s">
        <v>1575</v>
      </c>
      <c r="C113" s="1" t="s">
        <v>2039</v>
      </c>
    </row>
    <row r="114" spans="1:6" s="1" customFormat="1" x14ac:dyDescent="0.3">
      <c r="A114" s="35" t="s">
        <v>788</v>
      </c>
      <c r="B114" s="1" t="s">
        <v>1575</v>
      </c>
      <c r="C114" s="1" t="s">
        <v>2062</v>
      </c>
    </row>
    <row r="115" spans="1:6" s="1" customFormat="1" x14ac:dyDescent="0.3">
      <c r="A115" s="35" t="s">
        <v>788</v>
      </c>
      <c r="B115" s="1" t="s">
        <v>1575</v>
      </c>
      <c r="C115" s="1" t="s">
        <v>2085</v>
      </c>
    </row>
    <row r="116" spans="1:6" s="1" customFormat="1" x14ac:dyDescent="0.3">
      <c r="A116" s="35" t="s">
        <v>788</v>
      </c>
      <c r="B116" s="1" t="s">
        <v>1575</v>
      </c>
      <c r="C116" s="1" t="s">
        <v>2113</v>
      </c>
      <c r="E116" s="1" t="s">
        <v>3032</v>
      </c>
      <c r="F116" s="1" t="s">
        <v>3033</v>
      </c>
    </row>
    <row r="117" spans="1:6" s="1" customFormat="1" x14ac:dyDescent="0.3">
      <c r="A117" s="35" t="s">
        <v>788</v>
      </c>
      <c r="B117" s="1" t="s">
        <v>1575</v>
      </c>
      <c r="C117" s="1" t="s">
        <v>2128</v>
      </c>
      <c r="F117" s="1" t="s">
        <v>3034</v>
      </c>
    </row>
    <row r="118" spans="1:6" x14ac:dyDescent="0.3">
      <c r="A118" s="35" t="s">
        <v>804</v>
      </c>
      <c r="B118" s="1" t="s">
        <v>1163</v>
      </c>
      <c r="C118" s="1" t="s">
        <v>1162</v>
      </c>
      <c r="F118" t="s">
        <v>3035</v>
      </c>
    </row>
    <row r="119" spans="1:6" x14ac:dyDescent="0.3">
      <c r="A119" s="35" t="s">
        <v>804</v>
      </c>
      <c r="B119" s="1" t="s">
        <v>1163</v>
      </c>
      <c r="C119" s="1" t="s">
        <v>1299</v>
      </c>
      <c r="F119" t="s">
        <v>3036</v>
      </c>
    </row>
    <row r="120" spans="1:6" x14ac:dyDescent="0.3">
      <c r="A120" s="35" t="s">
        <v>804</v>
      </c>
      <c r="B120" s="1" t="s">
        <v>1163</v>
      </c>
      <c r="C120" s="1" t="s">
        <v>1323</v>
      </c>
      <c r="F120" t="s">
        <v>3037</v>
      </c>
    </row>
    <row r="121" spans="1:6" x14ac:dyDescent="0.3">
      <c r="A121" s="35" t="s">
        <v>804</v>
      </c>
      <c r="B121" s="1" t="s">
        <v>1163</v>
      </c>
      <c r="C121" s="1" t="s">
        <v>1593</v>
      </c>
      <c r="F121" t="s">
        <v>3038</v>
      </c>
    </row>
    <row r="122" spans="1:6" x14ac:dyDescent="0.3">
      <c r="A122" s="35" t="s">
        <v>804</v>
      </c>
      <c r="B122" s="1" t="s">
        <v>1163</v>
      </c>
      <c r="C122" s="1" t="s">
        <v>1630</v>
      </c>
    </row>
    <row r="124" spans="1:6" x14ac:dyDescent="0.3">
      <c r="E124" t="s">
        <v>3039</v>
      </c>
      <c r="F124" s="350" t="s">
        <v>3040</v>
      </c>
    </row>
    <row r="125" spans="1:6" x14ac:dyDescent="0.3">
      <c r="F125" s="350" t="s">
        <v>3041</v>
      </c>
    </row>
    <row r="126" spans="1:6" x14ac:dyDescent="0.3">
      <c r="F126" s="350" t="s">
        <v>3042</v>
      </c>
    </row>
    <row r="127" spans="1:6" x14ac:dyDescent="0.3">
      <c r="F127" s="350" t="s">
        <v>3043</v>
      </c>
    </row>
    <row r="128" spans="1:6" x14ac:dyDescent="0.3">
      <c r="F128" s="350" t="s">
        <v>3044</v>
      </c>
    </row>
    <row r="129" spans="6:6" x14ac:dyDescent="0.3">
      <c r="F129" s="350" t="s">
        <v>3045</v>
      </c>
    </row>
    <row r="130" spans="6:6" x14ac:dyDescent="0.3">
      <c r="F130" s="350" t="s">
        <v>3046</v>
      </c>
    </row>
    <row r="131" spans="6:6" x14ac:dyDescent="0.3">
      <c r="F131" s="349" t="s">
        <v>3047</v>
      </c>
    </row>
    <row r="132" spans="6:6" x14ac:dyDescent="0.3">
      <c r="F132" s="349" t="s">
        <v>3048</v>
      </c>
    </row>
    <row r="133" spans="6:6" x14ac:dyDescent="0.3">
      <c r="F133" s="349" t="s">
        <v>3049</v>
      </c>
    </row>
    <row r="134" spans="6:6" x14ac:dyDescent="0.3">
      <c r="F134" s="349" t="s">
        <v>3050</v>
      </c>
    </row>
    <row r="135" spans="6:6" x14ac:dyDescent="0.3">
      <c r="F135" s="349" t="s">
        <v>3051</v>
      </c>
    </row>
    <row r="136" spans="6:6" x14ac:dyDescent="0.3">
      <c r="F136" s="349" t="s">
        <v>3052</v>
      </c>
    </row>
    <row r="137" spans="6:6" x14ac:dyDescent="0.3">
      <c r="F137" s="349" t="s">
        <v>3053</v>
      </c>
    </row>
    <row r="138" spans="6:6" x14ac:dyDescent="0.3">
      <c r="F138" s="349" t="s">
        <v>3054</v>
      </c>
    </row>
    <row r="139" spans="6:6" x14ac:dyDescent="0.3">
      <c r="F139" s="349" t="s">
        <v>3055</v>
      </c>
    </row>
    <row r="140" spans="6:6" x14ac:dyDescent="0.3">
      <c r="F140" s="349" t="s">
        <v>3056</v>
      </c>
    </row>
    <row r="141" spans="6:6" x14ac:dyDescent="0.3">
      <c r="F141" s="349" t="s">
        <v>3057</v>
      </c>
    </row>
    <row r="142" spans="6:6" x14ac:dyDescent="0.3">
      <c r="F142" s="349" t="s">
        <v>3058</v>
      </c>
    </row>
    <row r="143" spans="6:6" x14ac:dyDescent="0.3">
      <c r="F143" s="349" t="s">
        <v>3059</v>
      </c>
    </row>
    <row r="144" spans="6:6" x14ac:dyDescent="0.3">
      <c r="F144" s="349" t="s">
        <v>3060</v>
      </c>
    </row>
    <row r="145" spans="6:6" x14ac:dyDescent="0.3">
      <c r="F145" s="349" t="s">
        <v>3061</v>
      </c>
    </row>
    <row r="146" spans="6:6" x14ac:dyDescent="0.3">
      <c r="F146" s="349" t="s">
        <v>3062</v>
      </c>
    </row>
    <row r="147" spans="6:6" x14ac:dyDescent="0.3">
      <c r="F147" s="349" t="s">
        <v>3063</v>
      </c>
    </row>
    <row r="148" spans="6:6" x14ac:dyDescent="0.3">
      <c r="F148" s="349" t="s">
        <v>3064</v>
      </c>
    </row>
    <row r="149" spans="6:6" x14ac:dyDescent="0.3">
      <c r="F149" s="349" t="s">
        <v>3065</v>
      </c>
    </row>
    <row r="150" spans="6:6" x14ac:dyDescent="0.3">
      <c r="F150" s="349" t="s">
        <v>3066</v>
      </c>
    </row>
    <row r="151" spans="6:6" x14ac:dyDescent="0.3">
      <c r="F151" s="349" t="s">
        <v>3067</v>
      </c>
    </row>
    <row r="152" spans="6:6" x14ac:dyDescent="0.3">
      <c r="F152" s="349" t="s">
        <v>3068</v>
      </c>
    </row>
    <row r="153" spans="6:6" x14ac:dyDescent="0.3">
      <c r="F153" s="349" t="s">
        <v>3069</v>
      </c>
    </row>
    <row r="154" spans="6:6" x14ac:dyDescent="0.3">
      <c r="F154" s="349" t="s">
        <v>3070</v>
      </c>
    </row>
    <row r="155" spans="6:6" x14ac:dyDescent="0.3">
      <c r="F155" s="349" t="s">
        <v>3071</v>
      </c>
    </row>
    <row r="156" spans="6:6" x14ac:dyDescent="0.3">
      <c r="F156" s="349" t="s">
        <v>3072</v>
      </c>
    </row>
    <row r="157" spans="6:6" x14ac:dyDescent="0.3">
      <c r="F157" s="349" t="s">
        <v>3073</v>
      </c>
    </row>
    <row r="158" spans="6:6" x14ac:dyDescent="0.3">
      <c r="F158" s="349" t="s">
        <v>3074</v>
      </c>
    </row>
    <row r="159" spans="6:6" x14ac:dyDescent="0.3">
      <c r="F159" s="349" t="s">
        <v>3075</v>
      </c>
    </row>
    <row r="160" spans="6:6" x14ac:dyDescent="0.3">
      <c r="F160" s="349"/>
    </row>
    <row r="176" spans="2:3" x14ac:dyDescent="0.3">
      <c r="B176" s="87" t="s">
        <v>3076</v>
      </c>
      <c r="C176" t="s">
        <v>3077</v>
      </c>
    </row>
    <row r="177" spans="2:3" x14ac:dyDescent="0.3">
      <c r="B177" s="88" t="s">
        <v>2612</v>
      </c>
      <c r="C177">
        <v>18</v>
      </c>
    </row>
    <row r="178" spans="2:3" x14ac:dyDescent="0.3">
      <c r="B178" s="88" t="s">
        <v>2566</v>
      </c>
      <c r="C178">
        <v>23</v>
      </c>
    </row>
    <row r="179" spans="2:3" x14ac:dyDescent="0.3">
      <c r="B179" s="88" t="s">
        <v>1574</v>
      </c>
      <c r="C179">
        <v>8</v>
      </c>
    </row>
    <row r="180" spans="2:3" x14ac:dyDescent="0.3">
      <c r="B180" s="88" t="s">
        <v>2306</v>
      </c>
      <c r="C180">
        <v>28</v>
      </c>
    </row>
    <row r="181" spans="2:3" x14ac:dyDescent="0.3">
      <c r="B181" s="88" t="s">
        <v>2223</v>
      </c>
      <c r="C181">
        <v>9</v>
      </c>
    </row>
    <row r="182" spans="2:3" x14ac:dyDescent="0.3">
      <c r="B182" s="88" t="s">
        <v>1323</v>
      </c>
      <c r="C182">
        <v>22</v>
      </c>
    </row>
    <row r="183" spans="2:3" x14ac:dyDescent="0.3">
      <c r="B183" s="88" t="s">
        <v>471</v>
      </c>
      <c r="C183">
        <v>13</v>
      </c>
    </row>
    <row r="184" spans="2:3" x14ac:dyDescent="0.3">
      <c r="B184" s="88" t="s">
        <v>997</v>
      </c>
      <c r="C184">
        <v>10</v>
      </c>
    </row>
    <row r="185" spans="2:3" x14ac:dyDescent="0.3">
      <c r="B185" s="88" t="s">
        <v>1046</v>
      </c>
      <c r="C185">
        <v>16</v>
      </c>
    </row>
    <row r="186" spans="2:3" x14ac:dyDescent="0.3">
      <c r="B186" s="88" t="s">
        <v>2113</v>
      </c>
      <c r="C186">
        <v>7</v>
      </c>
    </row>
    <row r="187" spans="2:3" x14ac:dyDescent="0.3">
      <c r="B187" s="88" t="s">
        <v>1299</v>
      </c>
      <c r="C187">
        <v>12</v>
      </c>
    </row>
    <row r="188" spans="2:3" x14ac:dyDescent="0.3">
      <c r="B188" s="88" t="s">
        <v>863</v>
      </c>
      <c r="C188">
        <v>20</v>
      </c>
    </row>
    <row r="189" spans="2:3" x14ac:dyDescent="0.3">
      <c r="B189" s="88" t="s">
        <v>442</v>
      </c>
      <c r="C189">
        <v>14</v>
      </c>
    </row>
    <row r="190" spans="2:3" x14ac:dyDescent="0.3">
      <c r="B190" s="88" t="s">
        <v>1514</v>
      </c>
      <c r="C190">
        <v>21</v>
      </c>
    </row>
    <row r="191" spans="2:3" x14ac:dyDescent="0.3">
      <c r="B191" s="88" t="s">
        <v>2883</v>
      </c>
      <c r="C191">
        <v>6</v>
      </c>
    </row>
    <row r="192" spans="2:3" x14ac:dyDescent="0.3">
      <c r="B192" s="88" t="s">
        <v>789</v>
      </c>
      <c r="C192">
        <v>7</v>
      </c>
    </row>
    <row r="193" spans="2:3" x14ac:dyDescent="0.3">
      <c r="B193" s="88" t="s">
        <v>769</v>
      </c>
      <c r="C193">
        <v>9</v>
      </c>
    </row>
    <row r="194" spans="2:3" x14ac:dyDescent="0.3">
      <c r="B194" s="88" t="s">
        <v>1455</v>
      </c>
      <c r="C194">
        <v>12</v>
      </c>
    </row>
    <row r="195" spans="2:3" x14ac:dyDescent="0.3">
      <c r="B195" s="88" t="s">
        <v>381</v>
      </c>
      <c r="C195">
        <v>2</v>
      </c>
    </row>
    <row r="196" spans="2:3" x14ac:dyDescent="0.3">
      <c r="B196" s="88" t="s">
        <v>1696</v>
      </c>
      <c r="C196">
        <v>15</v>
      </c>
    </row>
    <row r="197" spans="2:3" x14ac:dyDescent="0.3">
      <c r="B197" s="88" t="s">
        <v>2176</v>
      </c>
      <c r="C197">
        <v>7</v>
      </c>
    </row>
    <row r="198" spans="2:3" x14ac:dyDescent="0.3">
      <c r="B198" s="88" t="s">
        <v>1593</v>
      </c>
      <c r="C198">
        <v>18</v>
      </c>
    </row>
    <row r="199" spans="2:3" x14ac:dyDescent="0.3">
      <c r="B199" s="88" t="s">
        <v>2417</v>
      </c>
      <c r="C199">
        <v>1</v>
      </c>
    </row>
    <row r="200" spans="2:3" x14ac:dyDescent="0.3">
      <c r="B200" s="88" t="s">
        <v>2931</v>
      </c>
      <c r="C200">
        <v>4</v>
      </c>
    </row>
    <row r="201" spans="2:3" x14ac:dyDescent="0.3">
      <c r="B201" s="88" t="s">
        <v>1901</v>
      </c>
      <c r="C201">
        <v>10</v>
      </c>
    </row>
    <row r="202" spans="2:3" x14ac:dyDescent="0.3">
      <c r="B202" s="88" t="s">
        <v>730</v>
      </c>
      <c r="C202">
        <v>19</v>
      </c>
    </row>
    <row r="203" spans="2:3" x14ac:dyDescent="0.3">
      <c r="B203" s="88" t="s">
        <v>919</v>
      </c>
      <c r="C203">
        <v>11</v>
      </c>
    </row>
    <row r="204" spans="2:3" x14ac:dyDescent="0.3">
      <c r="B204" s="88" t="s">
        <v>404</v>
      </c>
      <c r="C204">
        <v>7</v>
      </c>
    </row>
    <row r="205" spans="2:3" x14ac:dyDescent="0.3">
      <c r="B205" s="88" t="s">
        <v>2768</v>
      </c>
      <c r="C205">
        <v>9</v>
      </c>
    </row>
    <row r="206" spans="2:3" x14ac:dyDescent="0.3">
      <c r="B206" s="88" t="s">
        <v>420</v>
      </c>
      <c r="C206">
        <v>10</v>
      </c>
    </row>
    <row r="207" spans="2:3" x14ac:dyDescent="0.3">
      <c r="B207" s="88" t="s">
        <v>1556</v>
      </c>
      <c r="C207">
        <v>8</v>
      </c>
    </row>
    <row r="208" spans="2:3" x14ac:dyDescent="0.3">
      <c r="B208" s="88" t="s">
        <v>943</v>
      </c>
      <c r="C208">
        <v>10</v>
      </c>
    </row>
    <row r="209" spans="2:3" x14ac:dyDescent="0.3">
      <c r="B209" s="88" t="s">
        <v>552</v>
      </c>
      <c r="C209">
        <v>12</v>
      </c>
    </row>
    <row r="210" spans="2:3" x14ac:dyDescent="0.3">
      <c r="B210" s="88" t="s">
        <v>499</v>
      </c>
      <c r="C210">
        <v>25</v>
      </c>
    </row>
    <row r="211" spans="2:3" x14ac:dyDescent="0.3">
      <c r="B211" s="88" t="s">
        <v>578</v>
      </c>
      <c r="C211">
        <v>18</v>
      </c>
    </row>
    <row r="212" spans="2:3" x14ac:dyDescent="0.3">
      <c r="B212" s="88" t="s">
        <v>974</v>
      </c>
      <c r="C212">
        <v>11</v>
      </c>
    </row>
    <row r="213" spans="2:3" x14ac:dyDescent="0.3">
      <c r="B213" s="88" t="s">
        <v>2211</v>
      </c>
      <c r="C213">
        <v>5</v>
      </c>
    </row>
    <row r="214" spans="2:3" x14ac:dyDescent="0.3">
      <c r="B214" s="88" t="s">
        <v>2672</v>
      </c>
      <c r="C214">
        <v>3</v>
      </c>
    </row>
    <row r="215" spans="2:3" x14ac:dyDescent="0.3">
      <c r="B215" s="88" t="s">
        <v>2433</v>
      </c>
      <c r="C215">
        <v>22</v>
      </c>
    </row>
    <row r="216" spans="2:3" x14ac:dyDescent="0.3">
      <c r="B216" s="88" t="s">
        <v>2651</v>
      </c>
      <c r="C216">
        <v>10</v>
      </c>
    </row>
    <row r="217" spans="2:3" x14ac:dyDescent="0.3">
      <c r="B217" s="88" t="s">
        <v>1837</v>
      </c>
      <c r="C217">
        <v>13</v>
      </c>
    </row>
    <row r="218" spans="2:3" x14ac:dyDescent="0.3">
      <c r="B218" s="88" t="s">
        <v>2731</v>
      </c>
      <c r="C218">
        <v>18</v>
      </c>
    </row>
    <row r="219" spans="2:3" x14ac:dyDescent="0.3">
      <c r="B219" s="88" t="s">
        <v>1890</v>
      </c>
      <c r="C219">
        <v>5</v>
      </c>
    </row>
    <row r="220" spans="2:3" x14ac:dyDescent="0.3">
      <c r="B220" s="88" t="s">
        <v>2004</v>
      </c>
      <c r="C220">
        <v>1</v>
      </c>
    </row>
    <row r="221" spans="2:3" x14ac:dyDescent="0.3">
      <c r="B221" s="88" t="s">
        <v>2679</v>
      </c>
      <c r="C221">
        <v>10</v>
      </c>
    </row>
    <row r="222" spans="2:3" x14ac:dyDescent="0.3">
      <c r="B222" s="88" t="s">
        <v>2839</v>
      </c>
      <c r="C222">
        <v>16</v>
      </c>
    </row>
    <row r="223" spans="2:3" x14ac:dyDescent="0.3">
      <c r="B223" s="88" t="s">
        <v>2915</v>
      </c>
      <c r="C223">
        <v>6</v>
      </c>
    </row>
    <row r="224" spans="2:3" x14ac:dyDescent="0.3">
      <c r="B224" s="88" t="s">
        <v>1080</v>
      </c>
      <c r="C224">
        <v>20</v>
      </c>
    </row>
    <row r="225" spans="2:3" x14ac:dyDescent="0.3">
      <c r="B225" s="88" t="s">
        <v>1808</v>
      </c>
      <c r="C225">
        <v>14</v>
      </c>
    </row>
    <row r="226" spans="2:3" x14ac:dyDescent="0.3">
      <c r="B226" s="88" t="s">
        <v>1385</v>
      </c>
      <c r="C226">
        <v>14</v>
      </c>
    </row>
    <row r="227" spans="2:3" x14ac:dyDescent="0.3">
      <c r="B227" s="88" t="s">
        <v>2085</v>
      </c>
      <c r="C227">
        <v>13</v>
      </c>
    </row>
    <row r="228" spans="2:3" x14ac:dyDescent="0.3">
      <c r="B228" s="88" t="s">
        <v>390</v>
      </c>
      <c r="C228">
        <v>6</v>
      </c>
    </row>
    <row r="229" spans="2:3" x14ac:dyDescent="0.3">
      <c r="B229" s="88" t="s">
        <v>1415</v>
      </c>
      <c r="C229">
        <v>18</v>
      </c>
    </row>
    <row r="230" spans="2:3" x14ac:dyDescent="0.3">
      <c r="B230" s="88" t="s">
        <v>1162</v>
      </c>
      <c r="C230">
        <v>11</v>
      </c>
    </row>
    <row r="231" spans="2:3" x14ac:dyDescent="0.3">
      <c r="B231" s="88" t="s">
        <v>1123</v>
      </c>
      <c r="C231">
        <v>19</v>
      </c>
    </row>
    <row r="232" spans="2:3" x14ac:dyDescent="0.3">
      <c r="B232" s="88" t="s">
        <v>637</v>
      </c>
      <c r="C232">
        <v>12</v>
      </c>
    </row>
    <row r="233" spans="2:3" x14ac:dyDescent="0.3">
      <c r="B233" s="88" t="s">
        <v>2815</v>
      </c>
      <c r="C233">
        <v>10</v>
      </c>
    </row>
    <row r="234" spans="2:3" x14ac:dyDescent="0.3">
      <c r="B234" s="88" t="s">
        <v>2420</v>
      </c>
      <c r="C234">
        <v>6</v>
      </c>
    </row>
    <row r="235" spans="2:3" x14ac:dyDescent="0.3">
      <c r="B235" s="88" t="s">
        <v>1019</v>
      </c>
      <c r="C235">
        <v>13</v>
      </c>
    </row>
    <row r="236" spans="2:3" x14ac:dyDescent="0.3">
      <c r="B236" s="88" t="s">
        <v>2062</v>
      </c>
      <c r="C236">
        <v>11</v>
      </c>
    </row>
    <row r="237" spans="2:3" x14ac:dyDescent="0.3">
      <c r="B237" s="88" t="s">
        <v>2265</v>
      </c>
      <c r="C237">
        <v>20</v>
      </c>
    </row>
    <row r="238" spans="2:3" x14ac:dyDescent="0.3">
      <c r="B238" s="88" t="s">
        <v>1755</v>
      </c>
      <c r="C238">
        <v>17</v>
      </c>
    </row>
    <row r="239" spans="2:3" x14ac:dyDescent="0.3">
      <c r="B239" s="88" t="s">
        <v>1998</v>
      </c>
      <c r="C239">
        <v>2</v>
      </c>
    </row>
    <row r="240" spans="2:3" x14ac:dyDescent="0.3">
      <c r="B240" s="88" t="s">
        <v>2243</v>
      </c>
      <c r="C240">
        <v>10</v>
      </c>
    </row>
    <row r="241" spans="2:3" x14ac:dyDescent="0.3">
      <c r="B241" s="88" t="s">
        <v>1369</v>
      </c>
      <c r="C241">
        <v>7</v>
      </c>
    </row>
    <row r="242" spans="2:3" x14ac:dyDescent="0.3">
      <c r="B242" s="88" t="s">
        <v>2809</v>
      </c>
      <c r="C242">
        <v>1</v>
      </c>
    </row>
    <row r="243" spans="2:3" x14ac:dyDescent="0.3">
      <c r="B243" s="88" t="s">
        <v>905</v>
      </c>
      <c r="C243">
        <v>6</v>
      </c>
    </row>
    <row r="244" spans="2:3" x14ac:dyDescent="0.3">
      <c r="B244" s="88" t="s">
        <v>805</v>
      </c>
      <c r="C244">
        <v>14</v>
      </c>
    </row>
    <row r="245" spans="2:3" x14ac:dyDescent="0.3">
      <c r="B245" s="88" t="s">
        <v>1865</v>
      </c>
      <c r="C245">
        <v>5</v>
      </c>
    </row>
    <row r="246" spans="2:3" x14ac:dyDescent="0.3">
      <c r="B246" s="88" t="s">
        <v>1186</v>
      </c>
      <c r="C246">
        <v>18</v>
      </c>
    </row>
    <row r="247" spans="2:3" x14ac:dyDescent="0.3">
      <c r="B247" s="88" t="s">
        <v>2789</v>
      </c>
      <c r="C247">
        <v>9</v>
      </c>
    </row>
    <row r="248" spans="2:3" x14ac:dyDescent="0.3">
      <c r="B248" s="88" t="s">
        <v>1876</v>
      </c>
      <c r="C248">
        <v>6</v>
      </c>
    </row>
    <row r="249" spans="2:3" x14ac:dyDescent="0.3">
      <c r="B249" s="88" t="s">
        <v>2702</v>
      </c>
      <c r="C249">
        <v>14</v>
      </c>
    </row>
    <row r="250" spans="2:3" x14ac:dyDescent="0.3">
      <c r="B250" s="88" t="s">
        <v>1662</v>
      </c>
      <c r="C250">
        <v>17</v>
      </c>
    </row>
    <row r="251" spans="2:3" x14ac:dyDescent="0.3">
      <c r="B251" s="88" t="s">
        <v>1921</v>
      </c>
      <c r="C251">
        <v>27</v>
      </c>
    </row>
    <row r="252" spans="2:3" x14ac:dyDescent="0.3">
      <c r="B252" s="88" t="s">
        <v>1266</v>
      </c>
      <c r="C252">
        <v>14</v>
      </c>
    </row>
    <row r="253" spans="2:3" x14ac:dyDescent="0.3">
      <c r="B253" s="88" t="s">
        <v>1480</v>
      </c>
      <c r="C253">
        <v>17</v>
      </c>
    </row>
    <row r="254" spans="2:3" x14ac:dyDescent="0.3">
      <c r="B254" s="88" t="s">
        <v>2896</v>
      </c>
      <c r="C254">
        <v>9</v>
      </c>
    </row>
    <row r="255" spans="2:3" x14ac:dyDescent="0.3">
      <c r="B255" s="88" t="s">
        <v>2208</v>
      </c>
      <c r="C255">
        <v>1</v>
      </c>
    </row>
    <row r="256" spans="2:3" x14ac:dyDescent="0.3">
      <c r="B256" s="88" t="s">
        <v>1976</v>
      </c>
      <c r="C256">
        <v>10</v>
      </c>
    </row>
    <row r="257" spans="2:3" x14ac:dyDescent="0.3">
      <c r="B257" s="88" t="s">
        <v>834</v>
      </c>
      <c r="C257">
        <v>14</v>
      </c>
    </row>
    <row r="258" spans="2:3" x14ac:dyDescent="0.3">
      <c r="B258" s="88" t="s">
        <v>2008</v>
      </c>
      <c r="C258">
        <v>15</v>
      </c>
    </row>
    <row r="259" spans="2:3" x14ac:dyDescent="0.3">
      <c r="B259" s="88" t="s">
        <v>1630</v>
      </c>
      <c r="C259">
        <v>16</v>
      </c>
    </row>
    <row r="260" spans="2:3" x14ac:dyDescent="0.3">
      <c r="B260" s="88" t="s">
        <v>2364</v>
      </c>
      <c r="C260">
        <v>25</v>
      </c>
    </row>
    <row r="261" spans="2:3" x14ac:dyDescent="0.3">
      <c r="B261" s="88" t="s">
        <v>1729</v>
      </c>
      <c r="C261">
        <v>12</v>
      </c>
    </row>
    <row r="262" spans="2:3" x14ac:dyDescent="0.3">
      <c r="B262" s="88" t="s">
        <v>2429</v>
      </c>
      <c r="C262">
        <v>19</v>
      </c>
    </row>
    <row r="263" spans="2:3" x14ac:dyDescent="0.3">
      <c r="B263" s="88" t="s">
        <v>1223</v>
      </c>
      <c r="C263">
        <v>21</v>
      </c>
    </row>
    <row r="264" spans="2:3" x14ac:dyDescent="0.3">
      <c r="B264" s="88" t="s">
        <v>967</v>
      </c>
      <c r="C264">
        <v>3</v>
      </c>
    </row>
    <row r="265" spans="2:3" x14ac:dyDescent="0.3">
      <c r="B265" s="88" t="s">
        <v>616</v>
      </c>
      <c r="C265">
        <v>10</v>
      </c>
    </row>
    <row r="266" spans="2:3" x14ac:dyDescent="0.3">
      <c r="B266" s="88" t="s">
        <v>663</v>
      </c>
      <c r="C266">
        <v>13</v>
      </c>
    </row>
    <row r="267" spans="2:3" x14ac:dyDescent="0.3">
      <c r="B267" s="88" t="s">
        <v>2039</v>
      </c>
      <c r="C267">
        <v>11</v>
      </c>
    </row>
    <row r="268" spans="2:3" x14ac:dyDescent="0.3">
      <c r="B268" s="88" t="s">
        <v>1790</v>
      </c>
      <c r="C268">
        <v>8</v>
      </c>
    </row>
    <row r="269" spans="2:3" x14ac:dyDescent="0.3">
      <c r="B269" s="88" t="s">
        <v>2563</v>
      </c>
      <c r="C269">
        <v>1</v>
      </c>
    </row>
    <row r="270" spans="2:3" x14ac:dyDescent="0.3">
      <c r="B270" s="88" t="s">
        <v>2836</v>
      </c>
      <c r="C270">
        <v>1</v>
      </c>
    </row>
    <row r="271" spans="2:3" x14ac:dyDescent="0.3">
      <c r="B271" s="88" t="s">
        <v>2873</v>
      </c>
      <c r="C271">
        <v>4</v>
      </c>
    </row>
    <row r="272" spans="2:3" x14ac:dyDescent="0.3">
      <c r="B272" s="88" t="s">
        <v>1296</v>
      </c>
      <c r="C272">
        <v>1</v>
      </c>
    </row>
    <row r="273" spans="2:3" x14ac:dyDescent="0.3">
      <c r="B273" s="88" t="s">
        <v>1452</v>
      </c>
      <c r="C273">
        <v>1</v>
      </c>
    </row>
    <row r="274" spans="2:3" x14ac:dyDescent="0.3">
      <c r="B274" s="88" t="s">
        <v>2518</v>
      </c>
      <c r="C274">
        <v>21</v>
      </c>
    </row>
    <row r="275" spans="2:3" x14ac:dyDescent="0.3">
      <c r="B275" s="88" t="s">
        <v>690</v>
      </c>
      <c r="C275">
        <v>19</v>
      </c>
    </row>
    <row r="276" spans="2:3" x14ac:dyDescent="0.3">
      <c r="B276" s="88" t="s">
        <v>2192</v>
      </c>
      <c r="C276">
        <v>7</v>
      </c>
    </row>
    <row r="277" spans="2:3" x14ac:dyDescent="0.3">
      <c r="B277" s="88" t="s">
        <v>2812</v>
      </c>
      <c r="C277">
        <v>1</v>
      </c>
    </row>
    <row r="278" spans="2:3" x14ac:dyDescent="0.3">
      <c r="B278" s="88" t="s">
        <v>2128</v>
      </c>
      <c r="C278">
        <v>23</v>
      </c>
    </row>
    <row r="279" spans="2:3" x14ac:dyDescent="0.3">
      <c r="B279" s="88" t="s">
        <v>3078</v>
      </c>
    </row>
    <row r="280" spans="2:3" x14ac:dyDescent="0.3">
      <c r="B280" s="88" t="s">
        <v>3079</v>
      </c>
      <c r="C280">
        <v>1198</v>
      </c>
    </row>
  </sheetData>
  <sheetProtection algorithmName="SHA-512" hashValue="8KrgcqpYuuCWYRzqu4DO6VoyqSP6kB+ukIr/QaodiSeSwZMp+mpXmCMremrL4yDFF4sIhKcdQOHX86myy4Glbg==" saltValue="10c0e1N3/VkuLFFawPEmkA==" spinCount="100000" sheet="1" objects="1" scenarios="1"/>
  <phoneticPr fontId="9" type="noConversion"/>
  <pageMargins left="0.7" right="0.7" top="0.75" bottom="0.75" header="0.3" footer="0.3"/>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237A-BF1E-470D-932F-C7A195305244}">
  <dimension ref="A2:J218"/>
  <sheetViews>
    <sheetView topLeftCell="A145" workbookViewId="0">
      <selection activeCell="K165" sqref="K165"/>
    </sheetView>
  </sheetViews>
  <sheetFormatPr baseColWidth="10" defaultColWidth="11.44140625" defaultRowHeight="14.4" x14ac:dyDescent="0.3"/>
  <cols>
    <col min="1" max="1" width="24.5546875" customWidth="1"/>
    <col min="2" max="2" width="26.6640625" customWidth="1"/>
  </cols>
  <sheetData>
    <row r="2" spans="1:10" x14ac:dyDescent="0.3">
      <c r="F2" t="s">
        <v>3080</v>
      </c>
    </row>
    <row r="4" spans="1:10" x14ac:dyDescent="0.3">
      <c r="A4" t="s">
        <v>3081</v>
      </c>
      <c r="B4" t="s">
        <v>3082</v>
      </c>
      <c r="J4" t="s">
        <v>3083</v>
      </c>
    </row>
    <row r="5" spans="1:10" x14ac:dyDescent="0.3">
      <c r="B5" t="s">
        <v>3084</v>
      </c>
      <c r="J5" t="s">
        <v>3085</v>
      </c>
    </row>
    <row r="6" spans="1:10" x14ac:dyDescent="0.3">
      <c r="B6" t="s">
        <v>3086</v>
      </c>
      <c r="F6" s="4">
        <v>1</v>
      </c>
      <c r="G6" s="4">
        <v>1</v>
      </c>
    </row>
    <row r="7" spans="1:10" x14ac:dyDescent="0.3">
      <c r="B7" t="s">
        <v>3087</v>
      </c>
      <c r="F7" s="4">
        <v>2</v>
      </c>
      <c r="G7" s="4">
        <v>2</v>
      </c>
    </row>
    <row r="8" spans="1:10" x14ac:dyDescent="0.3">
      <c r="F8" s="4">
        <v>3</v>
      </c>
      <c r="G8" s="4">
        <v>3</v>
      </c>
    </row>
    <row r="9" spans="1:10" x14ac:dyDescent="0.3">
      <c r="A9" t="s">
        <v>3088</v>
      </c>
      <c r="B9" t="s">
        <v>3089</v>
      </c>
      <c r="F9" s="4">
        <v>4</v>
      </c>
      <c r="G9" s="4">
        <v>4</v>
      </c>
    </row>
    <row r="10" spans="1:10" x14ac:dyDescent="0.3">
      <c r="B10" t="s">
        <v>3090</v>
      </c>
      <c r="F10" s="4">
        <v>5</v>
      </c>
      <c r="G10" s="4">
        <v>5</v>
      </c>
    </row>
    <row r="11" spans="1:10" x14ac:dyDescent="0.3">
      <c r="F11" s="4">
        <v>6</v>
      </c>
      <c r="G11" s="4">
        <v>6</v>
      </c>
    </row>
    <row r="12" spans="1:10" x14ac:dyDescent="0.3">
      <c r="A12" t="s">
        <v>3091</v>
      </c>
      <c r="B12" t="s">
        <v>3092</v>
      </c>
      <c r="F12" s="4">
        <v>7</v>
      </c>
      <c r="G12" s="4">
        <v>7</v>
      </c>
    </row>
    <row r="13" spans="1:10" x14ac:dyDescent="0.3">
      <c r="B13" t="s">
        <v>3093</v>
      </c>
      <c r="F13" s="4">
        <v>8</v>
      </c>
      <c r="G13" s="4">
        <v>8</v>
      </c>
    </row>
    <row r="14" spans="1:10" x14ac:dyDescent="0.3">
      <c r="F14" s="4">
        <v>9</v>
      </c>
      <c r="G14" s="4">
        <v>9</v>
      </c>
    </row>
    <row r="15" spans="1:10" x14ac:dyDescent="0.3">
      <c r="A15" t="s">
        <v>3094</v>
      </c>
      <c r="B15" t="s">
        <v>3095</v>
      </c>
      <c r="F15" s="4">
        <v>10</v>
      </c>
      <c r="G15" s="4">
        <v>10</v>
      </c>
    </row>
    <row r="16" spans="1:10" x14ac:dyDescent="0.3">
      <c r="B16" t="s">
        <v>3096</v>
      </c>
      <c r="F16" s="4">
        <v>11</v>
      </c>
      <c r="G16" s="4">
        <v>11</v>
      </c>
    </row>
    <row r="17" spans="1:7" x14ac:dyDescent="0.3">
      <c r="F17" s="4">
        <v>12</v>
      </c>
      <c r="G17" s="4">
        <v>12</v>
      </c>
    </row>
    <row r="18" spans="1:7" x14ac:dyDescent="0.3">
      <c r="A18" t="s">
        <v>2992</v>
      </c>
      <c r="B18" t="s">
        <v>3097</v>
      </c>
      <c r="F18" s="4">
        <v>13</v>
      </c>
      <c r="G18" s="4">
        <v>13</v>
      </c>
    </row>
    <row r="19" spans="1:7" x14ac:dyDescent="0.3">
      <c r="B19" t="s">
        <v>2996</v>
      </c>
      <c r="F19" s="4">
        <v>14</v>
      </c>
      <c r="G19" s="4">
        <v>14</v>
      </c>
    </row>
    <row r="20" spans="1:7" x14ac:dyDescent="0.3">
      <c r="B20" t="s">
        <v>2998</v>
      </c>
      <c r="F20" s="4">
        <v>15</v>
      </c>
      <c r="G20" s="4">
        <v>15</v>
      </c>
    </row>
    <row r="21" spans="1:7" x14ac:dyDescent="0.3">
      <c r="F21" s="4">
        <v>16</v>
      </c>
      <c r="G21" s="4">
        <v>16</v>
      </c>
    </row>
    <row r="22" spans="1:7" x14ac:dyDescent="0.3">
      <c r="F22" s="4">
        <v>17</v>
      </c>
      <c r="G22" s="4">
        <v>17</v>
      </c>
    </row>
    <row r="23" spans="1:7" x14ac:dyDescent="0.3">
      <c r="A23" t="s">
        <v>3098</v>
      </c>
      <c r="B23" t="s">
        <v>2990</v>
      </c>
      <c r="F23" s="4">
        <v>18</v>
      </c>
      <c r="G23" s="4">
        <v>18</v>
      </c>
    </row>
    <row r="24" spans="1:7" x14ac:dyDescent="0.3">
      <c r="B24" t="s">
        <v>2991</v>
      </c>
      <c r="F24" s="4">
        <v>19</v>
      </c>
      <c r="G24" s="4">
        <v>19</v>
      </c>
    </row>
    <row r="25" spans="1:7" x14ac:dyDescent="0.3">
      <c r="A25" t="s">
        <v>3099</v>
      </c>
      <c r="B25" t="s">
        <v>2941</v>
      </c>
      <c r="F25" s="4">
        <v>20</v>
      </c>
      <c r="G25" s="4">
        <v>20</v>
      </c>
    </row>
    <row r="26" spans="1:7" x14ac:dyDescent="0.3">
      <c r="B26" t="s">
        <v>2942</v>
      </c>
      <c r="F26" s="4">
        <v>21</v>
      </c>
    </row>
    <row r="27" spans="1:7" x14ac:dyDescent="0.3">
      <c r="B27" t="s">
        <v>2943</v>
      </c>
      <c r="F27" s="4">
        <v>22</v>
      </c>
    </row>
    <row r="28" spans="1:7" x14ac:dyDescent="0.3">
      <c r="B28" t="s">
        <v>2944</v>
      </c>
      <c r="F28" s="4">
        <v>23</v>
      </c>
    </row>
    <row r="29" spans="1:7" x14ac:dyDescent="0.3">
      <c r="B29" t="s">
        <v>2945</v>
      </c>
      <c r="F29" s="4">
        <v>24</v>
      </c>
    </row>
    <row r="30" spans="1:7" x14ac:dyDescent="0.3">
      <c r="B30" t="s">
        <v>2946</v>
      </c>
      <c r="F30" s="4">
        <v>25</v>
      </c>
    </row>
    <row r="31" spans="1:7" x14ac:dyDescent="0.3">
      <c r="B31" t="s">
        <v>2947</v>
      </c>
      <c r="F31" s="4">
        <v>26</v>
      </c>
    </row>
    <row r="32" spans="1:7" x14ac:dyDescent="0.3">
      <c r="B32" t="s">
        <v>2948</v>
      </c>
      <c r="F32" s="4">
        <v>27</v>
      </c>
    </row>
    <row r="33" spans="1:6" x14ac:dyDescent="0.3">
      <c r="B33" t="s">
        <v>2949</v>
      </c>
      <c r="F33" s="4">
        <v>28</v>
      </c>
    </row>
    <row r="34" spans="1:6" x14ac:dyDescent="0.3">
      <c r="B34" t="s">
        <v>2950</v>
      </c>
      <c r="F34" s="4">
        <v>29</v>
      </c>
    </row>
    <row r="35" spans="1:6" x14ac:dyDescent="0.3">
      <c r="B35" t="s">
        <v>2951</v>
      </c>
      <c r="F35" s="4">
        <v>30</v>
      </c>
    </row>
    <row r="36" spans="1:6" x14ac:dyDescent="0.3">
      <c r="B36" t="s">
        <v>2952</v>
      </c>
      <c r="F36" s="4">
        <v>31</v>
      </c>
    </row>
    <row r="37" spans="1:6" x14ac:dyDescent="0.3">
      <c r="B37" t="s">
        <v>2953</v>
      </c>
      <c r="F37" s="4">
        <v>32</v>
      </c>
    </row>
    <row r="38" spans="1:6" x14ac:dyDescent="0.3">
      <c r="B38" t="s">
        <v>2954</v>
      </c>
      <c r="F38" s="4">
        <v>33</v>
      </c>
    </row>
    <row r="39" spans="1:6" x14ac:dyDescent="0.3">
      <c r="B39" t="s">
        <v>2955</v>
      </c>
      <c r="F39" s="4">
        <v>34</v>
      </c>
    </row>
    <row r="40" spans="1:6" x14ac:dyDescent="0.3">
      <c r="B40" t="s">
        <v>2956</v>
      </c>
      <c r="F40" s="4">
        <v>35</v>
      </c>
    </row>
    <row r="41" spans="1:6" x14ac:dyDescent="0.3">
      <c r="B41" t="s">
        <v>2957</v>
      </c>
      <c r="F41" s="4">
        <v>36</v>
      </c>
    </row>
    <row r="42" spans="1:6" x14ac:dyDescent="0.3">
      <c r="F42" s="4">
        <v>37</v>
      </c>
    </row>
    <row r="43" spans="1:6" x14ac:dyDescent="0.3">
      <c r="A43" t="s">
        <v>3100</v>
      </c>
      <c r="F43" s="4">
        <v>38</v>
      </c>
    </row>
    <row r="44" spans="1:6" x14ac:dyDescent="0.3">
      <c r="A44" t="s">
        <v>3101</v>
      </c>
      <c r="F44" s="4">
        <v>39</v>
      </c>
    </row>
    <row r="45" spans="1:6" x14ac:dyDescent="0.3">
      <c r="A45" t="s">
        <v>3102</v>
      </c>
      <c r="F45" s="4">
        <v>40</v>
      </c>
    </row>
    <row r="46" spans="1:6" x14ac:dyDescent="0.3">
      <c r="A46" t="s">
        <v>3103</v>
      </c>
      <c r="F46" s="4">
        <v>41</v>
      </c>
    </row>
    <row r="47" spans="1:6" x14ac:dyDescent="0.3">
      <c r="A47" t="s">
        <v>3104</v>
      </c>
      <c r="F47" s="4">
        <v>42</v>
      </c>
    </row>
    <row r="48" spans="1:6" x14ac:dyDescent="0.3">
      <c r="A48" t="s">
        <v>3105</v>
      </c>
      <c r="F48" s="4">
        <v>43</v>
      </c>
    </row>
    <row r="49" spans="1:6" x14ac:dyDescent="0.3">
      <c r="A49" t="s">
        <v>3106</v>
      </c>
      <c r="F49" s="4">
        <v>44</v>
      </c>
    </row>
    <row r="50" spans="1:6" x14ac:dyDescent="0.3">
      <c r="A50" t="s">
        <v>3107</v>
      </c>
      <c r="F50" s="4">
        <v>45</v>
      </c>
    </row>
    <row r="51" spans="1:6" x14ac:dyDescent="0.3">
      <c r="A51" t="s">
        <v>3108</v>
      </c>
      <c r="F51" s="4">
        <v>46</v>
      </c>
    </row>
    <row r="52" spans="1:6" x14ac:dyDescent="0.3">
      <c r="A52" t="s">
        <v>3109</v>
      </c>
      <c r="F52" s="4">
        <v>47</v>
      </c>
    </row>
    <row r="53" spans="1:6" x14ac:dyDescent="0.3">
      <c r="A53" t="s">
        <v>3110</v>
      </c>
      <c r="F53" s="4">
        <v>48</v>
      </c>
    </row>
    <row r="54" spans="1:6" x14ac:dyDescent="0.3">
      <c r="A54" t="s">
        <v>3111</v>
      </c>
      <c r="F54" s="4">
        <v>49</v>
      </c>
    </row>
    <row r="55" spans="1:6" x14ac:dyDescent="0.3">
      <c r="A55" t="s">
        <v>3112</v>
      </c>
      <c r="F55" s="4">
        <v>50</v>
      </c>
    </row>
    <row r="56" spans="1:6" x14ac:dyDescent="0.3">
      <c r="A56" t="s">
        <v>3113</v>
      </c>
    </row>
    <row r="57" spans="1:6" x14ac:dyDescent="0.3">
      <c r="A57" t="s">
        <v>3114</v>
      </c>
    </row>
    <row r="58" spans="1:6" x14ac:dyDescent="0.3">
      <c r="A58" t="s">
        <v>3115</v>
      </c>
    </row>
    <row r="59" spans="1:6" x14ac:dyDescent="0.3">
      <c r="A59" t="s">
        <v>3116</v>
      </c>
    </row>
    <row r="60" spans="1:6" x14ac:dyDescent="0.3">
      <c r="A60" t="s">
        <v>3117</v>
      </c>
    </row>
    <row r="62" spans="1:6" x14ac:dyDescent="0.3">
      <c r="A62" t="s">
        <v>3118</v>
      </c>
    </row>
    <row r="63" spans="1:6" x14ac:dyDescent="0.3">
      <c r="B63" t="s">
        <v>3119</v>
      </c>
    </row>
    <row r="64" spans="1:6" x14ac:dyDescent="0.3">
      <c r="B64" t="s">
        <v>3120</v>
      </c>
    </row>
    <row r="65" spans="1:2" x14ac:dyDescent="0.3">
      <c r="B65" t="s">
        <v>3121</v>
      </c>
    </row>
    <row r="68" spans="1:2" x14ac:dyDescent="0.3">
      <c r="A68" t="s">
        <v>3122</v>
      </c>
    </row>
    <row r="69" spans="1:2" x14ac:dyDescent="0.3">
      <c r="A69" t="s">
        <v>3123</v>
      </c>
      <c r="B69">
        <v>10000</v>
      </c>
    </row>
    <row r="70" spans="1:2" x14ac:dyDescent="0.3">
      <c r="B70">
        <v>350000</v>
      </c>
    </row>
    <row r="72" spans="1:2" x14ac:dyDescent="0.3">
      <c r="A72" t="s">
        <v>3124</v>
      </c>
      <c r="B72">
        <v>10000</v>
      </c>
    </row>
    <row r="73" spans="1:2" x14ac:dyDescent="0.3">
      <c r="B73">
        <v>30000</v>
      </c>
    </row>
    <row r="75" spans="1:2" x14ac:dyDescent="0.3">
      <c r="A75" t="s">
        <v>3125</v>
      </c>
      <c r="B75">
        <v>10000</v>
      </c>
    </row>
    <row r="76" spans="1:2" x14ac:dyDescent="0.3">
      <c r="B76">
        <v>350000</v>
      </c>
    </row>
    <row r="78" spans="1:2" x14ac:dyDescent="0.3">
      <c r="A78">
        <v>4.3</v>
      </c>
      <c r="B78">
        <v>30000</v>
      </c>
    </row>
    <row r="79" spans="1:2" x14ac:dyDescent="0.3">
      <c r="B79">
        <v>3000000</v>
      </c>
    </row>
    <row r="82" spans="1:2" x14ac:dyDescent="0.3">
      <c r="A82" t="s">
        <v>3126</v>
      </c>
      <c r="B82" t="s">
        <v>3095</v>
      </c>
    </row>
    <row r="83" spans="1:2" x14ac:dyDescent="0.3">
      <c r="B83" t="s">
        <v>3096</v>
      </c>
    </row>
    <row r="88" spans="1:2" x14ac:dyDescent="0.3">
      <c r="A88" t="s">
        <v>3127</v>
      </c>
      <c r="B88" t="s">
        <v>294</v>
      </c>
    </row>
    <row r="89" spans="1:2" x14ac:dyDescent="0.3">
      <c r="B89" t="s">
        <v>293</v>
      </c>
    </row>
    <row r="90" spans="1:2" x14ac:dyDescent="0.3">
      <c r="B90" t="s">
        <v>311</v>
      </c>
    </row>
    <row r="91" spans="1:2" x14ac:dyDescent="0.3">
      <c r="B91" t="s">
        <v>328</v>
      </c>
    </row>
    <row r="92" spans="1:2" x14ac:dyDescent="0.3">
      <c r="B92" t="s">
        <v>329</v>
      </c>
    </row>
    <row r="93" spans="1:2" x14ac:dyDescent="0.3">
      <c r="B93" t="s">
        <v>330</v>
      </c>
    </row>
    <row r="97" spans="1:2" x14ac:dyDescent="0.3">
      <c r="A97" t="s">
        <v>3128</v>
      </c>
      <c r="B97" s="9">
        <v>45444</v>
      </c>
    </row>
    <row r="98" spans="1:2" x14ac:dyDescent="0.3">
      <c r="A98" t="s">
        <v>3129</v>
      </c>
      <c r="B98" s="9">
        <v>46477</v>
      </c>
    </row>
    <row r="100" spans="1:2" x14ac:dyDescent="0.3">
      <c r="A100" t="s">
        <v>3130</v>
      </c>
      <c r="B100" t="s">
        <v>3131</v>
      </c>
    </row>
    <row r="101" spans="1:2" x14ac:dyDescent="0.3">
      <c r="B101" t="s">
        <v>3132</v>
      </c>
    </row>
    <row r="102" spans="1:2" x14ac:dyDescent="0.3">
      <c r="B102" t="s">
        <v>3133</v>
      </c>
    </row>
    <row r="103" spans="1:2" x14ac:dyDescent="0.3">
      <c r="B103" t="s">
        <v>3134</v>
      </c>
    </row>
    <row r="104" spans="1:2" x14ac:dyDescent="0.3">
      <c r="B104" t="s">
        <v>3135</v>
      </c>
    </row>
    <row r="106" spans="1:2" x14ac:dyDescent="0.3">
      <c r="A106" t="s">
        <v>3136</v>
      </c>
      <c r="B106" s="4">
        <v>21</v>
      </c>
    </row>
    <row r="107" spans="1:2" x14ac:dyDescent="0.3">
      <c r="B107" s="4">
        <v>22</v>
      </c>
    </row>
    <row r="108" spans="1:2" x14ac:dyDescent="0.3">
      <c r="B108" s="4">
        <v>23</v>
      </c>
    </row>
    <row r="109" spans="1:2" x14ac:dyDescent="0.3">
      <c r="B109" s="4">
        <v>24</v>
      </c>
    </row>
    <row r="110" spans="1:2" x14ac:dyDescent="0.3">
      <c r="B110" s="4">
        <v>25</v>
      </c>
    </row>
    <row r="111" spans="1:2" x14ac:dyDescent="0.3">
      <c r="B111" s="4">
        <v>26</v>
      </c>
    </row>
    <row r="112" spans="1:2" x14ac:dyDescent="0.3">
      <c r="B112" s="4">
        <v>27</v>
      </c>
    </row>
    <row r="113" spans="2:2" x14ac:dyDescent="0.3">
      <c r="B113" s="4">
        <v>28</v>
      </c>
    </row>
    <row r="114" spans="2:2" x14ac:dyDescent="0.3">
      <c r="B114" s="4">
        <v>29</v>
      </c>
    </row>
    <row r="115" spans="2:2" x14ac:dyDescent="0.3">
      <c r="B115" s="4">
        <v>30</v>
      </c>
    </row>
    <row r="116" spans="2:2" x14ac:dyDescent="0.3">
      <c r="B116" s="4">
        <v>31</v>
      </c>
    </row>
    <row r="117" spans="2:2" x14ac:dyDescent="0.3">
      <c r="B117" s="4">
        <v>32</v>
      </c>
    </row>
    <row r="118" spans="2:2" x14ac:dyDescent="0.3">
      <c r="B118" s="4">
        <v>33</v>
      </c>
    </row>
    <row r="119" spans="2:2" x14ac:dyDescent="0.3">
      <c r="B119" s="4">
        <v>34</v>
      </c>
    </row>
    <row r="120" spans="2:2" x14ac:dyDescent="0.3">
      <c r="B120" s="4">
        <v>35</v>
      </c>
    </row>
    <row r="121" spans="2:2" x14ac:dyDescent="0.3">
      <c r="B121" s="4">
        <v>36</v>
      </c>
    </row>
    <row r="122" spans="2:2" x14ac:dyDescent="0.3">
      <c r="B122" s="4">
        <v>37</v>
      </c>
    </row>
    <row r="123" spans="2:2" x14ac:dyDescent="0.3">
      <c r="B123" s="4">
        <v>38</v>
      </c>
    </row>
    <row r="124" spans="2:2" x14ac:dyDescent="0.3">
      <c r="B124" s="4">
        <v>39</v>
      </c>
    </row>
    <row r="125" spans="2:2" x14ac:dyDescent="0.3">
      <c r="B125" s="4">
        <v>40</v>
      </c>
    </row>
    <row r="128" spans="2:2" x14ac:dyDescent="0.3">
      <c r="B128" t="s">
        <v>318</v>
      </c>
    </row>
    <row r="129" spans="1:7" x14ac:dyDescent="0.3">
      <c r="B129" t="s">
        <v>319</v>
      </c>
    </row>
    <row r="131" spans="1:7" x14ac:dyDescent="0.3">
      <c r="A131" t="s">
        <v>3137</v>
      </c>
      <c r="B131" s="45" t="s">
        <v>3138</v>
      </c>
    </row>
    <row r="132" spans="1:7" x14ac:dyDescent="0.3">
      <c r="B132" t="s">
        <v>3139</v>
      </c>
    </row>
    <row r="136" spans="1:7" x14ac:dyDescent="0.3">
      <c r="A136" t="s">
        <v>3140</v>
      </c>
      <c r="B136" t="s">
        <v>323</v>
      </c>
    </row>
    <row r="137" spans="1:7" x14ac:dyDescent="0.3">
      <c r="B137" t="s">
        <v>324</v>
      </c>
    </row>
    <row r="142" spans="1:7" x14ac:dyDescent="0.3">
      <c r="G142" t="s">
        <v>3141</v>
      </c>
    </row>
    <row r="143" spans="1:7" x14ac:dyDescent="0.3">
      <c r="A143" t="s">
        <v>3142</v>
      </c>
      <c r="B143" t="s">
        <v>3143</v>
      </c>
    </row>
    <row r="144" spans="1:7" x14ac:dyDescent="0.3">
      <c r="B144" t="s">
        <v>3144</v>
      </c>
    </row>
    <row r="145" spans="1:2" x14ac:dyDescent="0.3">
      <c r="B145" t="s">
        <v>3145</v>
      </c>
    </row>
    <row r="146" spans="1:2" x14ac:dyDescent="0.3">
      <c r="B146" t="s">
        <v>3146</v>
      </c>
    </row>
    <row r="147" spans="1:2" x14ac:dyDescent="0.3">
      <c r="B147" t="s">
        <v>3147</v>
      </c>
    </row>
    <row r="148" spans="1:2" x14ac:dyDescent="0.3">
      <c r="B148" t="s">
        <v>3148</v>
      </c>
    </row>
    <row r="149" spans="1:2" x14ac:dyDescent="0.3">
      <c r="B149" t="s">
        <v>3149</v>
      </c>
    </row>
    <row r="150" spans="1:2" x14ac:dyDescent="0.3">
      <c r="B150" t="s">
        <v>3038</v>
      </c>
    </row>
    <row r="153" spans="1:2" x14ac:dyDescent="0.3">
      <c r="A153" t="s">
        <v>3150</v>
      </c>
      <c r="B153" t="s">
        <v>3151</v>
      </c>
    </row>
    <row r="154" spans="1:2" x14ac:dyDescent="0.3">
      <c r="B154" t="s">
        <v>3152</v>
      </c>
    </row>
    <row r="155" spans="1:2" x14ac:dyDescent="0.3">
      <c r="B155" t="s">
        <v>3153</v>
      </c>
    </row>
    <row r="156" spans="1:2" x14ac:dyDescent="0.3">
      <c r="B156" t="s">
        <v>3154</v>
      </c>
    </row>
    <row r="157" spans="1:2" x14ac:dyDescent="0.3">
      <c r="B157" t="s">
        <v>3155</v>
      </c>
    </row>
    <row r="158" spans="1:2" x14ac:dyDescent="0.3">
      <c r="B158" t="s">
        <v>3156</v>
      </c>
    </row>
    <row r="159" spans="1:2" x14ac:dyDescent="0.3">
      <c r="B159" t="s">
        <v>3157</v>
      </c>
    </row>
    <row r="160" spans="1:2" x14ac:dyDescent="0.3">
      <c r="B160" t="s">
        <v>3158</v>
      </c>
    </row>
    <row r="164" spans="1:2" ht="28.8" x14ac:dyDescent="0.3">
      <c r="A164" s="30" t="s">
        <v>3159</v>
      </c>
      <c r="B164" t="s">
        <v>3160</v>
      </c>
    </row>
    <row r="165" spans="1:2" x14ac:dyDescent="0.3">
      <c r="B165" t="s">
        <v>3161</v>
      </c>
    </row>
    <row r="166" spans="1:2" x14ac:dyDescent="0.3">
      <c r="B166" t="s">
        <v>3162</v>
      </c>
    </row>
    <row r="167" spans="1:2" x14ac:dyDescent="0.3">
      <c r="B167" t="s">
        <v>3163</v>
      </c>
    </row>
    <row r="168" spans="1:2" x14ac:dyDescent="0.3">
      <c r="B168" t="s">
        <v>3164</v>
      </c>
    </row>
    <row r="170" spans="1:2" x14ac:dyDescent="0.3">
      <c r="A170" t="s">
        <v>3165</v>
      </c>
      <c r="B170" t="s">
        <v>343</v>
      </c>
    </row>
    <row r="171" spans="1:2" x14ac:dyDescent="0.3">
      <c r="B171" t="s">
        <v>344</v>
      </c>
    </row>
    <row r="172" spans="1:2" x14ac:dyDescent="0.3">
      <c r="B172" t="s">
        <v>345</v>
      </c>
    </row>
    <row r="174" spans="1:2" x14ac:dyDescent="0.3">
      <c r="A174" t="s">
        <v>3166</v>
      </c>
      <c r="B174" t="s">
        <v>3167</v>
      </c>
    </row>
    <row r="175" spans="1:2" x14ac:dyDescent="0.3">
      <c r="B175" t="s">
        <v>3168</v>
      </c>
    </row>
    <row r="176" spans="1:2" x14ac:dyDescent="0.3">
      <c r="B176" t="s">
        <v>3169</v>
      </c>
    </row>
    <row r="177" spans="1:10" x14ac:dyDescent="0.3">
      <c r="B177" t="s">
        <v>3170</v>
      </c>
    </row>
    <row r="180" spans="1:10" x14ac:dyDescent="0.3">
      <c r="A180" t="s">
        <v>3171</v>
      </c>
      <c r="B180" t="s">
        <v>3172</v>
      </c>
    </row>
    <row r="181" spans="1:10" x14ac:dyDescent="0.3">
      <c r="B181" t="s">
        <v>3173</v>
      </c>
    </row>
    <row r="182" spans="1:10" x14ac:dyDescent="0.3">
      <c r="B182" t="s">
        <v>3174</v>
      </c>
    </row>
    <row r="183" spans="1:10" x14ac:dyDescent="0.3">
      <c r="B183" t="s">
        <v>3175</v>
      </c>
    </row>
    <row r="184" spans="1:10" x14ac:dyDescent="0.3">
      <c r="B184" t="s">
        <v>3176</v>
      </c>
    </row>
    <row r="190" spans="1:10" x14ac:dyDescent="0.3">
      <c r="A190" t="s">
        <v>3177</v>
      </c>
      <c r="B190" t="s">
        <v>338</v>
      </c>
    </row>
    <row r="191" spans="1:10" x14ac:dyDescent="0.3">
      <c r="B191" t="s">
        <v>339</v>
      </c>
    </row>
    <row r="192" spans="1:10" x14ac:dyDescent="0.3">
      <c r="B192" t="s">
        <v>340</v>
      </c>
      <c r="J192" s="56"/>
    </row>
    <row r="196" spans="1:10" x14ac:dyDescent="0.3">
      <c r="A196" t="s">
        <v>3178</v>
      </c>
      <c r="B196" t="s">
        <v>347</v>
      </c>
    </row>
    <row r="197" spans="1:10" x14ac:dyDescent="0.3">
      <c r="B197" t="s">
        <v>348</v>
      </c>
    </row>
    <row r="198" spans="1:10" x14ac:dyDescent="0.3">
      <c r="B198" t="s">
        <v>349</v>
      </c>
      <c r="J198" t="s">
        <v>3179</v>
      </c>
    </row>
    <row r="199" spans="1:10" x14ac:dyDescent="0.3">
      <c r="B199" t="s">
        <v>350</v>
      </c>
      <c r="J199" t="s">
        <v>3167</v>
      </c>
    </row>
    <row r="200" spans="1:10" x14ac:dyDescent="0.3">
      <c r="J200" t="s">
        <v>3180</v>
      </c>
    </row>
    <row r="201" spans="1:10" x14ac:dyDescent="0.3">
      <c r="J201" t="s">
        <v>3181</v>
      </c>
    </row>
    <row r="205" spans="1:10" x14ac:dyDescent="0.3">
      <c r="A205" t="s">
        <v>3182</v>
      </c>
      <c r="B205" s="58" t="s">
        <v>3183</v>
      </c>
    </row>
    <row r="206" spans="1:10" x14ac:dyDescent="0.3">
      <c r="B206" s="58" t="s">
        <v>3184</v>
      </c>
    </row>
    <row r="207" spans="1:10" x14ac:dyDescent="0.3">
      <c r="B207" s="58" t="s">
        <v>3185</v>
      </c>
    </row>
    <row r="208" spans="1:10" x14ac:dyDescent="0.3">
      <c r="B208" s="58" t="s">
        <v>3186</v>
      </c>
    </row>
    <row r="209" spans="2:2" x14ac:dyDescent="0.3">
      <c r="B209" s="58" t="s">
        <v>3187</v>
      </c>
    </row>
    <row r="210" spans="2:2" x14ac:dyDescent="0.3">
      <c r="B210" s="58" t="s">
        <v>3188</v>
      </c>
    </row>
    <row r="211" spans="2:2" x14ac:dyDescent="0.3">
      <c r="B211" s="58" t="s">
        <v>3189</v>
      </c>
    </row>
    <row r="212" spans="2:2" x14ac:dyDescent="0.3">
      <c r="B212" s="58" t="s">
        <v>3190</v>
      </c>
    </row>
    <row r="213" spans="2:2" x14ac:dyDescent="0.3">
      <c r="B213" s="58" t="s">
        <v>3191</v>
      </c>
    </row>
    <row r="214" spans="2:2" x14ac:dyDescent="0.3">
      <c r="B214" s="58" t="s">
        <v>3192</v>
      </c>
    </row>
    <row r="215" spans="2:2" x14ac:dyDescent="0.3">
      <c r="B215" s="58" t="s">
        <v>3193</v>
      </c>
    </row>
    <row r="216" spans="2:2" x14ac:dyDescent="0.3">
      <c r="B216" s="58" t="s">
        <v>3194</v>
      </c>
    </row>
    <row r="217" spans="2:2" x14ac:dyDescent="0.3">
      <c r="B217" s="58" t="s">
        <v>3195</v>
      </c>
    </row>
    <row r="218" spans="2:2" x14ac:dyDescent="0.3">
      <c r="B218" s="58" t="s">
        <v>3158</v>
      </c>
    </row>
  </sheetData>
  <sheetProtection algorithmName="SHA-512" hashValue="n6LY9JigZ+taakgRIGDwDYrc9evx+4dhJaHEAmsqlzWeu6MCB62E9vQQxVuqj1J0jo68iLJQyxDBVmYnYzpBYA==" saltValue="p01jqcmjh9dSJCypWklQWQ==" spinCount="100000" sheet="1" objects="1" scenarios="1"/>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2864-617B-4A27-AFBA-3CCC1B9A9C98}">
  <sheetPr>
    <tabColor theme="4"/>
  </sheetPr>
  <dimension ref="A6:AH68"/>
  <sheetViews>
    <sheetView showGridLines="0" topLeftCell="A11" zoomScale="70" zoomScaleNormal="70" workbookViewId="0">
      <pane xSplit="1" topLeftCell="B1" activePane="topRight" state="frozen"/>
      <selection activeCell="A15" sqref="A15"/>
      <selection pane="topRight" activeCell="C24" sqref="C24"/>
    </sheetView>
  </sheetViews>
  <sheetFormatPr baseColWidth="10" defaultColWidth="11.44140625" defaultRowHeight="15" customHeight="1" x14ac:dyDescent="0.3"/>
  <cols>
    <col min="1" max="1" width="66.6640625" style="30" customWidth="1"/>
    <col min="2" max="2" width="44.33203125" style="30" customWidth="1"/>
    <col min="3" max="4" width="39.88671875" style="30" customWidth="1"/>
    <col min="5" max="5" width="58.109375" style="30" customWidth="1"/>
    <col min="6" max="6" width="18.5546875" style="174" customWidth="1"/>
    <col min="7" max="7" width="17.109375" style="174" customWidth="1"/>
    <col min="8" max="9" width="25.6640625" style="30" customWidth="1"/>
    <col min="10" max="10" width="25.88671875" style="30" customWidth="1"/>
    <col min="11" max="14" width="25.6640625" style="30" hidden="1" customWidth="1"/>
    <col min="15" max="15" width="24.33203125" style="30" hidden="1" customWidth="1"/>
    <col min="16" max="16" width="25.6640625" style="30" customWidth="1"/>
    <col min="17" max="17" width="28" style="30" customWidth="1"/>
    <col min="18" max="19" width="25.6640625" style="30" customWidth="1"/>
    <col min="20" max="20" width="2.88671875" style="30" customWidth="1"/>
    <col min="21" max="21" width="27.5546875" style="174" customWidth="1"/>
    <col min="22" max="23" width="25.6640625" style="30" customWidth="1"/>
    <col min="24" max="24" width="26.6640625" style="30" customWidth="1"/>
    <col min="25" max="29" width="25.6640625" style="30" hidden="1" customWidth="1"/>
    <col min="30" max="33" width="25.6640625" style="30" customWidth="1"/>
    <col min="34" max="16384" width="11.44140625" style="30"/>
  </cols>
  <sheetData>
    <row r="6" spans="1:34" ht="21" x14ac:dyDescent="0.4">
      <c r="A6" s="351" t="s">
        <v>51</v>
      </c>
      <c r="E6" s="57"/>
      <c r="H6" s="156"/>
      <c r="I6" s="156"/>
      <c r="J6" s="156"/>
      <c r="K6" s="156"/>
      <c r="L6" s="156"/>
      <c r="M6" s="156"/>
      <c r="N6" s="156"/>
      <c r="O6" s="156"/>
      <c r="P6" s="156"/>
      <c r="Q6" s="156"/>
      <c r="R6" s="156"/>
      <c r="S6" s="156"/>
      <c r="T6" s="156"/>
      <c r="U6" s="175"/>
      <c r="V6" s="156"/>
      <c r="W6" s="156"/>
      <c r="X6" s="156"/>
      <c r="Y6" s="156"/>
      <c r="Z6" s="156"/>
      <c r="AA6" s="156"/>
      <c r="AB6" s="156"/>
      <c r="AC6" s="156"/>
      <c r="AD6" s="156"/>
      <c r="AE6" s="156"/>
      <c r="AF6" s="156"/>
      <c r="AG6" s="156"/>
      <c r="AH6" s="156"/>
    </row>
    <row r="7" spans="1:34" ht="21" x14ac:dyDescent="0.4">
      <c r="A7" s="172"/>
      <c r="C7" s="351"/>
      <c r="E7" s="57"/>
      <c r="H7" s="156"/>
      <c r="I7" s="156"/>
      <c r="J7" s="156"/>
      <c r="K7" s="156"/>
      <c r="L7" s="156"/>
      <c r="M7" s="156"/>
      <c r="N7" s="156"/>
      <c r="O7" s="156"/>
      <c r="P7" s="156"/>
      <c r="Q7" s="156"/>
      <c r="R7" s="156"/>
      <c r="S7" s="156"/>
      <c r="T7" s="156"/>
      <c r="U7" s="175"/>
      <c r="V7" s="156"/>
      <c r="W7" s="156"/>
      <c r="X7" s="156"/>
      <c r="Y7" s="156"/>
      <c r="Z7" s="156"/>
      <c r="AA7" s="156"/>
      <c r="AB7" s="156"/>
      <c r="AC7" s="156"/>
      <c r="AD7" s="156"/>
      <c r="AE7" s="156"/>
      <c r="AF7" s="156"/>
      <c r="AG7" s="156"/>
      <c r="AH7" s="156"/>
    </row>
    <row r="8" spans="1:34" ht="40.950000000000003" customHeight="1" x14ac:dyDescent="0.3">
      <c r="A8" s="105" t="s">
        <v>52</v>
      </c>
      <c r="B8" s="176"/>
      <c r="C8" s="57"/>
      <c r="E8" s="157"/>
      <c r="H8" s="156"/>
      <c r="I8" s="156"/>
      <c r="J8" s="156"/>
      <c r="K8" s="156"/>
      <c r="L8" s="156"/>
      <c r="M8" s="156"/>
      <c r="N8" s="156"/>
      <c r="O8" s="156"/>
      <c r="P8" s="156"/>
      <c r="Q8" s="156"/>
      <c r="R8" s="156"/>
      <c r="S8" s="156"/>
      <c r="T8" s="156"/>
      <c r="U8" s="175"/>
      <c r="V8" s="156"/>
      <c r="W8" s="156"/>
      <c r="X8" s="156"/>
      <c r="Y8" s="156"/>
      <c r="Z8" s="156"/>
      <c r="AA8" s="156"/>
      <c r="AB8" s="156"/>
      <c r="AC8" s="156"/>
      <c r="AD8" s="156"/>
      <c r="AE8" s="156"/>
      <c r="AF8" s="156"/>
      <c r="AG8" s="156"/>
      <c r="AH8" s="156"/>
    </row>
    <row r="9" spans="1:34" ht="43.2" x14ac:dyDescent="0.3">
      <c r="A9" s="352" t="s">
        <v>53</v>
      </c>
      <c r="B9" s="474"/>
      <c r="C9" s="475"/>
      <c r="D9" s="475"/>
      <c r="E9" s="476"/>
      <c r="H9" s="156"/>
      <c r="I9" s="156"/>
      <c r="J9" s="156"/>
      <c r="K9" s="156"/>
      <c r="L9" s="156"/>
      <c r="M9" s="156"/>
      <c r="N9" s="156"/>
      <c r="O9" s="156"/>
      <c r="P9" s="156"/>
      <c r="Q9" s="156"/>
      <c r="R9" s="156"/>
      <c r="S9" s="156"/>
      <c r="T9" s="156"/>
      <c r="U9" s="175"/>
      <c r="V9" s="156"/>
      <c r="W9" s="156"/>
      <c r="X9" s="156"/>
      <c r="Y9" s="156"/>
      <c r="Z9" s="156"/>
      <c r="AA9" s="156"/>
      <c r="AB9" s="156"/>
      <c r="AC9" s="156"/>
      <c r="AD9" s="156"/>
      <c r="AE9" s="156"/>
      <c r="AF9" s="156"/>
      <c r="AG9" s="156"/>
      <c r="AH9" s="156"/>
    </row>
    <row r="10" spans="1:34" ht="12.6" customHeight="1" x14ac:dyDescent="0.35">
      <c r="E10" s="173"/>
      <c r="H10" s="156"/>
      <c r="I10" s="156"/>
      <c r="J10" s="156"/>
      <c r="K10" s="156"/>
      <c r="L10" s="156"/>
      <c r="M10" s="156"/>
      <c r="N10" s="156"/>
      <c r="O10" s="156"/>
      <c r="P10" s="156"/>
      <c r="Q10" s="156"/>
      <c r="R10" s="156"/>
      <c r="S10" s="156"/>
      <c r="T10" s="156"/>
      <c r="U10" s="175"/>
      <c r="V10" s="156"/>
      <c r="W10" s="156"/>
      <c r="X10" s="156"/>
      <c r="Y10" s="156"/>
      <c r="Z10" s="156"/>
      <c r="AA10" s="156"/>
      <c r="AB10" s="156"/>
      <c r="AC10" s="156"/>
      <c r="AD10" s="156"/>
      <c r="AE10" s="156"/>
      <c r="AF10" s="156"/>
      <c r="AG10" s="156"/>
      <c r="AH10" s="156"/>
    </row>
    <row r="11" spans="1:34" ht="49.95" customHeight="1" x14ac:dyDescent="0.3">
      <c r="A11" s="105" t="s">
        <v>54</v>
      </c>
      <c r="B11" s="176"/>
      <c r="C11" s="57"/>
      <c r="E11" s="157"/>
      <c r="AH11" s="156"/>
    </row>
    <row r="12" spans="1:34" ht="58.2" customHeight="1" x14ac:dyDescent="0.3">
      <c r="A12" s="352" t="s">
        <v>53</v>
      </c>
      <c r="B12" s="474"/>
      <c r="C12" s="475"/>
      <c r="D12" s="475"/>
      <c r="E12" s="476"/>
      <c r="H12" s="489" t="s">
        <v>55</v>
      </c>
      <c r="I12" s="489"/>
      <c r="J12" s="489"/>
      <c r="K12" s="489"/>
      <c r="L12" s="489"/>
      <c r="M12" s="489"/>
      <c r="N12" s="489"/>
      <c r="O12" s="489"/>
      <c r="P12" s="489"/>
      <c r="Q12" s="489"/>
      <c r="R12" s="489"/>
      <c r="S12" s="489"/>
      <c r="U12" s="488" t="s">
        <v>56</v>
      </c>
      <c r="V12" s="488"/>
      <c r="W12" s="488"/>
      <c r="X12" s="488"/>
      <c r="Y12" s="488"/>
      <c r="Z12" s="488"/>
      <c r="AA12" s="488"/>
      <c r="AB12" s="488"/>
      <c r="AC12" s="488"/>
      <c r="AD12" s="488"/>
      <c r="AE12" s="488"/>
      <c r="AF12" s="488"/>
      <c r="AG12" s="488"/>
      <c r="AH12" s="423"/>
    </row>
    <row r="13" spans="1:34" ht="20.399999999999999" customHeight="1" x14ac:dyDescent="0.3">
      <c r="A13" s="179"/>
      <c r="B13" s="161"/>
      <c r="C13" s="180"/>
      <c r="D13" s="180"/>
      <c r="E13" s="161"/>
      <c r="H13" s="177"/>
      <c r="I13" s="177"/>
      <c r="J13" s="177"/>
      <c r="K13" s="177"/>
      <c r="L13" s="177"/>
      <c r="M13" s="177"/>
      <c r="N13" s="177"/>
      <c r="O13" s="177"/>
      <c r="P13" s="177"/>
      <c r="Q13" s="177"/>
      <c r="R13" s="177"/>
      <c r="S13" s="177"/>
      <c r="U13" s="178"/>
      <c r="V13" s="177"/>
      <c r="W13" s="177"/>
      <c r="X13" s="177"/>
      <c r="Y13" s="177"/>
      <c r="Z13" s="177"/>
      <c r="AA13" s="177"/>
      <c r="AB13" s="177"/>
      <c r="AC13" s="177"/>
      <c r="AD13" s="177"/>
      <c r="AE13" s="177"/>
      <c r="AF13" s="177"/>
      <c r="AG13" s="177"/>
      <c r="AH13" s="423"/>
    </row>
    <row r="14" spans="1:34" s="156" customFormat="1" ht="45" customHeight="1" x14ac:dyDescent="0.3">
      <c r="A14" s="471" t="s">
        <v>57</v>
      </c>
      <c r="B14" s="472"/>
      <c r="C14" s="472"/>
      <c r="D14" s="472"/>
      <c r="E14" s="472"/>
      <c r="F14" s="472"/>
      <c r="G14" s="472"/>
      <c r="H14" s="465" t="s">
        <v>58</v>
      </c>
      <c r="I14" s="482"/>
      <c r="J14" s="482"/>
      <c r="K14" s="483"/>
      <c r="L14" s="483"/>
      <c r="M14" s="483"/>
      <c r="N14" s="483"/>
      <c r="O14" s="484"/>
      <c r="P14" s="485" t="s">
        <v>59</v>
      </c>
      <c r="Q14" s="465" t="s">
        <v>60</v>
      </c>
      <c r="R14" s="466"/>
      <c r="S14" s="473" t="s">
        <v>61</v>
      </c>
      <c r="T14" s="452"/>
      <c r="U14" s="454" t="s">
        <v>62</v>
      </c>
      <c r="V14" s="459" t="s">
        <v>63</v>
      </c>
      <c r="W14" s="460"/>
      <c r="X14" s="460"/>
      <c r="Y14" s="460"/>
      <c r="Z14" s="460"/>
      <c r="AA14" s="460"/>
      <c r="AB14" s="460"/>
      <c r="AC14" s="460"/>
      <c r="AD14" s="454" t="s">
        <v>64</v>
      </c>
      <c r="AE14" s="477" t="s">
        <v>65</v>
      </c>
      <c r="AF14" s="478"/>
      <c r="AG14" s="426" t="s">
        <v>66</v>
      </c>
      <c r="AH14" s="423"/>
    </row>
    <row r="15" spans="1:34" s="156" customFormat="1" ht="15" customHeight="1" x14ac:dyDescent="0.3">
      <c r="A15" s="456" t="s">
        <v>67</v>
      </c>
      <c r="B15" s="426" t="s">
        <v>68</v>
      </c>
      <c r="C15" s="456" t="s">
        <v>69</v>
      </c>
      <c r="D15" s="426" t="s">
        <v>70</v>
      </c>
      <c r="E15" s="470" t="s">
        <v>71</v>
      </c>
      <c r="F15" s="469" t="s">
        <v>72</v>
      </c>
      <c r="G15" s="469" t="s">
        <v>73</v>
      </c>
      <c r="H15" s="486" t="s">
        <v>74</v>
      </c>
      <c r="I15" s="486" t="s">
        <v>75</v>
      </c>
      <c r="J15" s="486" t="s">
        <v>76</v>
      </c>
      <c r="K15" s="467" t="s">
        <v>77</v>
      </c>
      <c r="L15" s="487"/>
      <c r="M15" s="487"/>
      <c r="N15" s="487"/>
      <c r="O15" s="407"/>
      <c r="P15" s="455"/>
      <c r="Q15" s="467"/>
      <c r="R15" s="468"/>
      <c r="S15" s="473"/>
      <c r="T15" s="453"/>
      <c r="U15" s="454"/>
      <c r="V15" s="457" t="s">
        <v>78</v>
      </c>
      <c r="W15" s="457" t="s">
        <v>75</v>
      </c>
      <c r="X15" s="457" t="s">
        <v>76</v>
      </c>
      <c r="Y15" s="459" t="s">
        <v>79</v>
      </c>
      <c r="Z15" s="460"/>
      <c r="AA15" s="460"/>
      <c r="AB15" s="460"/>
      <c r="AC15" s="461"/>
      <c r="AD15" s="454"/>
      <c r="AE15" s="479"/>
      <c r="AF15" s="480"/>
      <c r="AG15" s="455"/>
      <c r="AH15" s="423"/>
    </row>
    <row r="16" spans="1:34" s="156" customFormat="1" ht="54.6" customHeight="1" x14ac:dyDescent="0.3">
      <c r="A16" s="454"/>
      <c r="B16" s="456"/>
      <c r="C16" s="454"/>
      <c r="D16" s="456"/>
      <c r="E16" s="481"/>
      <c r="F16" s="470"/>
      <c r="G16" s="470"/>
      <c r="H16" s="486"/>
      <c r="I16" s="486"/>
      <c r="J16" s="486"/>
      <c r="K16" s="13" t="s">
        <v>80</v>
      </c>
      <c r="L16" s="13" t="s">
        <v>81</v>
      </c>
      <c r="M16" s="13" t="s">
        <v>82</v>
      </c>
      <c r="N16" s="13" t="s">
        <v>83</v>
      </c>
      <c r="O16" s="13" t="s">
        <v>84</v>
      </c>
      <c r="P16" s="456"/>
      <c r="Q16" s="13" t="s">
        <v>85</v>
      </c>
      <c r="R16" s="13" t="s">
        <v>86</v>
      </c>
      <c r="S16" s="454"/>
      <c r="T16" s="453"/>
      <c r="U16" s="454"/>
      <c r="V16" s="458"/>
      <c r="W16" s="458"/>
      <c r="X16" s="458"/>
      <c r="Y16" s="399" t="s">
        <v>80</v>
      </c>
      <c r="Z16" s="8" t="s">
        <v>81</v>
      </c>
      <c r="AA16" s="8" t="s">
        <v>82</v>
      </c>
      <c r="AB16" s="8" t="s">
        <v>83</v>
      </c>
      <c r="AC16" s="8" t="s">
        <v>84</v>
      </c>
      <c r="AD16" s="454"/>
      <c r="AE16" s="8" t="s">
        <v>87</v>
      </c>
      <c r="AF16" s="8" t="s">
        <v>88</v>
      </c>
      <c r="AG16" s="456"/>
      <c r="AH16" s="423"/>
    </row>
    <row r="17" spans="1:34" s="156" customFormat="1" ht="25.35" customHeight="1" x14ac:dyDescent="0.3">
      <c r="A17" s="462" t="s">
        <v>89</v>
      </c>
      <c r="B17" s="463"/>
      <c r="C17" s="463"/>
      <c r="D17" s="463"/>
      <c r="E17" s="463"/>
      <c r="F17" s="463"/>
      <c r="G17" s="464"/>
      <c r="H17" s="19">
        <f>SUM(H18:H67)</f>
        <v>0</v>
      </c>
      <c r="I17" s="19">
        <f t="shared" ref="I17:Q17" si="0">SUM(I18:I67)</f>
        <v>250000</v>
      </c>
      <c r="J17" s="19">
        <f t="shared" si="0"/>
        <v>0</v>
      </c>
      <c r="K17" s="19">
        <f t="shared" si="0"/>
        <v>0</v>
      </c>
      <c r="L17" s="19">
        <f t="shared" si="0"/>
        <v>0</v>
      </c>
      <c r="M17" s="19">
        <f t="shared" si="0"/>
        <v>0</v>
      </c>
      <c r="N17" s="19">
        <f t="shared" si="0"/>
        <v>0</v>
      </c>
      <c r="O17" s="19">
        <f t="shared" si="0"/>
        <v>0</v>
      </c>
      <c r="P17" s="19">
        <f t="shared" si="0"/>
        <v>250000</v>
      </c>
      <c r="Q17" s="27">
        <f t="shared" si="0"/>
        <v>150000</v>
      </c>
      <c r="R17" s="27">
        <f>SUM(R18:R67)</f>
        <v>125000</v>
      </c>
      <c r="S17" s="27">
        <f>SUM(S18:S67)</f>
        <v>275000</v>
      </c>
      <c r="T17" s="453"/>
      <c r="U17" s="26" t="s">
        <v>90</v>
      </c>
      <c r="V17" s="19">
        <f t="shared" ref="V17:AF17" si="1">SUM(V18:V67)</f>
        <v>0</v>
      </c>
      <c r="W17" s="19">
        <f t="shared" si="1"/>
        <v>0</v>
      </c>
      <c r="X17" s="19">
        <f t="shared" si="1"/>
        <v>0</v>
      </c>
      <c r="Y17" s="19">
        <f t="shared" si="1"/>
        <v>0</v>
      </c>
      <c r="Z17" s="19">
        <f t="shared" si="1"/>
        <v>0</v>
      </c>
      <c r="AA17" s="19">
        <f t="shared" si="1"/>
        <v>0</v>
      </c>
      <c r="AB17" s="19">
        <f t="shared" si="1"/>
        <v>0</v>
      </c>
      <c r="AC17" s="19">
        <f t="shared" si="1"/>
        <v>0</v>
      </c>
      <c r="AD17" s="19">
        <f t="shared" si="1"/>
        <v>0</v>
      </c>
      <c r="AE17" s="115">
        <f t="shared" si="1"/>
        <v>0</v>
      </c>
      <c r="AF17" s="31">
        <f t="shared" si="1"/>
        <v>0</v>
      </c>
      <c r="AG17" s="31">
        <f>SUM(AG18:AG67)</f>
        <v>0</v>
      </c>
      <c r="AH17" s="423"/>
    </row>
    <row r="18" spans="1:34" s="156" customFormat="1" ht="25.35" customHeight="1" x14ac:dyDescent="0.3">
      <c r="A18" s="16"/>
      <c r="B18" s="16"/>
      <c r="C18" s="16"/>
      <c r="D18" s="16"/>
      <c r="E18" s="16"/>
      <c r="F18" s="181"/>
      <c r="G18" s="181"/>
      <c r="H18" s="75">
        <v>0</v>
      </c>
      <c r="I18" s="75">
        <v>250000</v>
      </c>
      <c r="J18" s="75">
        <v>0</v>
      </c>
      <c r="K18" s="75">
        <v>0</v>
      </c>
      <c r="L18" s="75">
        <v>0</v>
      </c>
      <c r="M18" s="75">
        <v>0</v>
      </c>
      <c r="N18" s="75">
        <v>0</v>
      </c>
      <c r="O18" s="75">
        <v>0</v>
      </c>
      <c r="P18" s="152">
        <f t="shared" ref="P18:P49" si="2">SUM(H18:O18)</f>
        <v>250000</v>
      </c>
      <c r="Q18" s="152">
        <f>IF('Demande finale'!$B$11="Positif",'Volet 1 - Inventaires'!P18*0.5,'Volet 1 - Inventaires'!P18*0.6)</f>
        <v>150000</v>
      </c>
      <c r="R18" s="153">
        <f>IF('Demande finale'!$B$11="Négatif",'Volet 1 - Inventaires'!P18*0.4,'Volet 1 - Inventaires'!P18*0.5)</f>
        <v>125000</v>
      </c>
      <c r="S18" s="153">
        <f t="shared" ref="S18:S49" si="3">SUM(Q18:R18)</f>
        <v>275000</v>
      </c>
      <c r="T18" s="453"/>
      <c r="U18" s="151"/>
      <c r="V18" s="75">
        <v>0</v>
      </c>
      <c r="W18" s="75">
        <v>0</v>
      </c>
      <c r="X18" s="75">
        <v>0</v>
      </c>
      <c r="Y18" s="75">
        <v>0</v>
      </c>
      <c r="Z18" s="75">
        <v>0</v>
      </c>
      <c r="AA18" s="75">
        <v>0</v>
      </c>
      <c r="AB18" s="75">
        <v>0</v>
      </c>
      <c r="AC18" s="75">
        <v>0</v>
      </c>
      <c r="AD18" s="182">
        <f t="shared" ref="AD18:AD49" si="4">SUM(V18:AC18)</f>
        <v>0</v>
      </c>
      <c r="AE18" s="167">
        <f>MIN(IF('Demande finale'!$B$11="Positif",'Volet 1 - Inventaires'!AD18*0.5,'Volet 1 - Inventaires'!AD18*0.6),Q18)</f>
        <v>0</v>
      </c>
      <c r="AF18" s="183">
        <f>AD18-AE18</f>
        <v>0</v>
      </c>
      <c r="AG18" s="184">
        <f t="shared" ref="AG18:AG49" si="5">SUM(AE18:AF18)</f>
        <v>0</v>
      </c>
      <c r="AH18" s="423"/>
    </row>
    <row r="19" spans="1:34" s="156" customFormat="1" ht="25.35" customHeight="1" x14ac:dyDescent="0.3">
      <c r="A19" s="16"/>
      <c r="B19" s="16"/>
      <c r="C19" s="16"/>
      <c r="D19" s="16"/>
      <c r="E19" s="16"/>
      <c r="F19" s="181"/>
      <c r="G19" s="181"/>
      <c r="H19" s="75">
        <v>0</v>
      </c>
      <c r="I19" s="75">
        <v>0</v>
      </c>
      <c r="J19" s="75">
        <v>0</v>
      </c>
      <c r="K19" s="75">
        <v>0</v>
      </c>
      <c r="L19" s="75">
        <v>0</v>
      </c>
      <c r="M19" s="75">
        <v>0</v>
      </c>
      <c r="N19" s="75">
        <v>0</v>
      </c>
      <c r="O19" s="75">
        <v>0</v>
      </c>
      <c r="P19" s="152">
        <f t="shared" si="2"/>
        <v>0</v>
      </c>
      <c r="Q19" s="152">
        <f>IF('Demande finale'!$B$11="Positif",'Volet 1 - Inventaires'!P19*0.5,'Volet 1 - Inventaires'!P19*0.6)</f>
        <v>0</v>
      </c>
      <c r="R19" s="153">
        <f>IF('Demande finale'!$B$11="Négatif",'Volet 1 - Inventaires'!P19*0.4,'Volet 1 - Inventaires'!P19*0.5)</f>
        <v>0</v>
      </c>
      <c r="S19" s="153">
        <f t="shared" si="3"/>
        <v>0</v>
      </c>
      <c r="T19" s="453"/>
      <c r="U19" s="151"/>
      <c r="V19" s="75">
        <v>0</v>
      </c>
      <c r="W19" s="75">
        <v>0</v>
      </c>
      <c r="X19" s="75">
        <v>0</v>
      </c>
      <c r="Y19" s="75">
        <v>0</v>
      </c>
      <c r="Z19" s="75">
        <v>0</v>
      </c>
      <c r="AA19" s="75">
        <v>0</v>
      </c>
      <c r="AB19" s="75">
        <v>0</v>
      </c>
      <c r="AC19" s="75">
        <v>0</v>
      </c>
      <c r="AD19" s="182">
        <f t="shared" si="4"/>
        <v>0</v>
      </c>
      <c r="AE19" s="167">
        <f>MIN(IF('Demande finale'!$B$11="Positif",'Volet 1 - Inventaires'!AD19*0.5,'Volet 1 - Inventaires'!AD19*0.6),Q19)</f>
        <v>0</v>
      </c>
      <c r="AF19" s="183">
        <f t="shared" ref="AF19:AF67" si="6">AD19-AE19</f>
        <v>0</v>
      </c>
      <c r="AG19" s="184">
        <f t="shared" si="5"/>
        <v>0</v>
      </c>
      <c r="AH19" s="423"/>
    </row>
    <row r="20" spans="1:34" s="156" customFormat="1" ht="25.35" customHeight="1" x14ac:dyDescent="0.3">
      <c r="A20" s="16"/>
      <c r="B20" s="16"/>
      <c r="C20" s="16"/>
      <c r="D20" s="16"/>
      <c r="E20" s="16"/>
      <c r="F20" s="181"/>
      <c r="G20" s="181"/>
      <c r="H20" s="75">
        <v>0</v>
      </c>
      <c r="I20" s="75">
        <v>0</v>
      </c>
      <c r="J20" s="75">
        <v>0</v>
      </c>
      <c r="K20" s="75">
        <v>0</v>
      </c>
      <c r="L20" s="75">
        <v>0</v>
      </c>
      <c r="M20" s="75">
        <v>0</v>
      </c>
      <c r="N20" s="75">
        <v>0</v>
      </c>
      <c r="O20" s="75">
        <v>0</v>
      </c>
      <c r="P20" s="152">
        <f t="shared" si="2"/>
        <v>0</v>
      </c>
      <c r="Q20" s="152">
        <f>IF('Demande finale'!$B$11="Positif",'Volet 1 - Inventaires'!P20*0.5,'Volet 1 - Inventaires'!P20*0.6)</f>
        <v>0</v>
      </c>
      <c r="R20" s="153">
        <f>IF('Demande finale'!$B$11="Négatif",'Volet 1 - Inventaires'!P20*0.4,'Volet 1 - Inventaires'!P20*0.5)</f>
        <v>0</v>
      </c>
      <c r="S20" s="153">
        <f t="shared" si="3"/>
        <v>0</v>
      </c>
      <c r="T20" s="453"/>
      <c r="U20" s="151"/>
      <c r="V20" s="75">
        <v>0</v>
      </c>
      <c r="W20" s="75">
        <v>0</v>
      </c>
      <c r="X20" s="75">
        <v>0</v>
      </c>
      <c r="Y20" s="75">
        <v>0</v>
      </c>
      <c r="Z20" s="75">
        <v>0</v>
      </c>
      <c r="AA20" s="75">
        <v>0</v>
      </c>
      <c r="AB20" s="75">
        <v>0</v>
      </c>
      <c r="AC20" s="75">
        <v>0</v>
      </c>
      <c r="AD20" s="182">
        <f t="shared" si="4"/>
        <v>0</v>
      </c>
      <c r="AE20" s="167">
        <f>MIN(IF('Demande finale'!$B$11="Positif",'Volet 1 - Inventaires'!AD20*0.5,'Volet 1 - Inventaires'!AD20*0.6),Q20)</f>
        <v>0</v>
      </c>
      <c r="AF20" s="183">
        <f t="shared" si="6"/>
        <v>0</v>
      </c>
      <c r="AG20" s="184">
        <f t="shared" si="5"/>
        <v>0</v>
      </c>
      <c r="AH20" s="423"/>
    </row>
    <row r="21" spans="1:34" s="156" customFormat="1" ht="25.35" customHeight="1" x14ac:dyDescent="0.3">
      <c r="A21" s="16"/>
      <c r="B21" s="16"/>
      <c r="C21" s="16"/>
      <c r="D21" s="16"/>
      <c r="E21" s="16"/>
      <c r="F21" s="181"/>
      <c r="G21" s="181"/>
      <c r="H21" s="75">
        <v>0</v>
      </c>
      <c r="I21" s="75">
        <v>0</v>
      </c>
      <c r="J21" s="75">
        <v>0</v>
      </c>
      <c r="K21" s="75">
        <v>0</v>
      </c>
      <c r="L21" s="75">
        <v>0</v>
      </c>
      <c r="M21" s="75">
        <v>0</v>
      </c>
      <c r="N21" s="75">
        <v>0</v>
      </c>
      <c r="O21" s="75">
        <v>0</v>
      </c>
      <c r="P21" s="152">
        <f t="shared" si="2"/>
        <v>0</v>
      </c>
      <c r="Q21" s="152">
        <f>IF('Demande finale'!$B$11="Positif",'Volet 1 - Inventaires'!P21*0.5,'Volet 1 - Inventaires'!P21*0.6)</f>
        <v>0</v>
      </c>
      <c r="R21" s="153">
        <f>IF('Demande finale'!$B$11="Négatif",'Volet 1 - Inventaires'!P21*0.4,'Volet 1 - Inventaires'!P21*0.5)</f>
        <v>0</v>
      </c>
      <c r="S21" s="153">
        <f t="shared" si="3"/>
        <v>0</v>
      </c>
      <c r="T21" s="453"/>
      <c r="U21" s="151"/>
      <c r="V21" s="75">
        <v>0</v>
      </c>
      <c r="W21" s="75">
        <v>0</v>
      </c>
      <c r="X21" s="75">
        <v>0</v>
      </c>
      <c r="Y21" s="75">
        <v>0</v>
      </c>
      <c r="Z21" s="75">
        <v>0</v>
      </c>
      <c r="AA21" s="75">
        <v>0</v>
      </c>
      <c r="AB21" s="75">
        <v>0</v>
      </c>
      <c r="AC21" s="75">
        <v>0</v>
      </c>
      <c r="AD21" s="182">
        <f t="shared" si="4"/>
        <v>0</v>
      </c>
      <c r="AE21" s="167">
        <f>MIN(IF('Demande finale'!$B$11="Positif",'Volet 1 - Inventaires'!AD21*0.5,'Volet 1 - Inventaires'!AD21*0.6),Q21)</f>
        <v>0</v>
      </c>
      <c r="AF21" s="183">
        <f t="shared" si="6"/>
        <v>0</v>
      </c>
      <c r="AG21" s="184">
        <f t="shared" si="5"/>
        <v>0</v>
      </c>
      <c r="AH21" s="423"/>
    </row>
    <row r="22" spans="1:34" s="156" customFormat="1" ht="25.35" customHeight="1" x14ac:dyDescent="0.3">
      <c r="A22" s="16"/>
      <c r="B22" s="16"/>
      <c r="C22" s="16"/>
      <c r="D22" s="16"/>
      <c r="E22" s="16"/>
      <c r="F22" s="181"/>
      <c r="G22" s="181"/>
      <c r="H22" s="75">
        <v>0</v>
      </c>
      <c r="I22" s="75">
        <v>0</v>
      </c>
      <c r="J22" s="75">
        <v>0</v>
      </c>
      <c r="K22" s="75">
        <v>0</v>
      </c>
      <c r="L22" s="75">
        <v>0</v>
      </c>
      <c r="M22" s="75">
        <v>0</v>
      </c>
      <c r="N22" s="75">
        <v>0</v>
      </c>
      <c r="O22" s="75">
        <v>0</v>
      </c>
      <c r="P22" s="152">
        <f t="shared" si="2"/>
        <v>0</v>
      </c>
      <c r="Q22" s="152">
        <f>IF('Demande finale'!$B$11="Positif",'Volet 1 - Inventaires'!P22*0.5,'Volet 1 - Inventaires'!P22*0.6)</f>
        <v>0</v>
      </c>
      <c r="R22" s="153">
        <f>IF('Demande finale'!$B$11="Négatif",'Volet 1 - Inventaires'!P22*0.4,'Volet 1 - Inventaires'!P22*0.5)</f>
        <v>0</v>
      </c>
      <c r="S22" s="153">
        <f t="shared" si="3"/>
        <v>0</v>
      </c>
      <c r="T22" s="453"/>
      <c r="U22" s="151"/>
      <c r="V22" s="75">
        <v>0</v>
      </c>
      <c r="W22" s="75">
        <v>0</v>
      </c>
      <c r="X22" s="75">
        <v>0</v>
      </c>
      <c r="Y22" s="75">
        <v>0</v>
      </c>
      <c r="Z22" s="75">
        <v>0</v>
      </c>
      <c r="AA22" s="75">
        <v>0</v>
      </c>
      <c r="AB22" s="75">
        <v>0</v>
      </c>
      <c r="AC22" s="75">
        <v>0</v>
      </c>
      <c r="AD22" s="182">
        <f t="shared" si="4"/>
        <v>0</v>
      </c>
      <c r="AE22" s="167">
        <f>MIN(IF('Demande finale'!$B$11="Positif",'Volet 1 - Inventaires'!AD22*0.5,'Volet 1 - Inventaires'!AD22*0.6),Q22)</f>
        <v>0</v>
      </c>
      <c r="AF22" s="183">
        <f t="shared" si="6"/>
        <v>0</v>
      </c>
      <c r="AG22" s="184">
        <f t="shared" si="5"/>
        <v>0</v>
      </c>
      <c r="AH22" s="423"/>
    </row>
    <row r="23" spans="1:34" s="156" customFormat="1" ht="25.35" customHeight="1" x14ac:dyDescent="0.3">
      <c r="A23" s="16"/>
      <c r="B23" s="16"/>
      <c r="C23" s="16"/>
      <c r="D23" s="16"/>
      <c r="E23" s="16"/>
      <c r="F23" s="181"/>
      <c r="G23" s="181"/>
      <c r="H23" s="75">
        <v>0</v>
      </c>
      <c r="I23" s="75">
        <v>0</v>
      </c>
      <c r="J23" s="75">
        <v>0</v>
      </c>
      <c r="K23" s="75">
        <v>0</v>
      </c>
      <c r="L23" s="75">
        <v>0</v>
      </c>
      <c r="M23" s="75">
        <v>0</v>
      </c>
      <c r="N23" s="75">
        <v>0</v>
      </c>
      <c r="O23" s="75">
        <v>0</v>
      </c>
      <c r="P23" s="152">
        <f t="shared" si="2"/>
        <v>0</v>
      </c>
      <c r="Q23" s="152">
        <f>IF('Demande finale'!$B$11="Positif",'Volet 1 - Inventaires'!P23*0.5,'Volet 1 - Inventaires'!P23*0.6)</f>
        <v>0</v>
      </c>
      <c r="R23" s="153">
        <f>IF('Demande finale'!$B$11="Négatif",'Volet 1 - Inventaires'!P23*0.4,'Volet 1 - Inventaires'!P23*0.5)</f>
        <v>0</v>
      </c>
      <c r="S23" s="153">
        <f t="shared" si="3"/>
        <v>0</v>
      </c>
      <c r="T23" s="453"/>
      <c r="U23" s="151"/>
      <c r="V23" s="75">
        <v>0</v>
      </c>
      <c r="W23" s="75">
        <v>0</v>
      </c>
      <c r="X23" s="75">
        <v>0</v>
      </c>
      <c r="Y23" s="75">
        <v>0</v>
      </c>
      <c r="Z23" s="75">
        <v>0</v>
      </c>
      <c r="AA23" s="75">
        <v>0</v>
      </c>
      <c r="AB23" s="75">
        <v>0</v>
      </c>
      <c r="AC23" s="75">
        <v>0</v>
      </c>
      <c r="AD23" s="182">
        <f t="shared" si="4"/>
        <v>0</v>
      </c>
      <c r="AE23" s="167">
        <f>MIN(IF('Demande finale'!$B$11="Positif",'Volet 1 - Inventaires'!AD23*0.5,'Volet 1 - Inventaires'!AD23*0.6),Q23)</f>
        <v>0</v>
      </c>
      <c r="AF23" s="183">
        <f t="shared" si="6"/>
        <v>0</v>
      </c>
      <c r="AG23" s="184">
        <f t="shared" si="5"/>
        <v>0</v>
      </c>
      <c r="AH23" s="423"/>
    </row>
    <row r="24" spans="1:34" s="156" customFormat="1" ht="25.35" customHeight="1" x14ac:dyDescent="0.3">
      <c r="A24" s="16"/>
      <c r="C24" s="16"/>
      <c r="D24" s="16"/>
      <c r="E24" s="16"/>
      <c r="F24" s="181"/>
      <c r="G24" s="181"/>
      <c r="H24" s="75">
        <v>0</v>
      </c>
      <c r="I24" s="75">
        <v>0</v>
      </c>
      <c r="J24" s="75">
        <v>0</v>
      </c>
      <c r="K24" s="75">
        <v>0</v>
      </c>
      <c r="L24" s="75">
        <v>0</v>
      </c>
      <c r="M24" s="75">
        <v>0</v>
      </c>
      <c r="N24" s="75">
        <v>0</v>
      </c>
      <c r="O24" s="75">
        <v>0</v>
      </c>
      <c r="P24" s="152">
        <f t="shared" si="2"/>
        <v>0</v>
      </c>
      <c r="Q24" s="152">
        <f>IF('Demande finale'!$B$11="Positif",'Volet 1 - Inventaires'!P24*0.5,'Volet 1 - Inventaires'!P24*0.6)</f>
        <v>0</v>
      </c>
      <c r="R24" s="153">
        <f>IF('Demande finale'!$B$11="Négatif",'Volet 1 - Inventaires'!P24*0.4,'Volet 1 - Inventaires'!P24*0.5)</f>
        <v>0</v>
      </c>
      <c r="S24" s="153">
        <f t="shared" si="3"/>
        <v>0</v>
      </c>
      <c r="T24" s="453"/>
      <c r="U24" s="151"/>
      <c r="V24" s="75">
        <v>0</v>
      </c>
      <c r="W24" s="75">
        <v>0</v>
      </c>
      <c r="X24" s="75">
        <v>0</v>
      </c>
      <c r="Y24" s="75">
        <v>0</v>
      </c>
      <c r="Z24" s="75">
        <v>0</v>
      </c>
      <c r="AA24" s="75">
        <v>0</v>
      </c>
      <c r="AB24" s="75">
        <v>0</v>
      </c>
      <c r="AC24" s="75">
        <v>0</v>
      </c>
      <c r="AD24" s="182">
        <f t="shared" si="4"/>
        <v>0</v>
      </c>
      <c r="AE24" s="167">
        <f>MIN(IF('Demande finale'!$B$11="Positif",'Volet 1 - Inventaires'!AD24*0.5,'Volet 1 - Inventaires'!AD24*0.6),Q24)</f>
        <v>0</v>
      </c>
      <c r="AF24" s="183">
        <f t="shared" si="6"/>
        <v>0</v>
      </c>
      <c r="AG24" s="184">
        <f t="shared" si="5"/>
        <v>0</v>
      </c>
      <c r="AH24" s="423"/>
    </row>
    <row r="25" spans="1:34" s="156" customFormat="1" ht="25.35" customHeight="1" x14ac:dyDescent="0.3">
      <c r="A25" s="16"/>
      <c r="B25" s="16"/>
      <c r="C25" s="16"/>
      <c r="D25" s="16"/>
      <c r="E25" s="16"/>
      <c r="F25" s="181"/>
      <c r="G25" s="181"/>
      <c r="H25" s="75">
        <v>0</v>
      </c>
      <c r="I25" s="75">
        <v>0</v>
      </c>
      <c r="J25" s="75">
        <v>0</v>
      </c>
      <c r="K25" s="75">
        <v>0</v>
      </c>
      <c r="L25" s="75">
        <v>0</v>
      </c>
      <c r="M25" s="75">
        <v>0</v>
      </c>
      <c r="N25" s="75">
        <v>0</v>
      </c>
      <c r="O25" s="75">
        <v>0</v>
      </c>
      <c r="P25" s="152">
        <f t="shared" si="2"/>
        <v>0</v>
      </c>
      <c r="Q25" s="152">
        <f>IF('Demande finale'!$B$11="Positif",'Volet 1 - Inventaires'!P25*0.5,'Volet 1 - Inventaires'!P25*0.6)</f>
        <v>0</v>
      </c>
      <c r="R25" s="153">
        <f>IF('Demande finale'!$B$11="Négatif",'Volet 1 - Inventaires'!P25*0.4,'Volet 1 - Inventaires'!P25*0.5)</f>
        <v>0</v>
      </c>
      <c r="S25" s="153">
        <f t="shared" si="3"/>
        <v>0</v>
      </c>
      <c r="T25" s="453"/>
      <c r="U25" s="151"/>
      <c r="V25" s="75">
        <v>0</v>
      </c>
      <c r="W25" s="75">
        <v>0</v>
      </c>
      <c r="X25" s="75">
        <v>0</v>
      </c>
      <c r="Y25" s="75">
        <v>0</v>
      </c>
      <c r="Z25" s="75">
        <v>0</v>
      </c>
      <c r="AA25" s="75">
        <v>0</v>
      </c>
      <c r="AB25" s="75">
        <v>0</v>
      </c>
      <c r="AC25" s="75">
        <v>0</v>
      </c>
      <c r="AD25" s="182">
        <f t="shared" si="4"/>
        <v>0</v>
      </c>
      <c r="AE25" s="167">
        <f>MIN(IF('Demande finale'!$B$11="Positif",'Volet 1 - Inventaires'!AD25*0.5,'Volet 1 - Inventaires'!AD25*0.6),Q25)</f>
        <v>0</v>
      </c>
      <c r="AF25" s="183">
        <f t="shared" si="6"/>
        <v>0</v>
      </c>
      <c r="AG25" s="184">
        <f t="shared" si="5"/>
        <v>0</v>
      </c>
      <c r="AH25" s="423"/>
    </row>
    <row r="26" spans="1:34" s="156" customFormat="1" ht="25.35" customHeight="1" x14ac:dyDescent="0.3">
      <c r="A26" s="16"/>
      <c r="B26" s="16"/>
      <c r="C26" s="16"/>
      <c r="D26" s="16"/>
      <c r="E26" s="16"/>
      <c r="F26" s="181"/>
      <c r="G26" s="181"/>
      <c r="H26" s="75">
        <v>0</v>
      </c>
      <c r="I26" s="75">
        <v>0</v>
      </c>
      <c r="J26" s="75">
        <v>0</v>
      </c>
      <c r="K26" s="75">
        <v>0</v>
      </c>
      <c r="L26" s="75">
        <v>0</v>
      </c>
      <c r="M26" s="75">
        <v>0</v>
      </c>
      <c r="N26" s="75">
        <v>0</v>
      </c>
      <c r="O26" s="75">
        <v>0</v>
      </c>
      <c r="P26" s="152">
        <f t="shared" si="2"/>
        <v>0</v>
      </c>
      <c r="Q26" s="152">
        <f>IF('Demande finale'!$B$11="Positif",'Volet 1 - Inventaires'!P26*0.5,'Volet 1 - Inventaires'!P26*0.6)</f>
        <v>0</v>
      </c>
      <c r="R26" s="153">
        <f>IF('Demande finale'!$B$11="Négatif",'Volet 1 - Inventaires'!P26*0.4,'Volet 1 - Inventaires'!P26*0.5)</f>
        <v>0</v>
      </c>
      <c r="S26" s="153">
        <f t="shared" si="3"/>
        <v>0</v>
      </c>
      <c r="T26" s="453"/>
      <c r="U26" s="151"/>
      <c r="V26" s="75">
        <v>0</v>
      </c>
      <c r="W26" s="75">
        <v>0</v>
      </c>
      <c r="X26" s="75">
        <v>0</v>
      </c>
      <c r="Y26" s="75">
        <v>0</v>
      </c>
      <c r="Z26" s="75">
        <v>0</v>
      </c>
      <c r="AA26" s="75">
        <v>0</v>
      </c>
      <c r="AB26" s="75">
        <v>0</v>
      </c>
      <c r="AC26" s="75">
        <v>0</v>
      </c>
      <c r="AD26" s="182">
        <f t="shared" si="4"/>
        <v>0</v>
      </c>
      <c r="AE26" s="167">
        <f>MIN(IF('Demande finale'!$B$11="Positif",'Volet 1 - Inventaires'!AD26*0.5,'Volet 1 - Inventaires'!AD26*0.6),Q26)</f>
        <v>0</v>
      </c>
      <c r="AF26" s="183">
        <f t="shared" si="6"/>
        <v>0</v>
      </c>
      <c r="AG26" s="184">
        <f t="shared" si="5"/>
        <v>0</v>
      </c>
      <c r="AH26" s="423"/>
    </row>
    <row r="27" spans="1:34" s="156" customFormat="1" ht="25.35" customHeight="1" x14ac:dyDescent="0.3">
      <c r="A27" s="16"/>
      <c r="B27" s="16"/>
      <c r="C27" s="16"/>
      <c r="D27" s="16"/>
      <c r="E27" s="16"/>
      <c r="F27" s="181"/>
      <c r="G27" s="181"/>
      <c r="H27" s="75">
        <v>0</v>
      </c>
      <c r="I27" s="75">
        <v>0</v>
      </c>
      <c r="J27" s="75">
        <v>0</v>
      </c>
      <c r="K27" s="75">
        <v>0</v>
      </c>
      <c r="L27" s="75">
        <v>0</v>
      </c>
      <c r="M27" s="75">
        <v>0</v>
      </c>
      <c r="N27" s="75">
        <v>0</v>
      </c>
      <c r="O27" s="75">
        <v>0</v>
      </c>
      <c r="P27" s="152">
        <f t="shared" si="2"/>
        <v>0</v>
      </c>
      <c r="Q27" s="152">
        <f>IF('Demande finale'!$B$11="Positif",'Volet 1 - Inventaires'!P27*0.5,'Volet 1 - Inventaires'!P27*0.6)</f>
        <v>0</v>
      </c>
      <c r="R27" s="153">
        <f>IF('Demande finale'!$B$11="Négatif",'Volet 1 - Inventaires'!P27*0.4,'Volet 1 - Inventaires'!P27*0.5)</f>
        <v>0</v>
      </c>
      <c r="S27" s="153">
        <f t="shared" si="3"/>
        <v>0</v>
      </c>
      <c r="T27" s="453"/>
      <c r="U27" s="151"/>
      <c r="V27" s="75">
        <v>0</v>
      </c>
      <c r="W27" s="75">
        <v>0</v>
      </c>
      <c r="X27" s="75">
        <v>0</v>
      </c>
      <c r="Y27" s="75">
        <v>0</v>
      </c>
      <c r="Z27" s="75">
        <v>0</v>
      </c>
      <c r="AA27" s="75">
        <v>0</v>
      </c>
      <c r="AB27" s="75">
        <v>0</v>
      </c>
      <c r="AC27" s="75">
        <v>0</v>
      </c>
      <c r="AD27" s="182">
        <f t="shared" si="4"/>
        <v>0</v>
      </c>
      <c r="AE27" s="167">
        <f>MIN(IF('Demande finale'!$B$11="Positif",'Volet 1 - Inventaires'!AD27*0.5,'Volet 1 - Inventaires'!AD27*0.6),Q27)</f>
        <v>0</v>
      </c>
      <c r="AF27" s="183">
        <f t="shared" si="6"/>
        <v>0</v>
      </c>
      <c r="AG27" s="184">
        <f t="shared" si="5"/>
        <v>0</v>
      </c>
      <c r="AH27" s="423"/>
    </row>
    <row r="28" spans="1:34" s="156" customFormat="1" ht="25.35" customHeight="1" x14ac:dyDescent="0.3">
      <c r="A28" s="16"/>
      <c r="B28" s="16"/>
      <c r="C28" s="16"/>
      <c r="D28" s="16"/>
      <c r="E28" s="16"/>
      <c r="F28" s="181"/>
      <c r="G28" s="181"/>
      <c r="H28" s="75">
        <v>0</v>
      </c>
      <c r="I28" s="75">
        <v>0</v>
      </c>
      <c r="J28" s="75">
        <v>0</v>
      </c>
      <c r="K28" s="75">
        <v>0</v>
      </c>
      <c r="L28" s="75">
        <v>0</v>
      </c>
      <c r="M28" s="75">
        <v>0</v>
      </c>
      <c r="N28" s="75">
        <v>0</v>
      </c>
      <c r="O28" s="75">
        <v>0</v>
      </c>
      <c r="P28" s="152">
        <f t="shared" si="2"/>
        <v>0</v>
      </c>
      <c r="Q28" s="152">
        <f>IF('Demande finale'!$B$11="Positif",'Volet 1 - Inventaires'!P28*0.5,'Volet 1 - Inventaires'!P28*0.6)</f>
        <v>0</v>
      </c>
      <c r="R28" s="153">
        <f>IF('Demande finale'!$B$11="Négatif",'Volet 1 - Inventaires'!P28*0.4,'Volet 1 - Inventaires'!P28*0.5)</f>
        <v>0</v>
      </c>
      <c r="S28" s="153">
        <f t="shared" si="3"/>
        <v>0</v>
      </c>
      <c r="T28" s="453"/>
      <c r="U28" s="151"/>
      <c r="V28" s="75">
        <v>0</v>
      </c>
      <c r="W28" s="75">
        <v>0</v>
      </c>
      <c r="X28" s="75">
        <v>0</v>
      </c>
      <c r="Y28" s="75">
        <v>0</v>
      </c>
      <c r="Z28" s="75">
        <v>0</v>
      </c>
      <c r="AA28" s="75">
        <v>0</v>
      </c>
      <c r="AB28" s="75">
        <v>0</v>
      </c>
      <c r="AC28" s="75">
        <v>0</v>
      </c>
      <c r="AD28" s="182">
        <f t="shared" si="4"/>
        <v>0</v>
      </c>
      <c r="AE28" s="167">
        <f>MIN(IF('Demande finale'!$B$11="Positif",'Volet 1 - Inventaires'!AD28*0.5,'Volet 1 - Inventaires'!AD28*0.6),Q28)</f>
        <v>0</v>
      </c>
      <c r="AF28" s="183">
        <f t="shared" si="6"/>
        <v>0</v>
      </c>
      <c r="AG28" s="184">
        <f t="shared" si="5"/>
        <v>0</v>
      </c>
      <c r="AH28" s="423"/>
    </row>
    <row r="29" spans="1:34" s="156" customFormat="1" ht="25.35" customHeight="1" x14ac:dyDescent="0.3">
      <c r="A29" s="16"/>
      <c r="B29" s="16"/>
      <c r="C29" s="16"/>
      <c r="D29" s="16"/>
      <c r="E29" s="16"/>
      <c r="F29" s="181"/>
      <c r="G29" s="181"/>
      <c r="H29" s="75">
        <v>0</v>
      </c>
      <c r="I29" s="75">
        <v>0</v>
      </c>
      <c r="J29" s="75">
        <v>0</v>
      </c>
      <c r="K29" s="75">
        <v>0</v>
      </c>
      <c r="L29" s="75">
        <v>0</v>
      </c>
      <c r="M29" s="75">
        <v>0</v>
      </c>
      <c r="N29" s="75">
        <v>0</v>
      </c>
      <c r="O29" s="75">
        <v>0</v>
      </c>
      <c r="P29" s="152">
        <f t="shared" si="2"/>
        <v>0</v>
      </c>
      <c r="Q29" s="152">
        <f>IF('Demande finale'!$B$11="Positif",'Volet 1 - Inventaires'!P29*0.5,'Volet 1 - Inventaires'!P29*0.6)</f>
        <v>0</v>
      </c>
      <c r="R29" s="153">
        <f>IF('Demande finale'!$B$11="Négatif",'Volet 1 - Inventaires'!P29*0.4,'Volet 1 - Inventaires'!P29*0.5)</f>
        <v>0</v>
      </c>
      <c r="S29" s="153">
        <f t="shared" si="3"/>
        <v>0</v>
      </c>
      <c r="T29" s="453"/>
      <c r="U29" s="151"/>
      <c r="V29" s="75">
        <v>0</v>
      </c>
      <c r="W29" s="75">
        <v>0</v>
      </c>
      <c r="X29" s="75">
        <v>0</v>
      </c>
      <c r="Y29" s="75">
        <v>0</v>
      </c>
      <c r="Z29" s="75">
        <v>0</v>
      </c>
      <c r="AA29" s="75">
        <v>0</v>
      </c>
      <c r="AB29" s="75">
        <v>0</v>
      </c>
      <c r="AC29" s="75">
        <v>0</v>
      </c>
      <c r="AD29" s="182">
        <f t="shared" si="4"/>
        <v>0</v>
      </c>
      <c r="AE29" s="167">
        <f>MIN(IF('Demande finale'!$B$11="Positif",'Volet 1 - Inventaires'!AD29*0.5,'Volet 1 - Inventaires'!AD29*0.6),Q29)</f>
        <v>0</v>
      </c>
      <c r="AF29" s="183">
        <f t="shared" si="6"/>
        <v>0</v>
      </c>
      <c r="AG29" s="184">
        <f t="shared" si="5"/>
        <v>0</v>
      </c>
      <c r="AH29" s="423"/>
    </row>
    <row r="30" spans="1:34" s="156" customFormat="1" ht="25.35" customHeight="1" x14ac:dyDescent="0.3">
      <c r="A30" s="16"/>
      <c r="B30" s="16"/>
      <c r="C30" s="16"/>
      <c r="D30" s="16"/>
      <c r="E30" s="16"/>
      <c r="F30" s="181"/>
      <c r="G30" s="181"/>
      <c r="H30" s="75">
        <v>0</v>
      </c>
      <c r="I30" s="75">
        <v>0</v>
      </c>
      <c r="J30" s="75">
        <v>0</v>
      </c>
      <c r="K30" s="75">
        <v>0</v>
      </c>
      <c r="L30" s="75">
        <v>0</v>
      </c>
      <c r="M30" s="75">
        <v>0</v>
      </c>
      <c r="N30" s="75">
        <v>0</v>
      </c>
      <c r="O30" s="75">
        <v>0</v>
      </c>
      <c r="P30" s="152">
        <f t="shared" si="2"/>
        <v>0</v>
      </c>
      <c r="Q30" s="152">
        <f>IF('Demande finale'!$B$11="Positif",'Volet 1 - Inventaires'!P30*0.5,'Volet 1 - Inventaires'!P30*0.6)</f>
        <v>0</v>
      </c>
      <c r="R30" s="153">
        <f>IF('Demande finale'!$B$11="Négatif",'Volet 1 - Inventaires'!P30*0.4,'Volet 1 - Inventaires'!P30*0.5)</f>
        <v>0</v>
      </c>
      <c r="S30" s="153">
        <f t="shared" si="3"/>
        <v>0</v>
      </c>
      <c r="T30" s="453"/>
      <c r="U30" s="151"/>
      <c r="V30" s="75">
        <v>0</v>
      </c>
      <c r="W30" s="75">
        <v>0</v>
      </c>
      <c r="X30" s="75">
        <v>0</v>
      </c>
      <c r="Y30" s="75">
        <v>0</v>
      </c>
      <c r="Z30" s="75">
        <v>0</v>
      </c>
      <c r="AA30" s="75">
        <v>0</v>
      </c>
      <c r="AB30" s="75">
        <v>0</v>
      </c>
      <c r="AC30" s="75">
        <v>0</v>
      </c>
      <c r="AD30" s="182">
        <f t="shared" si="4"/>
        <v>0</v>
      </c>
      <c r="AE30" s="167">
        <f>MIN(IF('Demande finale'!$B$11="Positif",'Volet 1 - Inventaires'!AD30*0.5,'Volet 1 - Inventaires'!AD30*0.6),Q30)</f>
        <v>0</v>
      </c>
      <c r="AF30" s="183">
        <f t="shared" si="6"/>
        <v>0</v>
      </c>
      <c r="AG30" s="184">
        <f t="shared" si="5"/>
        <v>0</v>
      </c>
      <c r="AH30" s="423"/>
    </row>
    <row r="31" spans="1:34" s="156" customFormat="1" ht="25.35" customHeight="1" x14ac:dyDescent="0.3">
      <c r="A31" s="16"/>
      <c r="B31" s="16"/>
      <c r="C31" s="16"/>
      <c r="D31" s="16"/>
      <c r="E31" s="16"/>
      <c r="F31" s="181"/>
      <c r="G31" s="181"/>
      <c r="H31" s="75">
        <v>0</v>
      </c>
      <c r="I31" s="75">
        <v>0</v>
      </c>
      <c r="J31" s="75">
        <v>0</v>
      </c>
      <c r="K31" s="75">
        <v>0</v>
      </c>
      <c r="L31" s="75">
        <v>0</v>
      </c>
      <c r="M31" s="75">
        <v>0</v>
      </c>
      <c r="N31" s="75">
        <v>0</v>
      </c>
      <c r="O31" s="75">
        <v>0</v>
      </c>
      <c r="P31" s="152">
        <f t="shared" si="2"/>
        <v>0</v>
      </c>
      <c r="Q31" s="152">
        <f>IF('Demande finale'!$B$11="Positif",'Volet 1 - Inventaires'!P31*0.5,'Volet 1 - Inventaires'!P31*0.6)</f>
        <v>0</v>
      </c>
      <c r="R31" s="153">
        <f>IF('Demande finale'!$B$11="Négatif",'Volet 1 - Inventaires'!P31*0.4,'Volet 1 - Inventaires'!P31*0.5)</f>
        <v>0</v>
      </c>
      <c r="S31" s="153">
        <f t="shared" si="3"/>
        <v>0</v>
      </c>
      <c r="T31" s="453"/>
      <c r="U31" s="151"/>
      <c r="V31" s="75">
        <v>0</v>
      </c>
      <c r="W31" s="75">
        <v>0</v>
      </c>
      <c r="X31" s="75">
        <v>0</v>
      </c>
      <c r="Y31" s="75">
        <v>0</v>
      </c>
      <c r="Z31" s="75">
        <v>0</v>
      </c>
      <c r="AA31" s="75">
        <v>0</v>
      </c>
      <c r="AB31" s="75">
        <v>0</v>
      </c>
      <c r="AC31" s="75">
        <v>0</v>
      </c>
      <c r="AD31" s="182">
        <f t="shared" si="4"/>
        <v>0</v>
      </c>
      <c r="AE31" s="167">
        <f>MIN(IF('Demande finale'!$B$11="Positif",'Volet 1 - Inventaires'!AD31*0.5,'Volet 1 - Inventaires'!AD31*0.6),Q31)</f>
        <v>0</v>
      </c>
      <c r="AF31" s="183">
        <f t="shared" si="6"/>
        <v>0</v>
      </c>
      <c r="AG31" s="184">
        <f t="shared" si="5"/>
        <v>0</v>
      </c>
      <c r="AH31" s="423"/>
    </row>
    <row r="32" spans="1:34" s="156" customFormat="1" ht="25.35" customHeight="1" x14ac:dyDescent="0.3">
      <c r="A32" s="16"/>
      <c r="B32" s="16"/>
      <c r="C32" s="16"/>
      <c r="D32" s="16"/>
      <c r="E32" s="16"/>
      <c r="F32" s="181"/>
      <c r="G32" s="181"/>
      <c r="H32" s="75">
        <v>0</v>
      </c>
      <c r="I32" s="75">
        <v>0</v>
      </c>
      <c r="J32" s="75">
        <v>0</v>
      </c>
      <c r="K32" s="75">
        <v>0</v>
      </c>
      <c r="L32" s="75">
        <v>0</v>
      </c>
      <c r="M32" s="75">
        <v>0</v>
      </c>
      <c r="N32" s="75">
        <v>0</v>
      </c>
      <c r="O32" s="75">
        <v>0</v>
      </c>
      <c r="P32" s="152">
        <f t="shared" si="2"/>
        <v>0</v>
      </c>
      <c r="Q32" s="152">
        <f>IF('Demande finale'!$B$11="Positif",'Volet 1 - Inventaires'!P32*0.5,'Volet 1 - Inventaires'!P32*0.6)</f>
        <v>0</v>
      </c>
      <c r="R32" s="153">
        <f>IF('Demande finale'!$B$11="Négatif",'Volet 1 - Inventaires'!P32*0.4,'Volet 1 - Inventaires'!P32*0.5)</f>
        <v>0</v>
      </c>
      <c r="S32" s="153">
        <f t="shared" si="3"/>
        <v>0</v>
      </c>
      <c r="T32" s="453"/>
      <c r="U32" s="151"/>
      <c r="V32" s="75">
        <v>0</v>
      </c>
      <c r="W32" s="75">
        <v>0</v>
      </c>
      <c r="X32" s="75">
        <v>0</v>
      </c>
      <c r="Y32" s="75">
        <v>0</v>
      </c>
      <c r="Z32" s="75">
        <v>0</v>
      </c>
      <c r="AA32" s="75">
        <v>0</v>
      </c>
      <c r="AB32" s="75">
        <v>0</v>
      </c>
      <c r="AC32" s="75">
        <v>0</v>
      </c>
      <c r="AD32" s="182">
        <f t="shared" si="4"/>
        <v>0</v>
      </c>
      <c r="AE32" s="167">
        <f>MIN(IF('Demande finale'!$B$11="Positif",'Volet 1 - Inventaires'!AD32*0.5,'Volet 1 - Inventaires'!AD32*0.6),Q32)</f>
        <v>0</v>
      </c>
      <c r="AF32" s="183">
        <f t="shared" si="6"/>
        <v>0</v>
      </c>
      <c r="AG32" s="184">
        <f t="shared" si="5"/>
        <v>0</v>
      </c>
      <c r="AH32" s="423"/>
    </row>
    <row r="33" spans="1:34" s="156" customFormat="1" ht="25.35" customHeight="1" x14ac:dyDescent="0.3">
      <c r="A33" s="16"/>
      <c r="B33" s="16"/>
      <c r="C33" s="16"/>
      <c r="D33" s="16"/>
      <c r="E33" s="16"/>
      <c r="F33" s="181"/>
      <c r="G33" s="181"/>
      <c r="H33" s="75">
        <v>0</v>
      </c>
      <c r="I33" s="75">
        <v>0</v>
      </c>
      <c r="J33" s="75">
        <v>0</v>
      </c>
      <c r="K33" s="75">
        <v>0</v>
      </c>
      <c r="L33" s="75">
        <v>0</v>
      </c>
      <c r="M33" s="75">
        <v>0</v>
      </c>
      <c r="N33" s="75">
        <v>0</v>
      </c>
      <c r="O33" s="75">
        <v>0</v>
      </c>
      <c r="P33" s="152">
        <f t="shared" si="2"/>
        <v>0</v>
      </c>
      <c r="Q33" s="152">
        <f>IF('Demande finale'!$B$11="Positif",'Volet 1 - Inventaires'!P33*0.5,'Volet 1 - Inventaires'!P33*0.6)</f>
        <v>0</v>
      </c>
      <c r="R33" s="153">
        <f>IF('Demande finale'!$B$11="Négatif",'Volet 1 - Inventaires'!P33*0.4,'Volet 1 - Inventaires'!P33*0.5)</f>
        <v>0</v>
      </c>
      <c r="S33" s="153">
        <f t="shared" si="3"/>
        <v>0</v>
      </c>
      <c r="T33" s="453"/>
      <c r="U33" s="151"/>
      <c r="V33" s="75">
        <v>0</v>
      </c>
      <c r="W33" s="75">
        <v>0</v>
      </c>
      <c r="X33" s="75">
        <v>0</v>
      </c>
      <c r="Y33" s="75">
        <v>0</v>
      </c>
      <c r="Z33" s="75">
        <v>0</v>
      </c>
      <c r="AA33" s="75">
        <v>0</v>
      </c>
      <c r="AB33" s="75">
        <v>0</v>
      </c>
      <c r="AC33" s="75">
        <v>0</v>
      </c>
      <c r="AD33" s="182">
        <f t="shared" si="4"/>
        <v>0</v>
      </c>
      <c r="AE33" s="167">
        <f>MIN(IF('Demande finale'!$B$11="Positif",'Volet 1 - Inventaires'!AD33*0.5,'Volet 1 - Inventaires'!AD33*0.6),Q33)</f>
        <v>0</v>
      </c>
      <c r="AF33" s="183">
        <f t="shared" si="6"/>
        <v>0</v>
      </c>
      <c r="AG33" s="184">
        <f t="shared" si="5"/>
        <v>0</v>
      </c>
      <c r="AH33" s="423"/>
    </row>
    <row r="34" spans="1:34" s="156" customFormat="1" ht="25.35" customHeight="1" x14ac:dyDescent="0.3">
      <c r="A34" s="16"/>
      <c r="B34" s="16"/>
      <c r="C34" s="16"/>
      <c r="D34" s="16"/>
      <c r="E34" s="16"/>
      <c r="F34" s="181"/>
      <c r="G34" s="181"/>
      <c r="H34" s="75">
        <v>0</v>
      </c>
      <c r="I34" s="75">
        <v>0</v>
      </c>
      <c r="J34" s="75">
        <v>0</v>
      </c>
      <c r="K34" s="75">
        <v>0</v>
      </c>
      <c r="L34" s="75">
        <v>0</v>
      </c>
      <c r="M34" s="75">
        <v>0</v>
      </c>
      <c r="N34" s="75">
        <v>0</v>
      </c>
      <c r="O34" s="75">
        <v>0</v>
      </c>
      <c r="P34" s="152">
        <f t="shared" si="2"/>
        <v>0</v>
      </c>
      <c r="Q34" s="152">
        <f>IF('Demande finale'!$B$11="Positif",'Volet 1 - Inventaires'!P34*0.5,'Volet 1 - Inventaires'!P34*0.6)</f>
        <v>0</v>
      </c>
      <c r="R34" s="153">
        <f>IF('Demande finale'!$B$11="Négatif",'Volet 1 - Inventaires'!P34*0.4,'Volet 1 - Inventaires'!P34*0.5)</f>
        <v>0</v>
      </c>
      <c r="S34" s="153">
        <f t="shared" si="3"/>
        <v>0</v>
      </c>
      <c r="T34" s="453"/>
      <c r="U34" s="151"/>
      <c r="V34" s="75">
        <v>0</v>
      </c>
      <c r="W34" s="75">
        <v>0</v>
      </c>
      <c r="X34" s="75">
        <v>0</v>
      </c>
      <c r="Y34" s="75">
        <v>0</v>
      </c>
      <c r="Z34" s="75">
        <v>0</v>
      </c>
      <c r="AA34" s="75">
        <v>0</v>
      </c>
      <c r="AB34" s="75">
        <v>0</v>
      </c>
      <c r="AC34" s="75">
        <v>0</v>
      </c>
      <c r="AD34" s="182">
        <f t="shared" si="4"/>
        <v>0</v>
      </c>
      <c r="AE34" s="167">
        <f>MIN(IF('Demande finale'!$B$11="Positif",'Volet 1 - Inventaires'!AD34*0.5,'Volet 1 - Inventaires'!AD34*0.6),Q34)</f>
        <v>0</v>
      </c>
      <c r="AF34" s="183">
        <f t="shared" si="6"/>
        <v>0</v>
      </c>
      <c r="AG34" s="184">
        <f t="shared" si="5"/>
        <v>0</v>
      </c>
      <c r="AH34" s="423"/>
    </row>
    <row r="35" spans="1:34" s="156" customFormat="1" ht="25.35" customHeight="1" x14ac:dyDescent="0.3">
      <c r="A35" s="16"/>
      <c r="B35" s="16"/>
      <c r="C35" s="16"/>
      <c r="D35" s="16"/>
      <c r="E35" s="16"/>
      <c r="F35" s="181"/>
      <c r="G35" s="181"/>
      <c r="H35" s="75">
        <v>0</v>
      </c>
      <c r="I35" s="75">
        <v>0</v>
      </c>
      <c r="J35" s="75">
        <v>0</v>
      </c>
      <c r="K35" s="75">
        <v>0</v>
      </c>
      <c r="L35" s="75">
        <v>0</v>
      </c>
      <c r="M35" s="75">
        <v>0</v>
      </c>
      <c r="N35" s="75">
        <v>0</v>
      </c>
      <c r="O35" s="75">
        <v>0</v>
      </c>
      <c r="P35" s="152">
        <f t="shared" si="2"/>
        <v>0</v>
      </c>
      <c r="Q35" s="152">
        <f>IF('Demande finale'!$B$11="Positif",'Volet 1 - Inventaires'!P35*0.5,'Volet 1 - Inventaires'!P35*0.6)</f>
        <v>0</v>
      </c>
      <c r="R35" s="153">
        <f>IF('Demande finale'!$B$11="Négatif",'Volet 1 - Inventaires'!P35*0.4,'Volet 1 - Inventaires'!P35*0.5)</f>
        <v>0</v>
      </c>
      <c r="S35" s="153">
        <f t="shared" si="3"/>
        <v>0</v>
      </c>
      <c r="T35" s="453"/>
      <c r="U35" s="151"/>
      <c r="V35" s="75">
        <v>0</v>
      </c>
      <c r="W35" s="75">
        <v>0</v>
      </c>
      <c r="X35" s="75">
        <v>0</v>
      </c>
      <c r="Y35" s="75">
        <v>0</v>
      </c>
      <c r="Z35" s="75">
        <v>0</v>
      </c>
      <c r="AA35" s="75">
        <v>0</v>
      </c>
      <c r="AB35" s="75">
        <v>0</v>
      </c>
      <c r="AC35" s="75">
        <v>0</v>
      </c>
      <c r="AD35" s="182">
        <f t="shared" si="4"/>
        <v>0</v>
      </c>
      <c r="AE35" s="167">
        <f>MIN(IF('Demande finale'!$B$11="Positif",'Volet 1 - Inventaires'!AD35*0.5,'Volet 1 - Inventaires'!AD35*0.6),Q35)</f>
        <v>0</v>
      </c>
      <c r="AF35" s="183">
        <f t="shared" si="6"/>
        <v>0</v>
      </c>
      <c r="AG35" s="184">
        <f t="shared" si="5"/>
        <v>0</v>
      </c>
      <c r="AH35" s="423"/>
    </row>
    <row r="36" spans="1:34" s="156" customFormat="1" ht="25.35" customHeight="1" x14ac:dyDescent="0.3">
      <c r="A36" s="16"/>
      <c r="B36" s="16"/>
      <c r="C36" s="16"/>
      <c r="D36" s="16"/>
      <c r="E36" s="16"/>
      <c r="F36" s="181"/>
      <c r="G36" s="181"/>
      <c r="H36" s="75">
        <v>0</v>
      </c>
      <c r="I36" s="75">
        <v>0</v>
      </c>
      <c r="J36" s="75">
        <v>0</v>
      </c>
      <c r="K36" s="75">
        <v>0</v>
      </c>
      <c r="L36" s="75">
        <v>0</v>
      </c>
      <c r="M36" s="75">
        <v>0</v>
      </c>
      <c r="N36" s="75">
        <v>0</v>
      </c>
      <c r="O36" s="75">
        <v>0</v>
      </c>
      <c r="P36" s="152">
        <f t="shared" si="2"/>
        <v>0</v>
      </c>
      <c r="Q36" s="152">
        <f>IF('Demande finale'!$B$11="Positif",'Volet 1 - Inventaires'!P36*0.5,'Volet 1 - Inventaires'!P36*0.6)</f>
        <v>0</v>
      </c>
      <c r="R36" s="153">
        <f>IF('Demande finale'!$B$11="Négatif",'Volet 1 - Inventaires'!P36*0.4,'Volet 1 - Inventaires'!P36*0.5)</f>
        <v>0</v>
      </c>
      <c r="S36" s="153">
        <f t="shared" si="3"/>
        <v>0</v>
      </c>
      <c r="T36" s="453"/>
      <c r="U36" s="151"/>
      <c r="V36" s="75">
        <v>0</v>
      </c>
      <c r="W36" s="75">
        <v>0</v>
      </c>
      <c r="X36" s="75">
        <v>0</v>
      </c>
      <c r="Y36" s="75">
        <v>0</v>
      </c>
      <c r="Z36" s="75">
        <v>0</v>
      </c>
      <c r="AA36" s="75">
        <v>0</v>
      </c>
      <c r="AB36" s="75">
        <v>0</v>
      </c>
      <c r="AC36" s="75">
        <v>0</v>
      </c>
      <c r="AD36" s="182">
        <f t="shared" si="4"/>
        <v>0</v>
      </c>
      <c r="AE36" s="167">
        <f>MIN(IF('Demande finale'!$B$11="Positif",'Volet 1 - Inventaires'!AD36*0.5,'Volet 1 - Inventaires'!AD36*0.6),Q36)</f>
        <v>0</v>
      </c>
      <c r="AF36" s="183">
        <f t="shared" si="6"/>
        <v>0</v>
      </c>
      <c r="AG36" s="184">
        <f t="shared" si="5"/>
        <v>0</v>
      </c>
      <c r="AH36" s="423"/>
    </row>
    <row r="37" spans="1:34" s="156" customFormat="1" ht="25.35" customHeight="1" x14ac:dyDescent="0.3">
      <c r="A37" s="16"/>
      <c r="B37" s="16"/>
      <c r="C37" s="16"/>
      <c r="D37" s="16"/>
      <c r="E37" s="16"/>
      <c r="F37" s="181"/>
      <c r="G37" s="181"/>
      <c r="H37" s="75">
        <v>0</v>
      </c>
      <c r="I37" s="75">
        <v>0</v>
      </c>
      <c r="J37" s="75">
        <v>0</v>
      </c>
      <c r="K37" s="75">
        <v>0</v>
      </c>
      <c r="L37" s="75">
        <v>0</v>
      </c>
      <c r="M37" s="75">
        <v>0</v>
      </c>
      <c r="N37" s="75">
        <v>0</v>
      </c>
      <c r="O37" s="75">
        <v>0</v>
      </c>
      <c r="P37" s="152">
        <f t="shared" si="2"/>
        <v>0</v>
      </c>
      <c r="Q37" s="152">
        <f>IF('Demande finale'!$B$11="Positif",'Volet 1 - Inventaires'!P37*0.5,'Volet 1 - Inventaires'!P37*0.6)</f>
        <v>0</v>
      </c>
      <c r="R37" s="153">
        <f>IF('Demande finale'!$B$11="Négatif",'Volet 1 - Inventaires'!P37*0.4,'Volet 1 - Inventaires'!P37*0.5)</f>
        <v>0</v>
      </c>
      <c r="S37" s="153">
        <f t="shared" si="3"/>
        <v>0</v>
      </c>
      <c r="T37" s="453"/>
      <c r="U37" s="151"/>
      <c r="V37" s="75">
        <v>0</v>
      </c>
      <c r="W37" s="75">
        <v>0</v>
      </c>
      <c r="X37" s="75">
        <v>0</v>
      </c>
      <c r="Y37" s="75">
        <v>0</v>
      </c>
      <c r="Z37" s="75">
        <v>0</v>
      </c>
      <c r="AA37" s="75">
        <v>0</v>
      </c>
      <c r="AB37" s="75">
        <v>0</v>
      </c>
      <c r="AC37" s="75">
        <v>0</v>
      </c>
      <c r="AD37" s="182">
        <f t="shared" si="4"/>
        <v>0</v>
      </c>
      <c r="AE37" s="167">
        <f>MIN(IF('Demande finale'!$B$11="Positif",'Volet 1 - Inventaires'!AD37*0.5,'Volet 1 - Inventaires'!AD37*0.6),Q37)</f>
        <v>0</v>
      </c>
      <c r="AF37" s="183">
        <f t="shared" si="6"/>
        <v>0</v>
      </c>
      <c r="AG37" s="184">
        <f t="shared" si="5"/>
        <v>0</v>
      </c>
      <c r="AH37" s="423"/>
    </row>
    <row r="38" spans="1:34" s="156" customFormat="1" ht="25.35" customHeight="1" x14ac:dyDescent="0.3">
      <c r="A38" s="16"/>
      <c r="B38" s="16"/>
      <c r="C38" s="16"/>
      <c r="D38" s="16"/>
      <c r="E38" s="16"/>
      <c r="F38" s="181"/>
      <c r="G38" s="181"/>
      <c r="H38" s="75">
        <v>0</v>
      </c>
      <c r="I38" s="75">
        <v>0</v>
      </c>
      <c r="J38" s="75">
        <v>0</v>
      </c>
      <c r="K38" s="75">
        <v>0</v>
      </c>
      <c r="L38" s="75">
        <v>0</v>
      </c>
      <c r="M38" s="75">
        <v>0</v>
      </c>
      <c r="N38" s="75">
        <v>0</v>
      </c>
      <c r="O38" s="75">
        <v>0</v>
      </c>
      <c r="P38" s="152">
        <f t="shared" si="2"/>
        <v>0</v>
      </c>
      <c r="Q38" s="152">
        <f>IF('Demande finale'!$B$11="Positif",'Volet 1 - Inventaires'!P38*0.5,'Volet 1 - Inventaires'!P38*0.6)</f>
        <v>0</v>
      </c>
      <c r="R38" s="153">
        <f>IF('Demande finale'!$B$11="Négatif",'Volet 1 - Inventaires'!P38*0.4,'Volet 1 - Inventaires'!P38*0.5)</f>
        <v>0</v>
      </c>
      <c r="S38" s="153">
        <f t="shared" si="3"/>
        <v>0</v>
      </c>
      <c r="T38" s="453"/>
      <c r="U38" s="151"/>
      <c r="V38" s="75">
        <v>0</v>
      </c>
      <c r="W38" s="75">
        <v>0</v>
      </c>
      <c r="X38" s="75">
        <v>0</v>
      </c>
      <c r="Y38" s="75">
        <v>0</v>
      </c>
      <c r="Z38" s="75">
        <v>0</v>
      </c>
      <c r="AA38" s="75">
        <v>0</v>
      </c>
      <c r="AB38" s="75">
        <v>0</v>
      </c>
      <c r="AC38" s="75">
        <v>0</v>
      </c>
      <c r="AD38" s="182">
        <f t="shared" si="4"/>
        <v>0</v>
      </c>
      <c r="AE38" s="167">
        <f>MIN(IF('Demande finale'!$B$11="Positif",'Volet 1 - Inventaires'!AD38*0.5,'Volet 1 - Inventaires'!AD38*0.6),Q38)</f>
        <v>0</v>
      </c>
      <c r="AF38" s="183">
        <f t="shared" si="6"/>
        <v>0</v>
      </c>
      <c r="AG38" s="184">
        <f t="shared" si="5"/>
        <v>0</v>
      </c>
      <c r="AH38" s="423"/>
    </row>
    <row r="39" spans="1:34" s="156" customFormat="1" ht="25.35" customHeight="1" x14ac:dyDescent="0.3">
      <c r="A39" s="16"/>
      <c r="B39" s="16"/>
      <c r="C39" s="16"/>
      <c r="D39" s="16"/>
      <c r="E39" s="16"/>
      <c r="F39" s="181"/>
      <c r="G39" s="181"/>
      <c r="H39" s="75">
        <v>0</v>
      </c>
      <c r="I39" s="75">
        <v>0</v>
      </c>
      <c r="J39" s="75">
        <v>0</v>
      </c>
      <c r="K39" s="75">
        <v>0</v>
      </c>
      <c r="L39" s="75">
        <v>0</v>
      </c>
      <c r="M39" s="75">
        <v>0</v>
      </c>
      <c r="N39" s="75">
        <v>0</v>
      </c>
      <c r="O39" s="75">
        <v>0</v>
      </c>
      <c r="P39" s="152">
        <f t="shared" si="2"/>
        <v>0</v>
      </c>
      <c r="Q39" s="152">
        <f>IF('Demande finale'!$B$11="Positif",'Volet 1 - Inventaires'!P39*0.5,'Volet 1 - Inventaires'!P39*0.6)</f>
        <v>0</v>
      </c>
      <c r="R39" s="153">
        <f>IF('Demande finale'!$B$11="Négatif",'Volet 1 - Inventaires'!P39*0.4,'Volet 1 - Inventaires'!P39*0.5)</f>
        <v>0</v>
      </c>
      <c r="S39" s="153">
        <f t="shared" si="3"/>
        <v>0</v>
      </c>
      <c r="T39" s="453"/>
      <c r="U39" s="151"/>
      <c r="V39" s="75">
        <v>0</v>
      </c>
      <c r="W39" s="75">
        <v>0</v>
      </c>
      <c r="X39" s="75">
        <v>0</v>
      </c>
      <c r="Y39" s="75">
        <v>0</v>
      </c>
      <c r="Z39" s="75">
        <v>0</v>
      </c>
      <c r="AA39" s="75">
        <v>0</v>
      </c>
      <c r="AB39" s="75">
        <v>0</v>
      </c>
      <c r="AC39" s="75">
        <v>0</v>
      </c>
      <c r="AD39" s="182">
        <f t="shared" si="4"/>
        <v>0</v>
      </c>
      <c r="AE39" s="167">
        <f>MIN(IF('Demande finale'!$B$11="Positif",'Volet 1 - Inventaires'!AD39*0.5,'Volet 1 - Inventaires'!AD39*0.6),Q39)</f>
        <v>0</v>
      </c>
      <c r="AF39" s="183">
        <f t="shared" si="6"/>
        <v>0</v>
      </c>
      <c r="AG39" s="184">
        <f t="shared" si="5"/>
        <v>0</v>
      </c>
      <c r="AH39" s="423"/>
    </row>
    <row r="40" spans="1:34" s="156" customFormat="1" ht="25.35" customHeight="1" x14ac:dyDescent="0.3">
      <c r="A40" s="16"/>
      <c r="B40" s="16"/>
      <c r="C40" s="16"/>
      <c r="D40" s="16"/>
      <c r="E40" s="16"/>
      <c r="F40" s="181"/>
      <c r="G40" s="181"/>
      <c r="H40" s="75">
        <v>0</v>
      </c>
      <c r="I40" s="75">
        <v>0</v>
      </c>
      <c r="J40" s="75">
        <v>0</v>
      </c>
      <c r="K40" s="75">
        <v>0</v>
      </c>
      <c r="L40" s="75">
        <v>0</v>
      </c>
      <c r="M40" s="75">
        <v>0</v>
      </c>
      <c r="N40" s="75">
        <v>0</v>
      </c>
      <c r="O40" s="75">
        <v>0</v>
      </c>
      <c r="P40" s="152">
        <f t="shared" si="2"/>
        <v>0</v>
      </c>
      <c r="Q40" s="152">
        <f>IF('Demande finale'!$B$11="Positif",'Volet 1 - Inventaires'!P40*0.5,'Volet 1 - Inventaires'!P40*0.6)</f>
        <v>0</v>
      </c>
      <c r="R40" s="153">
        <f>IF('Demande finale'!$B$11="Négatif",'Volet 1 - Inventaires'!P40*0.4,'Volet 1 - Inventaires'!P40*0.5)</f>
        <v>0</v>
      </c>
      <c r="S40" s="153">
        <f t="shared" si="3"/>
        <v>0</v>
      </c>
      <c r="T40" s="453"/>
      <c r="U40" s="151"/>
      <c r="V40" s="75">
        <v>0</v>
      </c>
      <c r="W40" s="75">
        <v>0</v>
      </c>
      <c r="X40" s="75">
        <v>0</v>
      </c>
      <c r="Y40" s="75">
        <v>0</v>
      </c>
      <c r="Z40" s="75">
        <v>0</v>
      </c>
      <c r="AA40" s="75">
        <v>0</v>
      </c>
      <c r="AB40" s="75">
        <v>0</v>
      </c>
      <c r="AC40" s="75">
        <v>0</v>
      </c>
      <c r="AD40" s="182">
        <f t="shared" si="4"/>
        <v>0</v>
      </c>
      <c r="AE40" s="167">
        <f>MIN(IF('Demande finale'!$B$11="Positif",'Volet 1 - Inventaires'!AD40*0.5,'Volet 1 - Inventaires'!AD40*0.6),Q40)</f>
        <v>0</v>
      </c>
      <c r="AF40" s="183">
        <f t="shared" si="6"/>
        <v>0</v>
      </c>
      <c r="AG40" s="184">
        <f t="shared" si="5"/>
        <v>0</v>
      </c>
      <c r="AH40" s="423"/>
    </row>
    <row r="41" spans="1:34" s="156" customFormat="1" ht="25.35" customHeight="1" x14ac:dyDescent="0.3">
      <c r="A41" s="16"/>
      <c r="B41" s="16"/>
      <c r="C41" s="16"/>
      <c r="D41" s="16"/>
      <c r="E41" s="16"/>
      <c r="F41" s="181"/>
      <c r="G41" s="181"/>
      <c r="H41" s="75">
        <v>0</v>
      </c>
      <c r="I41" s="75">
        <v>0</v>
      </c>
      <c r="J41" s="75">
        <v>0</v>
      </c>
      <c r="K41" s="75">
        <v>0</v>
      </c>
      <c r="L41" s="75">
        <v>0</v>
      </c>
      <c r="M41" s="75">
        <v>0</v>
      </c>
      <c r="N41" s="75">
        <v>0</v>
      </c>
      <c r="O41" s="75">
        <v>0</v>
      </c>
      <c r="P41" s="152">
        <f t="shared" si="2"/>
        <v>0</v>
      </c>
      <c r="Q41" s="152">
        <f>IF('Demande finale'!$B$11="Positif",'Volet 1 - Inventaires'!P41*0.5,'Volet 1 - Inventaires'!P41*0.6)</f>
        <v>0</v>
      </c>
      <c r="R41" s="153">
        <f>IF('Demande finale'!$B$11="Négatif",'Volet 1 - Inventaires'!P41*0.4,'Volet 1 - Inventaires'!P41*0.5)</f>
        <v>0</v>
      </c>
      <c r="S41" s="153">
        <f t="shared" si="3"/>
        <v>0</v>
      </c>
      <c r="T41" s="453"/>
      <c r="U41" s="151"/>
      <c r="V41" s="75">
        <v>0</v>
      </c>
      <c r="W41" s="75">
        <v>0</v>
      </c>
      <c r="X41" s="75">
        <v>0</v>
      </c>
      <c r="Y41" s="75">
        <v>0</v>
      </c>
      <c r="Z41" s="75">
        <v>0</v>
      </c>
      <c r="AA41" s="75">
        <v>0</v>
      </c>
      <c r="AB41" s="75">
        <v>0</v>
      </c>
      <c r="AC41" s="75">
        <v>0</v>
      </c>
      <c r="AD41" s="182">
        <f t="shared" si="4"/>
        <v>0</v>
      </c>
      <c r="AE41" s="167">
        <f>MIN(IF('Demande finale'!$B$11="Positif",'Volet 1 - Inventaires'!AD41*0.5,'Volet 1 - Inventaires'!AD41*0.6),Q41)</f>
        <v>0</v>
      </c>
      <c r="AF41" s="183">
        <f t="shared" si="6"/>
        <v>0</v>
      </c>
      <c r="AG41" s="184">
        <f t="shared" si="5"/>
        <v>0</v>
      </c>
      <c r="AH41" s="423"/>
    </row>
    <row r="42" spans="1:34" s="156" customFormat="1" ht="25.35" customHeight="1" x14ac:dyDescent="0.3">
      <c r="A42" s="16"/>
      <c r="B42" s="16"/>
      <c r="C42" s="46"/>
      <c r="D42" s="59"/>
      <c r="E42" s="16"/>
      <c r="F42" s="181"/>
      <c r="G42" s="181"/>
      <c r="H42" s="75">
        <v>0</v>
      </c>
      <c r="I42" s="75">
        <v>0</v>
      </c>
      <c r="J42" s="75">
        <v>0</v>
      </c>
      <c r="K42" s="75">
        <v>0</v>
      </c>
      <c r="L42" s="75">
        <v>0</v>
      </c>
      <c r="M42" s="75">
        <v>0</v>
      </c>
      <c r="N42" s="75">
        <v>0</v>
      </c>
      <c r="O42" s="75">
        <v>0</v>
      </c>
      <c r="P42" s="152">
        <f t="shared" si="2"/>
        <v>0</v>
      </c>
      <c r="Q42" s="152">
        <f>IF('Demande finale'!$B$11="Positif",'Volet 1 - Inventaires'!P42*0.5,'Volet 1 - Inventaires'!P42*0.6)</f>
        <v>0</v>
      </c>
      <c r="R42" s="153">
        <f>IF('Demande finale'!$B$11="Négatif",'Volet 1 - Inventaires'!P42*0.4,'Volet 1 - Inventaires'!P42*0.5)</f>
        <v>0</v>
      </c>
      <c r="S42" s="153">
        <f t="shared" si="3"/>
        <v>0</v>
      </c>
      <c r="T42" s="453"/>
      <c r="U42" s="151"/>
      <c r="V42" s="75">
        <v>0</v>
      </c>
      <c r="W42" s="75">
        <v>0</v>
      </c>
      <c r="X42" s="75">
        <v>0</v>
      </c>
      <c r="Y42" s="75">
        <v>0</v>
      </c>
      <c r="Z42" s="75">
        <v>0</v>
      </c>
      <c r="AA42" s="75">
        <v>0</v>
      </c>
      <c r="AB42" s="75">
        <v>0</v>
      </c>
      <c r="AC42" s="75">
        <v>0</v>
      </c>
      <c r="AD42" s="182">
        <f t="shared" si="4"/>
        <v>0</v>
      </c>
      <c r="AE42" s="167">
        <f>MIN(IF('Demande finale'!$B$11="Positif",'Volet 1 - Inventaires'!AD42*0.5,'Volet 1 - Inventaires'!AD42*0.6),Q42)</f>
        <v>0</v>
      </c>
      <c r="AF42" s="183">
        <f t="shared" si="6"/>
        <v>0</v>
      </c>
      <c r="AG42" s="184">
        <f t="shared" si="5"/>
        <v>0</v>
      </c>
      <c r="AH42" s="423"/>
    </row>
    <row r="43" spans="1:34" s="156" customFormat="1" ht="25.35" customHeight="1" x14ac:dyDescent="0.3">
      <c r="A43" s="16"/>
      <c r="B43" s="16"/>
      <c r="C43" s="44"/>
      <c r="D43" s="16"/>
      <c r="E43" s="16"/>
      <c r="F43" s="181"/>
      <c r="G43" s="181"/>
      <c r="H43" s="75">
        <v>0</v>
      </c>
      <c r="I43" s="75">
        <v>0</v>
      </c>
      <c r="J43" s="75">
        <v>0</v>
      </c>
      <c r="K43" s="75">
        <v>0</v>
      </c>
      <c r="L43" s="75">
        <v>0</v>
      </c>
      <c r="M43" s="75">
        <v>0</v>
      </c>
      <c r="N43" s="75">
        <v>0</v>
      </c>
      <c r="O43" s="75">
        <v>0</v>
      </c>
      <c r="P43" s="152">
        <f t="shared" si="2"/>
        <v>0</v>
      </c>
      <c r="Q43" s="152">
        <f>IF('Demande finale'!$B$11="Positif",'Volet 1 - Inventaires'!P43*0.5,'Volet 1 - Inventaires'!P43*0.6)</f>
        <v>0</v>
      </c>
      <c r="R43" s="153">
        <f>IF('Demande finale'!$B$11="Négatif",'Volet 1 - Inventaires'!P43*0.4,'Volet 1 - Inventaires'!P43*0.5)</f>
        <v>0</v>
      </c>
      <c r="S43" s="153">
        <f t="shared" si="3"/>
        <v>0</v>
      </c>
      <c r="T43" s="453"/>
      <c r="U43" s="151"/>
      <c r="V43" s="75">
        <v>0</v>
      </c>
      <c r="W43" s="75">
        <v>0</v>
      </c>
      <c r="X43" s="75">
        <v>0</v>
      </c>
      <c r="Y43" s="75">
        <v>0</v>
      </c>
      <c r="Z43" s="75">
        <v>0</v>
      </c>
      <c r="AA43" s="75">
        <v>0</v>
      </c>
      <c r="AB43" s="75">
        <v>0</v>
      </c>
      <c r="AC43" s="75">
        <v>0</v>
      </c>
      <c r="AD43" s="182">
        <f t="shared" si="4"/>
        <v>0</v>
      </c>
      <c r="AE43" s="167">
        <f>MIN(IF('Demande finale'!$B$11="Positif",'Volet 1 - Inventaires'!AD43*0.5,'Volet 1 - Inventaires'!AD43*0.6),Q43)</f>
        <v>0</v>
      </c>
      <c r="AF43" s="183">
        <f t="shared" si="6"/>
        <v>0</v>
      </c>
      <c r="AG43" s="184">
        <f t="shared" si="5"/>
        <v>0</v>
      </c>
      <c r="AH43" s="423"/>
    </row>
    <row r="44" spans="1:34" s="156" customFormat="1" ht="25.35" customHeight="1" x14ac:dyDescent="0.3">
      <c r="A44" s="16"/>
      <c r="B44" s="16"/>
      <c r="C44" s="16"/>
      <c r="D44" s="16"/>
      <c r="E44" s="16"/>
      <c r="F44" s="181"/>
      <c r="G44" s="181"/>
      <c r="H44" s="75">
        <v>0</v>
      </c>
      <c r="I44" s="75">
        <v>0</v>
      </c>
      <c r="J44" s="75">
        <v>0</v>
      </c>
      <c r="K44" s="75">
        <v>0</v>
      </c>
      <c r="L44" s="75">
        <v>0</v>
      </c>
      <c r="M44" s="75">
        <v>0</v>
      </c>
      <c r="N44" s="75">
        <v>0</v>
      </c>
      <c r="O44" s="75">
        <v>0</v>
      </c>
      <c r="P44" s="152">
        <f t="shared" si="2"/>
        <v>0</v>
      </c>
      <c r="Q44" s="152">
        <f>IF('Demande finale'!$B$11="Positif",'Volet 1 - Inventaires'!P44*0.5,'Volet 1 - Inventaires'!P44*0.6)</f>
        <v>0</v>
      </c>
      <c r="R44" s="153">
        <f>IF('Demande finale'!$B$11="Négatif",'Volet 1 - Inventaires'!P44*0.4,'Volet 1 - Inventaires'!P44*0.5)</f>
        <v>0</v>
      </c>
      <c r="S44" s="153">
        <f t="shared" si="3"/>
        <v>0</v>
      </c>
      <c r="T44" s="453"/>
      <c r="U44" s="151"/>
      <c r="V44" s="75">
        <v>0</v>
      </c>
      <c r="W44" s="75">
        <v>0</v>
      </c>
      <c r="X44" s="75">
        <v>0</v>
      </c>
      <c r="Y44" s="75">
        <v>0</v>
      </c>
      <c r="Z44" s="75">
        <v>0</v>
      </c>
      <c r="AA44" s="75">
        <v>0</v>
      </c>
      <c r="AB44" s="75">
        <v>0</v>
      </c>
      <c r="AC44" s="75">
        <v>0</v>
      </c>
      <c r="AD44" s="182">
        <f t="shared" si="4"/>
        <v>0</v>
      </c>
      <c r="AE44" s="167">
        <f>MIN(IF('Demande finale'!$B$11="Positif",'Volet 1 - Inventaires'!AD44*0.5,'Volet 1 - Inventaires'!AD44*0.6),Q44)</f>
        <v>0</v>
      </c>
      <c r="AF44" s="183">
        <f t="shared" si="6"/>
        <v>0</v>
      </c>
      <c r="AG44" s="184">
        <f t="shared" si="5"/>
        <v>0</v>
      </c>
      <c r="AH44" s="423"/>
    </row>
    <row r="45" spans="1:34" s="156" customFormat="1" ht="25.35" customHeight="1" x14ac:dyDescent="0.3">
      <c r="A45" s="16"/>
      <c r="B45" s="16"/>
      <c r="C45" s="16"/>
      <c r="D45" s="16"/>
      <c r="E45" s="16"/>
      <c r="F45" s="181"/>
      <c r="G45" s="181"/>
      <c r="H45" s="75">
        <v>0</v>
      </c>
      <c r="I45" s="75">
        <v>0</v>
      </c>
      <c r="J45" s="75">
        <v>0</v>
      </c>
      <c r="K45" s="75">
        <v>0</v>
      </c>
      <c r="L45" s="75">
        <v>0</v>
      </c>
      <c r="M45" s="75">
        <v>0</v>
      </c>
      <c r="N45" s="75">
        <v>0</v>
      </c>
      <c r="O45" s="75">
        <v>0</v>
      </c>
      <c r="P45" s="152">
        <f t="shared" si="2"/>
        <v>0</v>
      </c>
      <c r="Q45" s="152">
        <f>IF('Demande finale'!$B$11="Positif",'Volet 1 - Inventaires'!P45*0.5,'Volet 1 - Inventaires'!P45*0.6)</f>
        <v>0</v>
      </c>
      <c r="R45" s="153">
        <f>IF('Demande finale'!$B$11="Négatif",'Volet 1 - Inventaires'!P45*0.4,'Volet 1 - Inventaires'!P45*0.5)</f>
        <v>0</v>
      </c>
      <c r="S45" s="153">
        <f t="shared" si="3"/>
        <v>0</v>
      </c>
      <c r="T45" s="453"/>
      <c r="U45" s="151"/>
      <c r="V45" s="75">
        <v>0</v>
      </c>
      <c r="W45" s="75">
        <v>0</v>
      </c>
      <c r="X45" s="75">
        <v>0</v>
      </c>
      <c r="Y45" s="75">
        <v>0</v>
      </c>
      <c r="Z45" s="75">
        <v>0</v>
      </c>
      <c r="AA45" s="75">
        <v>0</v>
      </c>
      <c r="AB45" s="75">
        <v>0</v>
      </c>
      <c r="AC45" s="75">
        <v>0</v>
      </c>
      <c r="AD45" s="182">
        <f t="shared" si="4"/>
        <v>0</v>
      </c>
      <c r="AE45" s="167">
        <f>MIN(IF('Demande finale'!$B$11="Positif",'Volet 1 - Inventaires'!AD45*0.5,'Volet 1 - Inventaires'!AD45*0.6),Q45)</f>
        <v>0</v>
      </c>
      <c r="AF45" s="183">
        <f t="shared" si="6"/>
        <v>0</v>
      </c>
      <c r="AG45" s="184">
        <f t="shared" si="5"/>
        <v>0</v>
      </c>
      <c r="AH45" s="423"/>
    </row>
    <row r="46" spans="1:34" s="156" customFormat="1" ht="25.35" customHeight="1" x14ac:dyDescent="0.3">
      <c r="A46" s="16"/>
      <c r="B46" s="16"/>
      <c r="C46" s="16"/>
      <c r="D46" s="16"/>
      <c r="E46" s="16"/>
      <c r="F46" s="181"/>
      <c r="G46" s="181"/>
      <c r="H46" s="75">
        <v>0</v>
      </c>
      <c r="I46" s="75">
        <v>0</v>
      </c>
      <c r="J46" s="75">
        <v>0</v>
      </c>
      <c r="K46" s="75">
        <v>0</v>
      </c>
      <c r="L46" s="75">
        <v>0</v>
      </c>
      <c r="M46" s="75">
        <v>0</v>
      </c>
      <c r="N46" s="75">
        <v>0</v>
      </c>
      <c r="O46" s="75">
        <v>0</v>
      </c>
      <c r="P46" s="152">
        <f t="shared" si="2"/>
        <v>0</v>
      </c>
      <c r="Q46" s="152">
        <f>IF('Demande finale'!$B$11="Positif",'Volet 1 - Inventaires'!P46*0.5,'Volet 1 - Inventaires'!P46*0.6)</f>
        <v>0</v>
      </c>
      <c r="R46" s="153">
        <f>IF('Demande finale'!$B$11="Négatif",'Volet 1 - Inventaires'!P46*0.4,'Volet 1 - Inventaires'!P46*0.5)</f>
        <v>0</v>
      </c>
      <c r="S46" s="153">
        <f t="shared" si="3"/>
        <v>0</v>
      </c>
      <c r="T46" s="453"/>
      <c r="U46" s="151"/>
      <c r="V46" s="75">
        <v>0</v>
      </c>
      <c r="W46" s="75">
        <v>0</v>
      </c>
      <c r="X46" s="75">
        <v>0</v>
      </c>
      <c r="Y46" s="75">
        <v>0</v>
      </c>
      <c r="Z46" s="75">
        <v>0</v>
      </c>
      <c r="AA46" s="75">
        <v>0</v>
      </c>
      <c r="AB46" s="75">
        <v>0</v>
      </c>
      <c r="AC46" s="75">
        <v>0</v>
      </c>
      <c r="AD46" s="182">
        <f t="shared" si="4"/>
        <v>0</v>
      </c>
      <c r="AE46" s="167">
        <f>MIN(IF('Demande finale'!$B$11="Positif",'Volet 1 - Inventaires'!AD46*0.5,'Volet 1 - Inventaires'!AD46*0.6),Q46)</f>
        <v>0</v>
      </c>
      <c r="AF46" s="183">
        <f t="shared" si="6"/>
        <v>0</v>
      </c>
      <c r="AG46" s="184">
        <f t="shared" si="5"/>
        <v>0</v>
      </c>
      <c r="AH46" s="423"/>
    </row>
    <row r="47" spans="1:34" s="156" customFormat="1" ht="25.35" customHeight="1" x14ac:dyDescent="0.3">
      <c r="A47" s="16"/>
      <c r="B47" s="16"/>
      <c r="C47" s="16"/>
      <c r="D47" s="16"/>
      <c r="E47" s="16"/>
      <c r="F47" s="181"/>
      <c r="G47" s="181"/>
      <c r="H47" s="75">
        <v>0</v>
      </c>
      <c r="I47" s="75">
        <v>0</v>
      </c>
      <c r="J47" s="75">
        <v>0</v>
      </c>
      <c r="K47" s="75">
        <v>0</v>
      </c>
      <c r="L47" s="75">
        <v>0</v>
      </c>
      <c r="M47" s="75">
        <v>0</v>
      </c>
      <c r="N47" s="75">
        <v>0</v>
      </c>
      <c r="O47" s="75">
        <v>0</v>
      </c>
      <c r="P47" s="152">
        <f t="shared" si="2"/>
        <v>0</v>
      </c>
      <c r="Q47" s="152">
        <f>IF('Demande finale'!$B$11="Positif",'Volet 1 - Inventaires'!P47*0.5,'Volet 1 - Inventaires'!P47*0.6)</f>
        <v>0</v>
      </c>
      <c r="R47" s="153">
        <f>IF('Demande finale'!$B$11="Négatif",'Volet 1 - Inventaires'!P47*0.4,'Volet 1 - Inventaires'!P47*0.5)</f>
        <v>0</v>
      </c>
      <c r="S47" s="153">
        <f t="shared" si="3"/>
        <v>0</v>
      </c>
      <c r="T47" s="453"/>
      <c r="U47" s="151"/>
      <c r="V47" s="75">
        <v>0</v>
      </c>
      <c r="W47" s="75">
        <v>0</v>
      </c>
      <c r="X47" s="75">
        <v>0</v>
      </c>
      <c r="Y47" s="75">
        <v>0</v>
      </c>
      <c r="Z47" s="75">
        <v>0</v>
      </c>
      <c r="AA47" s="75">
        <v>0</v>
      </c>
      <c r="AB47" s="75">
        <v>0</v>
      </c>
      <c r="AC47" s="75">
        <v>0</v>
      </c>
      <c r="AD47" s="182">
        <f t="shared" si="4"/>
        <v>0</v>
      </c>
      <c r="AE47" s="167">
        <f>MIN(IF('Demande finale'!$B$11="Positif",'Volet 1 - Inventaires'!AD47*0.5,'Volet 1 - Inventaires'!AD47*0.6),Q47)</f>
        <v>0</v>
      </c>
      <c r="AF47" s="183">
        <f t="shared" si="6"/>
        <v>0</v>
      </c>
      <c r="AG47" s="184">
        <f t="shared" si="5"/>
        <v>0</v>
      </c>
      <c r="AH47" s="423"/>
    </row>
    <row r="48" spans="1:34" s="156" customFormat="1" ht="25.35" customHeight="1" x14ac:dyDescent="0.3">
      <c r="A48" s="16"/>
      <c r="B48" s="16"/>
      <c r="C48" s="16"/>
      <c r="D48" s="16"/>
      <c r="E48" s="16"/>
      <c r="F48" s="181"/>
      <c r="G48" s="181"/>
      <c r="H48" s="75">
        <v>0</v>
      </c>
      <c r="I48" s="75">
        <v>0</v>
      </c>
      <c r="J48" s="75">
        <v>0</v>
      </c>
      <c r="K48" s="75">
        <v>0</v>
      </c>
      <c r="L48" s="75">
        <v>0</v>
      </c>
      <c r="M48" s="75">
        <v>0</v>
      </c>
      <c r="N48" s="75">
        <v>0</v>
      </c>
      <c r="O48" s="75">
        <v>0</v>
      </c>
      <c r="P48" s="152">
        <f t="shared" si="2"/>
        <v>0</v>
      </c>
      <c r="Q48" s="152">
        <f>IF('Demande finale'!$B$11="Positif",'Volet 1 - Inventaires'!P48*0.5,'Volet 1 - Inventaires'!P48*0.6)</f>
        <v>0</v>
      </c>
      <c r="R48" s="153">
        <f>IF('Demande finale'!$B$11="Négatif",'Volet 1 - Inventaires'!P48*0.4,'Volet 1 - Inventaires'!P48*0.5)</f>
        <v>0</v>
      </c>
      <c r="S48" s="153">
        <f t="shared" si="3"/>
        <v>0</v>
      </c>
      <c r="T48" s="453"/>
      <c r="U48" s="151"/>
      <c r="V48" s="75">
        <v>0</v>
      </c>
      <c r="W48" s="75">
        <v>0</v>
      </c>
      <c r="X48" s="75">
        <v>0</v>
      </c>
      <c r="Y48" s="75">
        <v>0</v>
      </c>
      <c r="Z48" s="75">
        <v>0</v>
      </c>
      <c r="AA48" s="75">
        <v>0</v>
      </c>
      <c r="AB48" s="75">
        <v>0</v>
      </c>
      <c r="AC48" s="75">
        <v>0</v>
      </c>
      <c r="AD48" s="182">
        <f t="shared" si="4"/>
        <v>0</v>
      </c>
      <c r="AE48" s="167">
        <f>MIN(IF('Demande finale'!$B$11="Positif",'Volet 1 - Inventaires'!AD48*0.5,'Volet 1 - Inventaires'!AD48*0.6),Q48)</f>
        <v>0</v>
      </c>
      <c r="AF48" s="183">
        <f t="shared" si="6"/>
        <v>0</v>
      </c>
      <c r="AG48" s="184">
        <f t="shared" si="5"/>
        <v>0</v>
      </c>
      <c r="AH48" s="423"/>
    </row>
    <row r="49" spans="1:34" s="156" customFormat="1" ht="25.35" customHeight="1" x14ac:dyDescent="0.3">
      <c r="A49" s="16"/>
      <c r="B49" s="16"/>
      <c r="C49" s="16"/>
      <c r="D49" s="16"/>
      <c r="E49" s="16"/>
      <c r="F49" s="181"/>
      <c r="G49" s="181"/>
      <c r="H49" s="75">
        <v>0</v>
      </c>
      <c r="I49" s="75">
        <v>0</v>
      </c>
      <c r="J49" s="75">
        <v>0</v>
      </c>
      <c r="K49" s="75">
        <v>0</v>
      </c>
      <c r="L49" s="75">
        <v>0</v>
      </c>
      <c r="M49" s="75">
        <v>0</v>
      </c>
      <c r="N49" s="75">
        <v>0</v>
      </c>
      <c r="O49" s="75">
        <v>0</v>
      </c>
      <c r="P49" s="152">
        <f t="shared" si="2"/>
        <v>0</v>
      </c>
      <c r="Q49" s="152">
        <f>IF('Demande finale'!$B$11="Positif",'Volet 1 - Inventaires'!P49*0.5,'Volet 1 - Inventaires'!P49*0.6)</f>
        <v>0</v>
      </c>
      <c r="R49" s="153">
        <f>IF('Demande finale'!$B$11="Négatif",'Volet 1 - Inventaires'!P49*0.4,'Volet 1 - Inventaires'!P49*0.5)</f>
        <v>0</v>
      </c>
      <c r="S49" s="153">
        <f t="shared" si="3"/>
        <v>0</v>
      </c>
      <c r="T49" s="453"/>
      <c r="U49" s="151"/>
      <c r="V49" s="75">
        <v>0</v>
      </c>
      <c r="W49" s="75">
        <v>0</v>
      </c>
      <c r="X49" s="75">
        <v>0</v>
      </c>
      <c r="Y49" s="75">
        <v>0</v>
      </c>
      <c r="Z49" s="75">
        <v>0</v>
      </c>
      <c r="AA49" s="75">
        <v>0</v>
      </c>
      <c r="AB49" s="75">
        <v>0</v>
      </c>
      <c r="AC49" s="75">
        <v>0</v>
      </c>
      <c r="AD49" s="182">
        <f t="shared" si="4"/>
        <v>0</v>
      </c>
      <c r="AE49" s="167">
        <f>MIN(IF('Demande finale'!$B$11="Positif",'Volet 1 - Inventaires'!AD49*0.5,'Volet 1 - Inventaires'!AD49*0.6),Q49)</f>
        <v>0</v>
      </c>
      <c r="AF49" s="183">
        <f t="shared" si="6"/>
        <v>0</v>
      </c>
      <c r="AG49" s="184">
        <f t="shared" si="5"/>
        <v>0</v>
      </c>
      <c r="AH49" s="423"/>
    </row>
    <row r="50" spans="1:34" s="156" customFormat="1" ht="25.35" customHeight="1" x14ac:dyDescent="0.3">
      <c r="A50" s="16"/>
      <c r="B50" s="16"/>
      <c r="C50" s="16"/>
      <c r="D50" s="16"/>
      <c r="E50" s="16"/>
      <c r="F50" s="181"/>
      <c r="G50" s="181"/>
      <c r="H50" s="75">
        <v>0</v>
      </c>
      <c r="I50" s="75">
        <v>0</v>
      </c>
      <c r="J50" s="75">
        <v>0</v>
      </c>
      <c r="K50" s="75">
        <v>0</v>
      </c>
      <c r="L50" s="75">
        <v>0</v>
      </c>
      <c r="M50" s="75">
        <v>0</v>
      </c>
      <c r="N50" s="75">
        <v>0</v>
      </c>
      <c r="O50" s="75">
        <v>0</v>
      </c>
      <c r="P50" s="152">
        <f t="shared" ref="P50:P67" si="7">SUM(H50:O50)</f>
        <v>0</v>
      </c>
      <c r="Q50" s="152">
        <f>IF('Demande finale'!$B$11="Positif",'Volet 1 - Inventaires'!P50*0.5,'Volet 1 - Inventaires'!P50*0.6)</f>
        <v>0</v>
      </c>
      <c r="R50" s="153">
        <f>IF('Demande finale'!$B$11="Négatif",'Volet 1 - Inventaires'!P50*0.4,'Volet 1 - Inventaires'!P50*0.5)</f>
        <v>0</v>
      </c>
      <c r="S50" s="153">
        <f t="shared" ref="S50:S67" si="8">SUM(Q50:R50)</f>
        <v>0</v>
      </c>
      <c r="T50" s="453"/>
      <c r="U50" s="151"/>
      <c r="V50" s="75">
        <v>0</v>
      </c>
      <c r="W50" s="75">
        <v>0</v>
      </c>
      <c r="X50" s="75">
        <v>0</v>
      </c>
      <c r="Y50" s="75">
        <v>0</v>
      </c>
      <c r="Z50" s="75">
        <v>0</v>
      </c>
      <c r="AA50" s="75">
        <v>0</v>
      </c>
      <c r="AB50" s="75">
        <v>0</v>
      </c>
      <c r="AC50" s="75">
        <v>0</v>
      </c>
      <c r="AD50" s="182">
        <f t="shared" ref="AD50:AD67" si="9">SUM(V50:AC50)</f>
        <v>0</v>
      </c>
      <c r="AE50" s="167">
        <f>MIN(IF('Demande finale'!$B$11="Positif",'Volet 1 - Inventaires'!AD50*0.5,'Volet 1 - Inventaires'!AD50*0.6),Q50)</f>
        <v>0</v>
      </c>
      <c r="AF50" s="183">
        <f t="shared" si="6"/>
        <v>0</v>
      </c>
      <c r="AG50" s="184">
        <f t="shared" ref="AG50:AG67" si="10">SUM(AE50:AF50)</f>
        <v>0</v>
      </c>
      <c r="AH50" s="423"/>
    </row>
    <row r="51" spans="1:34" s="156" customFormat="1" ht="25.35" customHeight="1" x14ac:dyDescent="0.3">
      <c r="A51" s="16"/>
      <c r="B51" s="16"/>
      <c r="C51" s="16"/>
      <c r="D51" s="16"/>
      <c r="E51" s="16"/>
      <c r="F51" s="181"/>
      <c r="G51" s="181"/>
      <c r="H51" s="75">
        <v>0</v>
      </c>
      <c r="I51" s="75">
        <v>0</v>
      </c>
      <c r="J51" s="75">
        <v>0</v>
      </c>
      <c r="K51" s="75">
        <v>0</v>
      </c>
      <c r="L51" s="75">
        <v>0</v>
      </c>
      <c r="M51" s="75">
        <v>0</v>
      </c>
      <c r="N51" s="75">
        <v>0</v>
      </c>
      <c r="O51" s="75">
        <v>0</v>
      </c>
      <c r="P51" s="152">
        <f t="shared" si="7"/>
        <v>0</v>
      </c>
      <c r="Q51" s="152">
        <f>IF('Demande finale'!$B$11="Positif",'Volet 1 - Inventaires'!P51*0.5,'Volet 1 - Inventaires'!P51*0.6)</f>
        <v>0</v>
      </c>
      <c r="R51" s="153">
        <f>IF('Demande finale'!$B$11="Négatif",'Volet 1 - Inventaires'!P51*0.4,'Volet 1 - Inventaires'!P51*0.5)</f>
        <v>0</v>
      </c>
      <c r="S51" s="153">
        <f t="shared" si="8"/>
        <v>0</v>
      </c>
      <c r="T51" s="453"/>
      <c r="U51" s="151"/>
      <c r="V51" s="75">
        <v>0</v>
      </c>
      <c r="W51" s="75">
        <v>0</v>
      </c>
      <c r="X51" s="75">
        <v>0</v>
      </c>
      <c r="Y51" s="75">
        <v>0</v>
      </c>
      <c r="Z51" s="75">
        <v>0</v>
      </c>
      <c r="AA51" s="75">
        <v>0</v>
      </c>
      <c r="AB51" s="75">
        <v>0</v>
      </c>
      <c r="AC51" s="75">
        <v>0</v>
      </c>
      <c r="AD51" s="182">
        <f t="shared" si="9"/>
        <v>0</v>
      </c>
      <c r="AE51" s="167">
        <f>MIN(IF('Demande finale'!$B$11="Positif",'Volet 1 - Inventaires'!AD51*0.5,'Volet 1 - Inventaires'!AD51*0.6),Q51)</f>
        <v>0</v>
      </c>
      <c r="AF51" s="183">
        <f t="shared" si="6"/>
        <v>0</v>
      </c>
      <c r="AG51" s="184">
        <f t="shared" si="10"/>
        <v>0</v>
      </c>
      <c r="AH51" s="423"/>
    </row>
    <row r="52" spans="1:34" s="156" customFormat="1" ht="25.35" customHeight="1" x14ac:dyDescent="0.3">
      <c r="A52" s="16"/>
      <c r="B52" s="16"/>
      <c r="C52" s="16"/>
      <c r="D52" s="16"/>
      <c r="E52" s="16"/>
      <c r="F52" s="181"/>
      <c r="G52" s="181"/>
      <c r="H52" s="75">
        <v>0</v>
      </c>
      <c r="I52" s="75">
        <v>0</v>
      </c>
      <c r="J52" s="75">
        <v>0</v>
      </c>
      <c r="K52" s="75">
        <v>0</v>
      </c>
      <c r="L52" s="75">
        <v>0</v>
      </c>
      <c r="M52" s="75">
        <v>0</v>
      </c>
      <c r="N52" s="75">
        <v>0</v>
      </c>
      <c r="O52" s="75">
        <v>0</v>
      </c>
      <c r="P52" s="152">
        <f t="shared" si="7"/>
        <v>0</v>
      </c>
      <c r="Q52" s="152">
        <f>IF('Demande finale'!$B$11="Positif",'Volet 1 - Inventaires'!P52*0.5,'Volet 1 - Inventaires'!P52*0.6)</f>
        <v>0</v>
      </c>
      <c r="R52" s="153">
        <f>IF('Demande finale'!$B$11="Négatif",'Volet 1 - Inventaires'!P52*0.4,'Volet 1 - Inventaires'!P52*0.5)</f>
        <v>0</v>
      </c>
      <c r="S52" s="153">
        <f t="shared" si="8"/>
        <v>0</v>
      </c>
      <c r="T52" s="453"/>
      <c r="U52" s="151"/>
      <c r="V52" s="75">
        <v>0</v>
      </c>
      <c r="W52" s="75">
        <v>0</v>
      </c>
      <c r="X52" s="75">
        <v>0</v>
      </c>
      <c r="Y52" s="75">
        <v>0</v>
      </c>
      <c r="Z52" s="75">
        <v>0</v>
      </c>
      <c r="AA52" s="75">
        <v>0</v>
      </c>
      <c r="AB52" s="75">
        <v>0</v>
      </c>
      <c r="AC52" s="75">
        <v>0</v>
      </c>
      <c r="AD52" s="182">
        <f t="shared" si="9"/>
        <v>0</v>
      </c>
      <c r="AE52" s="167">
        <f>MIN(IF('Demande finale'!$B$11="Positif",'Volet 1 - Inventaires'!AD52*0.5,'Volet 1 - Inventaires'!AD52*0.6),Q52)</f>
        <v>0</v>
      </c>
      <c r="AF52" s="183">
        <f t="shared" si="6"/>
        <v>0</v>
      </c>
      <c r="AG52" s="184">
        <f t="shared" si="10"/>
        <v>0</v>
      </c>
      <c r="AH52" s="423"/>
    </row>
    <row r="53" spans="1:34" s="156" customFormat="1" ht="25.35" customHeight="1" x14ac:dyDescent="0.3">
      <c r="A53" s="16"/>
      <c r="B53" s="16"/>
      <c r="C53" s="16"/>
      <c r="D53" s="16"/>
      <c r="E53" s="16"/>
      <c r="F53" s="181"/>
      <c r="G53" s="181"/>
      <c r="H53" s="75">
        <v>0</v>
      </c>
      <c r="I53" s="75">
        <v>0</v>
      </c>
      <c r="J53" s="75">
        <v>0</v>
      </c>
      <c r="K53" s="75">
        <v>0</v>
      </c>
      <c r="L53" s="75">
        <v>0</v>
      </c>
      <c r="M53" s="75">
        <v>0</v>
      </c>
      <c r="N53" s="75">
        <v>0</v>
      </c>
      <c r="O53" s="75">
        <v>0</v>
      </c>
      <c r="P53" s="152">
        <f t="shared" si="7"/>
        <v>0</v>
      </c>
      <c r="Q53" s="152">
        <f>IF('Demande finale'!$B$11="Positif",'Volet 1 - Inventaires'!P53*0.5,'Volet 1 - Inventaires'!P53*0.6)</f>
        <v>0</v>
      </c>
      <c r="R53" s="153">
        <f>IF('Demande finale'!$B$11="Négatif",'Volet 1 - Inventaires'!P53*0.4,'Volet 1 - Inventaires'!P53*0.5)</f>
        <v>0</v>
      </c>
      <c r="S53" s="153">
        <f t="shared" si="8"/>
        <v>0</v>
      </c>
      <c r="T53" s="453"/>
      <c r="U53" s="151"/>
      <c r="V53" s="75">
        <v>0</v>
      </c>
      <c r="W53" s="75">
        <v>0</v>
      </c>
      <c r="X53" s="75">
        <v>0</v>
      </c>
      <c r="Y53" s="75">
        <v>0</v>
      </c>
      <c r="Z53" s="75">
        <v>0</v>
      </c>
      <c r="AA53" s="75">
        <v>0</v>
      </c>
      <c r="AB53" s="75">
        <v>0</v>
      </c>
      <c r="AC53" s="75">
        <v>0</v>
      </c>
      <c r="AD53" s="182">
        <f t="shared" si="9"/>
        <v>0</v>
      </c>
      <c r="AE53" s="167">
        <f>MIN(IF('Demande finale'!$B$11="Positif",'Volet 1 - Inventaires'!AD53*0.5,'Volet 1 - Inventaires'!AD53*0.6),Q53)</f>
        <v>0</v>
      </c>
      <c r="AF53" s="183">
        <f t="shared" si="6"/>
        <v>0</v>
      </c>
      <c r="AG53" s="184">
        <f t="shared" si="10"/>
        <v>0</v>
      </c>
      <c r="AH53" s="423"/>
    </row>
    <row r="54" spans="1:34" s="156" customFormat="1" ht="25.35" customHeight="1" x14ac:dyDescent="0.3">
      <c r="A54" s="16"/>
      <c r="B54" s="16"/>
      <c r="C54" s="16"/>
      <c r="D54" s="16"/>
      <c r="E54" s="16"/>
      <c r="F54" s="181"/>
      <c r="G54" s="181"/>
      <c r="H54" s="75">
        <v>0</v>
      </c>
      <c r="I54" s="75">
        <v>0</v>
      </c>
      <c r="J54" s="75">
        <v>0</v>
      </c>
      <c r="K54" s="75">
        <v>0</v>
      </c>
      <c r="L54" s="75">
        <v>0</v>
      </c>
      <c r="M54" s="75">
        <v>0</v>
      </c>
      <c r="N54" s="75">
        <v>0</v>
      </c>
      <c r="O54" s="75">
        <v>0</v>
      </c>
      <c r="P54" s="152">
        <f t="shared" si="7"/>
        <v>0</v>
      </c>
      <c r="Q54" s="152">
        <f>IF('Demande finale'!$B$11="Positif",'Volet 1 - Inventaires'!P54*0.5,'Volet 1 - Inventaires'!P54*0.6)</f>
        <v>0</v>
      </c>
      <c r="R54" s="153">
        <f>IF('Demande finale'!$B$11="Négatif",'Volet 1 - Inventaires'!P54*0.4,'Volet 1 - Inventaires'!P54*0.5)</f>
        <v>0</v>
      </c>
      <c r="S54" s="153">
        <f t="shared" si="8"/>
        <v>0</v>
      </c>
      <c r="T54" s="453"/>
      <c r="U54" s="151"/>
      <c r="V54" s="75">
        <v>0</v>
      </c>
      <c r="W54" s="75">
        <v>0</v>
      </c>
      <c r="X54" s="75">
        <v>0</v>
      </c>
      <c r="Y54" s="75">
        <v>0</v>
      </c>
      <c r="Z54" s="75">
        <v>0</v>
      </c>
      <c r="AA54" s="75">
        <v>0</v>
      </c>
      <c r="AB54" s="75">
        <v>0</v>
      </c>
      <c r="AC54" s="75">
        <v>0</v>
      </c>
      <c r="AD54" s="182">
        <f t="shared" si="9"/>
        <v>0</v>
      </c>
      <c r="AE54" s="167">
        <f>MIN(IF('Demande finale'!$B$11="Positif",'Volet 1 - Inventaires'!AD54*0.5,'Volet 1 - Inventaires'!AD54*0.6),Q54)</f>
        <v>0</v>
      </c>
      <c r="AF54" s="183">
        <f t="shared" si="6"/>
        <v>0</v>
      </c>
      <c r="AG54" s="184">
        <f t="shared" si="10"/>
        <v>0</v>
      </c>
      <c r="AH54" s="423"/>
    </row>
    <row r="55" spans="1:34" s="156" customFormat="1" ht="25.35" customHeight="1" x14ac:dyDescent="0.3">
      <c r="A55" s="16"/>
      <c r="B55" s="16"/>
      <c r="C55" s="16"/>
      <c r="D55" s="16"/>
      <c r="E55" s="16"/>
      <c r="F55" s="181"/>
      <c r="G55" s="181"/>
      <c r="H55" s="75">
        <v>0</v>
      </c>
      <c r="I55" s="75">
        <v>0</v>
      </c>
      <c r="J55" s="75">
        <v>0</v>
      </c>
      <c r="K55" s="75">
        <v>0</v>
      </c>
      <c r="L55" s="75">
        <v>0</v>
      </c>
      <c r="M55" s="75">
        <v>0</v>
      </c>
      <c r="N55" s="75">
        <v>0</v>
      </c>
      <c r="O55" s="75">
        <v>0</v>
      </c>
      <c r="P55" s="152">
        <f t="shared" si="7"/>
        <v>0</v>
      </c>
      <c r="Q55" s="152">
        <f>IF('Demande finale'!$B$11="Positif",'Volet 1 - Inventaires'!P55*0.5,'Volet 1 - Inventaires'!P55*0.6)</f>
        <v>0</v>
      </c>
      <c r="R55" s="153">
        <f>IF('Demande finale'!$B$11="Négatif",'Volet 1 - Inventaires'!P55*0.4,'Volet 1 - Inventaires'!P55*0.5)</f>
        <v>0</v>
      </c>
      <c r="S55" s="153">
        <f t="shared" si="8"/>
        <v>0</v>
      </c>
      <c r="T55" s="453"/>
      <c r="U55" s="151"/>
      <c r="V55" s="75">
        <v>0</v>
      </c>
      <c r="W55" s="75">
        <v>0</v>
      </c>
      <c r="X55" s="75">
        <v>0</v>
      </c>
      <c r="Y55" s="75">
        <v>0</v>
      </c>
      <c r="Z55" s="75">
        <v>0</v>
      </c>
      <c r="AA55" s="75">
        <v>0</v>
      </c>
      <c r="AB55" s="75">
        <v>0</v>
      </c>
      <c r="AC55" s="75">
        <v>0</v>
      </c>
      <c r="AD55" s="182">
        <f t="shared" si="9"/>
        <v>0</v>
      </c>
      <c r="AE55" s="167">
        <f>MIN(IF('Demande finale'!$B$11="Positif",'Volet 1 - Inventaires'!AD55*0.5,'Volet 1 - Inventaires'!AD55*0.6),Q55)</f>
        <v>0</v>
      </c>
      <c r="AF55" s="183">
        <f t="shared" si="6"/>
        <v>0</v>
      </c>
      <c r="AG55" s="184">
        <f t="shared" si="10"/>
        <v>0</v>
      </c>
      <c r="AH55" s="423"/>
    </row>
    <row r="56" spans="1:34" s="156" customFormat="1" ht="25.35" customHeight="1" x14ac:dyDescent="0.3">
      <c r="A56" s="16"/>
      <c r="B56" s="16"/>
      <c r="C56" s="16"/>
      <c r="D56" s="16"/>
      <c r="E56" s="16"/>
      <c r="F56" s="181"/>
      <c r="G56" s="181"/>
      <c r="H56" s="75">
        <v>0</v>
      </c>
      <c r="I56" s="75">
        <v>0</v>
      </c>
      <c r="J56" s="75">
        <v>0</v>
      </c>
      <c r="K56" s="75">
        <v>0</v>
      </c>
      <c r="L56" s="75">
        <v>0</v>
      </c>
      <c r="M56" s="75">
        <v>0</v>
      </c>
      <c r="N56" s="75">
        <v>0</v>
      </c>
      <c r="O56" s="75">
        <v>0</v>
      </c>
      <c r="P56" s="152">
        <f t="shared" si="7"/>
        <v>0</v>
      </c>
      <c r="Q56" s="152">
        <f>IF('Demande finale'!$B$11="Positif",'Volet 1 - Inventaires'!P56*0.5,'Volet 1 - Inventaires'!P56*0.6)</f>
        <v>0</v>
      </c>
      <c r="R56" s="153">
        <f>IF('Demande finale'!$B$11="Négatif",'Volet 1 - Inventaires'!P56*0.4,'Volet 1 - Inventaires'!P56*0.5)</f>
        <v>0</v>
      </c>
      <c r="S56" s="153">
        <f t="shared" si="8"/>
        <v>0</v>
      </c>
      <c r="T56" s="453"/>
      <c r="U56" s="151"/>
      <c r="V56" s="75">
        <v>0</v>
      </c>
      <c r="W56" s="75">
        <v>0</v>
      </c>
      <c r="X56" s="75">
        <v>0</v>
      </c>
      <c r="Y56" s="75">
        <v>0</v>
      </c>
      <c r="Z56" s="75">
        <v>0</v>
      </c>
      <c r="AA56" s="75">
        <v>0</v>
      </c>
      <c r="AB56" s="75">
        <v>0</v>
      </c>
      <c r="AC56" s="75">
        <v>0</v>
      </c>
      <c r="AD56" s="182">
        <f t="shared" si="9"/>
        <v>0</v>
      </c>
      <c r="AE56" s="167">
        <f>MIN(IF('Demande finale'!$B$11="Positif",'Volet 1 - Inventaires'!AD56*0.5,'Volet 1 - Inventaires'!AD56*0.6),Q56)</f>
        <v>0</v>
      </c>
      <c r="AF56" s="183">
        <f t="shared" si="6"/>
        <v>0</v>
      </c>
      <c r="AG56" s="184">
        <f t="shared" si="10"/>
        <v>0</v>
      </c>
      <c r="AH56" s="423"/>
    </row>
    <row r="57" spans="1:34" s="156" customFormat="1" ht="25.35" customHeight="1" x14ac:dyDescent="0.3">
      <c r="A57" s="16"/>
      <c r="B57" s="16"/>
      <c r="C57" s="16"/>
      <c r="D57" s="16"/>
      <c r="E57" s="16"/>
      <c r="F57" s="181"/>
      <c r="G57" s="181"/>
      <c r="H57" s="75">
        <v>0</v>
      </c>
      <c r="I57" s="75">
        <v>0</v>
      </c>
      <c r="J57" s="75">
        <v>0</v>
      </c>
      <c r="K57" s="75">
        <v>0</v>
      </c>
      <c r="L57" s="75">
        <v>0</v>
      </c>
      <c r="M57" s="75">
        <v>0</v>
      </c>
      <c r="N57" s="75">
        <v>0</v>
      </c>
      <c r="O57" s="75">
        <v>0</v>
      </c>
      <c r="P57" s="152">
        <f t="shared" si="7"/>
        <v>0</v>
      </c>
      <c r="Q57" s="152">
        <f>IF('Demande finale'!$B$11="Positif",'Volet 1 - Inventaires'!P57*0.5,'Volet 1 - Inventaires'!P57*0.6)</f>
        <v>0</v>
      </c>
      <c r="R57" s="153">
        <f>IF('Demande finale'!$B$11="Négatif",'Volet 1 - Inventaires'!P57*0.4,'Volet 1 - Inventaires'!P57*0.5)</f>
        <v>0</v>
      </c>
      <c r="S57" s="153">
        <f t="shared" si="8"/>
        <v>0</v>
      </c>
      <c r="T57" s="453"/>
      <c r="U57" s="151"/>
      <c r="V57" s="75">
        <v>0</v>
      </c>
      <c r="W57" s="75">
        <v>0</v>
      </c>
      <c r="X57" s="75">
        <v>0</v>
      </c>
      <c r="Y57" s="75">
        <v>0</v>
      </c>
      <c r="Z57" s="75">
        <v>0</v>
      </c>
      <c r="AA57" s="75">
        <v>0</v>
      </c>
      <c r="AB57" s="75">
        <v>0</v>
      </c>
      <c r="AC57" s="75">
        <v>0</v>
      </c>
      <c r="AD57" s="182">
        <f t="shared" si="9"/>
        <v>0</v>
      </c>
      <c r="AE57" s="167">
        <f>MIN(IF('Demande finale'!$B$11="Positif",'Volet 1 - Inventaires'!AD57*0.5,'Volet 1 - Inventaires'!AD57*0.6),Q57)</f>
        <v>0</v>
      </c>
      <c r="AF57" s="183">
        <f t="shared" si="6"/>
        <v>0</v>
      </c>
      <c r="AG57" s="184">
        <f t="shared" si="10"/>
        <v>0</v>
      </c>
      <c r="AH57" s="423"/>
    </row>
    <row r="58" spans="1:34" s="156" customFormat="1" ht="25.35" customHeight="1" x14ac:dyDescent="0.3">
      <c r="A58" s="16"/>
      <c r="B58" s="16"/>
      <c r="C58" s="16"/>
      <c r="D58" s="16"/>
      <c r="E58" s="16"/>
      <c r="F58" s="181"/>
      <c r="G58" s="181"/>
      <c r="H58" s="75">
        <v>0</v>
      </c>
      <c r="I58" s="75">
        <v>0</v>
      </c>
      <c r="J58" s="75">
        <v>0</v>
      </c>
      <c r="K58" s="75">
        <v>0</v>
      </c>
      <c r="L58" s="75">
        <v>0</v>
      </c>
      <c r="M58" s="75">
        <v>0</v>
      </c>
      <c r="N58" s="75">
        <v>0</v>
      </c>
      <c r="O58" s="75">
        <v>0</v>
      </c>
      <c r="P58" s="152">
        <f t="shared" si="7"/>
        <v>0</v>
      </c>
      <c r="Q58" s="152">
        <f>IF('Demande finale'!$B$11="Positif",'Volet 1 - Inventaires'!P58*0.5,'Volet 1 - Inventaires'!P58*0.6)</f>
        <v>0</v>
      </c>
      <c r="R58" s="153">
        <f>IF('Demande finale'!$B$11="Négatif",'Volet 1 - Inventaires'!P58*0.4,'Volet 1 - Inventaires'!P58*0.5)</f>
        <v>0</v>
      </c>
      <c r="S58" s="153">
        <f t="shared" si="8"/>
        <v>0</v>
      </c>
      <c r="T58" s="453"/>
      <c r="U58" s="151"/>
      <c r="V58" s="75">
        <v>0</v>
      </c>
      <c r="W58" s="75">
        <v>0</v>
      </c>
      <c r="X58" s="75">
        <v>0</v>
      </c>
      <c r="Y58" s="75">
        <v>0</v>
      </c>
      <c r="Z58" s="75">
        <v>0</v>
      </c>
      <c r="AA58" s="75">
        <v>0</v>
      </c>
      <c r="AB58" s="75">
        <v>0</v>
      </c>
      <c r="AC58" s="75">
        <v>0</v>
      </c>
      <c r="AD58" s="182">
        <f t="shared" si="9"/>
        <v>0</v>
      </c>
      <c r="AE58" s="167">
        <f>MIN(IF('Demande finale'!$B$11="Positif",'Volet 1 - Inventaires'!AD58*0.5,'Volet 1 - Inventaires'!AD58*0.6),Q58)</f>
        <v>0</v>
      </c>
      <c r="AF58" s="183">
        <f t="shared" si="6"/>
        <v>0</v>
      </c>
      <c r="AG58" s="184">
        <f t="shared" si="10"/>
        <v>0</v>
      </c>
      <c r="AH58" s="423"/>
    </row>
    <row r="59" spans="1:34" s="156" customFormat="1" ht="25.35" customHeight="1" x14ac:dyDescent="0.3">
      <c r="A59" s="16"/>
      <c r="B59" s="16"/>
      <c r="C59" s="16"/>
      <c r="D59" s="16"/>
      <c r="E59" s="16"/>
      <c r="F59" s="181"/>
      <c r="G59" s="181"/>
      <c r="H59" s="75">
        <v>0</v>
      </c>
      <c r="I59" s="75">
        <v>0</v>
      </c>
      <c r="J59" s="75">
        <v>0</v>
      </c>
      <c r="K59" s="75">
        <v>0</v>
      </c>
      <c r="L59" s="75">
        <v>0</v>
      </c>
      <c r="M59" s="75">
        <v>0</v>
      </c>
      <c r="N59" s="75">
        <v>0</v>
      </c>
      <c r="O59" s="75">
        <v>0</v>
      </c>
      <c r="P59" s="152">
        <f t="shared" si="7"/>
        <v>0</v>
      </c>
      <c r="Q59" s="152">
        <f>IF('Demande finale'!$B$11="Positif",'Volet 1 - Inventaires'!P59*0.5,'Volet 1 - Inventaires'!P59*0.6)</f>
        <v>0</v>
      </c>
      <c r="R59" s="153">
        <f>IF('Demande finale'!$B$11="Négatif",'Volet 1 - Inventaires'!P59*0.4,'Volet 1 - Inventaires'!P59*0.5)</f>
        <v>0</v>
      </c>
      <c r="S59" s="153">
        <f t="shared" si="8"/>
        <v>0</v>
      </c>
      <c r="T59" s="453"/>
      <c r="U59" s="151"/>
      <c r="V59" s="75">
        <v>0</v>
      </c>
      <c r="W59" s="75">
        <v>0</v>
      </c>
      <c r="X59" s="75">
        <v>0</v>
      </c>
      <c r="Y59" s="75">
        <v>0</v>
      </c>
      <c r="Z59" s="75">
        <v>0</v>
      </c>
      <c r="AA59" s="75">
        <v>0</v>
      </c>
      <c r="AB59" s="75">
        <v>0</v>
      </c>
      <c r="AC59" s="75">
        <v>0</v>
      </c>
      <c r="AD59" s="182">
        <f t="shared" si="9"/>
        <v>0</v>
      </c>
      <c r="AE59" s="167">
        <f>MIN(IF('Demande finale'!$B$11="Positif",'Volet 1 - Inventaires'!AD59*0.5,'Volet 1 - Inventaires'!AD59*0.6),Q59)</f>
        <v>0</v>
      </c>
      <c r="AF59" s="183">
        <f t="shared" si="6"/>
        <v>0</v>
      </c>
      <c r="AG59" s="184">
        <f t="shared" si="10"/>
        <v>0</v>
      </c>
      <c r="AH59" s="423"/>
    </row>
    <row r="60" spans="1:34" s="156" customFormat="1" ht="25.35" customHeight="1" x14ac:dyDescent="0.3">
      <c r="A60" s="16"/>
      <c r="B60" s="16"/>
      <c r="C60" s="16"/>
      <c r="D60" s="16"/>
      <c r="E60" s="16"/>
      <c r="F60" s="181"/>
      <c r="G60" s="181"/>
      <c r="H60" s="75">
        <v>0</v>
      </c>
      <c r="I60" s="75">
        <v>0</v>
      </c>
      <c r="J60" s="75">
        <v>0</v>
      </c>
      <c r="K60" s="75">
        <v>0</v>
      </c>
      <c r="L60" s="75">
        <v>0</v>
      </c>
      <c r="M60" s="75">
        <v>0</v>
      </c>
      <c r="N60" s="75">
        <v>0</v>
      </c>
      <c r="O60" s="75">
        <v>0</v>
      </c>
      <c r="P60" s="152">
        <f t="shared" si="7"/>
        <v>0</v>
      </c>
      <c r="Q60" s="152">
        <f>IF('Demande finale'!$B$11="Positif",'Volet 1 - Inventaires'!P60*0.5,'Volet 1 - Inventaires'!P60*0.6)</f>
        <v>0</v>
      </c>
      <c r="R60" s="153">
        <f>IF('Demande finale'!$B$11="Négatif",'Volet 1 - Inventaires'!P60*0.4,'Volet 1 - Inventaires'!P60*0.5)</f>
        <v>0</v>
      </c>
      <c r="S60" s="153">
        <f t="shared" si="8"/>
        <v>0</v>
      </c>
      <c r="T60" s="453"/>
      <c r="U60" s="151"/>
      <c r="V60" s="75">
        <v>0</v>
      </c>
      <c r="W60" s="75">
        <v>0</v>
      </c>
      <c r="X60" s="75">
        <v>0</v>
      </c>
      <c r="Y60" s="75">
        <v>0</v>
      </c>
      <c r="Z60" s="75">
        <v>0</v>
      </c>
      <c r="AA60" s="75">
        <v>0</v>
      </c>
      <c r="AB60" s="75">
        <v>0</v>
      </c>
      <c r="AC60" s="75">
        <v>0</v>
      </c>
      <c r="AD60" s="182">
        <f t="shared" si="9"/>
        <v>0</v>
      </c>
      <c r="AE60" s="167">
        <f>MIN(IF('Demande finale'!$B$11="Positif",'Volet 1 - Inventaires'!AD60*0.5,'Volet 1 - Inventaires'!AD60*0.6),Q60)</f>
        <v>0</v>
      </c>
      <c r="AF60" s="183">
        <f t="shared" si="6"/>
        <v>0</v>
      </c>
      <c r="AG60" s="184">
        <f t="shared" si="10"/>
        <v>0</v>
      </c>
      <c r="AH60" s="423"/>
    </row>
    <row r="61" spans="1:34" s="156" customFormat="1" ht="25.35" customHeight="1" x14ac:dyDescent="0.3">
      <c r="A61" s="16"/>
      <c r="B61" s="16"/>
      <c r="C61" s="16"/>
      <c r="D61" s="16"/>
      <c r="E61" s="16"/>
      <c r="F61" s="181"/>
      <c r="G61" s="181"/>
      <c r="H61" s="75">
        <v>0</v>
      </c>
      <c r="I61" s="75">
        <v>0</v>
      </c>
      <c r="J61" s="75">
        <v>0</v>
      </c>
      <c r="K61" s="75">
        <v>0</v>
      </c>
      <c r="L61" s="75">
        <v>0</v>
      </c>
      <c r="M61" s="75">
        <v>0</v>
      </c>
      <c r="N61" s="75">
        <v>0</v>
      </c>
      <c r="O61" s="75">
        <v>0</v>
      </c>
      <c r="P61" s="152">
        <f t="shared" si="7"/>
        <v>0</v>
      </c>
      <c r="Q61" s="152">
        <f>IF('Demande finale'!$B$11="Positif",'Volet 1 - Inventaires'!P61*0.5,'Volet 1 - Inventaires'!P61*0.6)</f>
        <v>0</v>
      </c>
      <c r="R61" s="153">
        <f>IF('Demande finale'!$B$11="Négatif",'Volet 1 - Inventaires'!P61*0.4,'Volet 1 - Inventaires'!P61*0.5)</f>
        <v>0</v>
      </c>
      <c r="S61" s="153">
        <f t="shared" si="8"/>
        <v>0</v>
      </c>
      <c r="T61" s="453"/>
      <c r="U61" s="151"/>
      <c r="V61" s="75">
        <v>0</v>
      </c>
      <c r="W61" s="75">
        <v>0</v>
      </c>
      <c r="X61" s="75">
        <v>0</v>
      </c>
      <c r="Y61" s="75">
        <v>0</v>
      </c>
      <c r="Z61" s="75">
        <v>0</v>
      </c>
      <c r="AA61" s="75">
        <v>0</v>
      </c>
      <c r="AB61" s="75">
        <v>0</v>
      </c>
      <c r="AC61" s="75">
        <v>0</v>
      </c>
      <c r="AD61" s="182">
        <f t="shared" si="9"/>
        <v>0</v>
      </c>
      <c r="AE61" s="167">
        <f>MIN(IF('Demande finale'!$B$11="Positif",'Volet 1 - Inventaires'!AD61*0.5,'Volet 1 - Inventaires'!AD61*0.6),Q61)</f>
        <v>0</v>
      </c>
      <c r="AF61" s="183">
        <f t="shared" si="6"/>
        <v>0</v>
      </c>
      <c r="AG61" s="184">
        <f t="shared" si="10"/>
        <v>0</v>
      </c>
      <c r="AH61" s="423"/>
    </row>
    <row r="62" spans="1:34" s="156" customFormat="1" ht="25.35" customHeight="1" x14ac:dyDescent="0.3">
      <c r="A62" s="16"/>
      <c r="B62" s="16"/>
      <c r="C62" s="16"/>
      <c r="D62" s="16"/>
      <c r="E62" s="16"/>
      <c r="F62" s="181"/>
      <c r="G62" s="181"/>
      <c r="H62" s="75">
        <v>0</v>
      </c>
      <c r="I62" s="75">
        <v>0</v>
      </c>
      <c r="J62" s="75">
        <v>0</v>
      </c>
      <c r="K62" s="75">
        <v>0</v>
      </c>
      <c r="L62" s="75">
        <v>0</v>
      </c>
      <c r="M62" s="75">
        <v>0</v>
      </c>
      <c r="N62" s="75">
        <v>0</v>
      </c>
      <c r="O62" s="75">
        <v>0</v>
      </c>
      <c r="P62" s="152">
        <f t="shared" si="7"/>
        <v>0</v>
      </c>
      <c r="Q62" s="152">
        <f>IF('Demande finale'!$B$11="Positif",'Volet 1 - Inventaires'!P62*0.5,'Volet 1 - Inventaires'!P62*0.6)</f>
        <v>0</v>
      </c>
      <c r="R62" s="153">
        <f>IF('Demande finale'!$B$11="Négatif",'Volet 1 - Inventaires'!P62*0.4,'Volet 1 - Inventaires'!P62*0.5)</f>
        <v>0</v>
      </c>
      <c r="S62" s="153">
        <f t="shared" si="8"/>
        <v>0</v>
      </c>
      <c r="T62" s="453"/>
      <c r="U62" s="151"/>
      <c r="V62" s="75">
        <v>0</v>
      </c>
      <c r="W62" s="75">
        <v>0</v>
      </c>
      <c r="X62" s="75">
        <v>0</v>
      </c>
      <c r="Y62" s="75">
        <v>0</v>
      </c>
      <c r="Z62" s="75">
        <v>0</v>
      </c>
      <c r="AA62" s="75">
        <v>0</v>
      </c>
      <c r="AB62" s="75">
        <v>0</v>
      </c>
      <c r="AC62" s="75">
        <v>0</v>
      </c>
      <c r="AD62" s="182">
        <f t="shared" si="9"/>
        <v>0</v>
      </c>
      <c r="AE62" s="167">
        <f>MIN(IF('Demande finale'!$B$11="Positif",'Volet 1 - Inventaires'!AD62*0.5,'Volet 1 - Inventaires'!AD62*0.6),Q62)</f>
        <v>0</v>
      </c>
      <c r="AF62" s="183">
        <f t="shared" si="6"/>
        <v>0</v>
      </c>
      <c r="AG62" s="184">
        <f t="shared" si="10"/>
        <v>0</v>
      </c>
      <c r="AH62" s="423"/>
    </row>
    <row r="63" spans="1:34" s="156" customFormat="1" ht="25.35" customHeight="1" x14ac:dyDescent="0.3">
      <c r="A63" s="16"/>
      <c r="B63" s="16"/>
      <c r="C63" s="16"/>
      <c r="D63" s="16"/>
      <c r="E63" s="16"/>
      <c r="F63" s="181"/>
      <c r="G63" s="181"/>
      <c r="H63" s="75">
        <v>0</v>
      </c>
      <c r="I63" s="75">
        <v>0</v>
      </c>
      <c r="J63" s="75">
        <v>0</v>
      </c>
      <c r="K63" s="75">
        <v>0</v>
      </c>
      <c r="L63" s="75">
        <v>0</v>
      </c>
      <c r="M63" s="75">
        <v>0</v>
      </c>
      <c r="N63" s="75">
        <v>0</v>
      </c>
      <c r="O63" s="75">
        <v>0</v>
      </c>
      <c r="P63" s="152">
        <f t="shared" si="7"/>
        <v>0</v>
      </c>
      <c r="Q63" s="152">
        <f>IF('Demande finale'!$B$11="Positif",'Volet 1 - Inventaires'!P63*0.5,'Volet 1 - Inventaires'!P63*0.6)</f>
        <v>0</v>
      </c>
      <c r="R63" s="153">
        <f>IF('Demande finale'!$B$11="Négatif",'Volet 1 - Inventaires'!P63*0.4,'Volet 1 - Inventaires'!P63*0.5)</f>
        <v>0</v>
      </c>
      <c r="S63" s="153">
        <f t="shared" si="8"/>
        <v>0</v>
      </c>
      <c r="T63" s="453"/>
      <c r="U63" s="151"/>
      <c r="V63" s="75">
        <v>0</v>
      </c>
      <c r="W63" s="75">
        <v>0</v>
      </c>
      <c r="X63" s="75">
        <v>0</v>
      </c>
      <c r="Y63" s="75">
        <v>0</v>
      </c>
      <c r="Z63" s="75">
        <v>0</v>
      </c>
      <c r="AA63" s="75">
        <v>0</v>
      </c>
      <c r="AB63" s="75">
        <v>0</v>
      </c>
      <c r="AC63" s="75">
        <v>0</v>
      </c>
      <c r="AD63" s="182">
        <f t="shared" si="9"/>
        <v>0</v>
      </c>
      <c r="AE63" s="167">
        <f>MIN(IF('Demande finale'!$B$11="Positif",'Volet 1 - Inventaires'!AD63*0.5,'Volet 1 - Inventaires'!AD63*0.6),Q63)</f>
        <v>0</v>
      </c>
      <c r="AF63" s="183">
        <f t="shared" si="6"/>
        <v>0</v>
      </c>
      <c r="AG63" s="184">
        <f t="shared" si="10"/>
        <v>0</v>
      </c>
      <c r="AH63" s="423"/>
    </row>
    <row r="64" spans="1:34" s="156" customFormat="1" ht="25.35" customHeight="1" x14ac:dyDescent="0.3">
      <c r="A64" s="16"/>
      <c r="B64" s="16"/>
      <c r="C64" s="16"/>
      <c r="D64" s="16"/>
      <c r="E64" s="16"/>
      <c r="F64" s="181"/>
      <c r="G64" s="181"/>
      <c r="H64" s="75">
        <v>0</v>
      </c>
      <c r="I64" s="75">
        <v>0</v>
      </c>
      <c r="J64" s="75">
        <v>0</v>
      </c>
      <c r="K64" s="75">
        <v>0</v>
      </c>
      <c r="L64" s="75">
        <v>0</v>
      </c>
      <c r="M64" s="75">
        <v>0</v>
      </c>
      <c r="N64" s="75">
        <v>0</v>
      </c>
      <c r="O64" s="75">
        <v>0</v>
      </c>
      <c r="P64" s="152">
        <f t="shared" si="7"/>
        <v>0</v>
      </c>
      <c r="Q64" s="152">
        <f>IF('Demande finale'!$B$11="Positif",'Volet 1 - Inventaires'!P64*0.5,'Volet 1 - Inventaires'!P64*0.6)</f>
        <v>0</v>
      </c>
      <c r="R64" s="153">
        <f>IF('Demande finale'!$B$11="Négatif",'Volet 1 - Inventaires'!P64*0.4,'Volet 1 - Inventaires'!P64*0.5)</f>
        <v>0</v>
      </c>
      <c r="S64" s="153">
        <f t="shared" si="8"/>
        <v>0</v>
      </c>
      <c r="T64" s="453"/>
      <c r="U64" s="151"/>
      <c r="V64" s="75">
        <v>0</v>
      </c>
      <c r="W64" s="75">
        <v>0</v>
      </c>
      <c r="X64" s="75">
        <v>0</v>
      </c>
      <c r="Y64" s="75">
        <v>0</v>
      </c>
      <c r="Z64" s="75">
        <v>0</v>
      </c>
      <c r="AA64" s="75">
        <v>0</v>
      </c>
      <c r="AB64" s="75">
        <v>0</v>
      </c>
      <c r="AC64" s="75">
        <v>0</v>
      </c>
      <c r="AD64" s="182">
        <f t="shared" si="9"/>
        <v>0</v>
      </c>
      <c r="AE64" s="167">
        <f>MIN(IF('Demande finale'!$B$11="Positif",'Volet 1 - Inventaires'!AD64*0.5,'Volet 1 - Inventaires'!AD64*0.6),Q64)</f>
        <v>0</v>
      </c>
      <c r="AF64" s="183">
        <f t="shared" si="6"/>
        <v>0</v>
      </c>
      <c r="AG64" s="184">
        <f t="shared" si="10"/>
        <v>0</v>
      </c>
      <c r="AH64" s="423"/>
    </row>
    <row r="65" spans="1:34" s="156" customFormat="1" ht="25.35" customHeight="1" x14ac:dyDescent="0.3">
      <c r="A65" s="16"/>
      <c r="B65" s="16"/>
      <c r="C65" s="16"/>
      <c r="D65" s="16"/>
      <c r="E65" s="16"/>
      <c r="F65" s="181"/>
      <c r="G65" s="181"/>
      <c r="H65" s="75">
        <v>0</v>
      </c>
      <c r="I65" s="75">
        <v>0</v>
      </c>
      <c r="J65" s="75">
        <v>0</v>
      </c>
      <c r="K65" s="75">
        <v>0</v>
      </c>
      <c r="L65" s="75">
        <v>0</v>
      </c>
      <c r="M65" s="75">
        <v>0</v>
      </c>
      <c r="N65" s="75">
        <v>0</v>
      </c>
      <c r="O65" s="75">
        <v>0</v>
      </c>
      <c r="P65" s="152">
        <f t="shared" si="7"/>
        <v>0</v>
      </c>
      <c r="Q65" s="152">
        <f>IF('Demande finale'!$B$11="Positif",'Volet 1 - Inventaires'!P65*0.5,'Volet 1 - Inventaires'!P65*0.6)</f>
        <v>0</v>
      </c>
      <c r="R65" s="153">
        <f>IF('Demande finale'!$B$11="Négatif",'Volet 1 - Inventaires'!P65*0.4,'Volet 1 - Inventaires'!P65*0.5)</f>
        <v>0</v>
      </c>
      <c r="S65" s="153">
        <f t="shared" si="8"/>
        <v>0</v>
      </c>
      <c r="T65" s="453"/>
      <c r="U65" s="151"/>
      <c r="V65" s="75">
        <v>0</v>
      </c>
      <c r="W65" s="75">
        <v>0</v>
      </c>
      <c r="X65" s="75">
        <v>0</v>
      </c>
      <c r="Y65" s="75">
        <v>0</v>
      </c>
      <c r="Z65" s="75">
        <v>0</v>
      </c>
      <c r="AA65" s="75">
        <v>0</v>
      </c>
      <c r="AB65" s="75">
        <v>0</v>
      </c>
      <c r="AC65" s="75">
        <v>0</v>
      </c>
      <c r="AD65" s="182">
        <f t="shared" si="9"/>
        <v>0</v>
      </c>
      <c r="AE65" s="167">
        <f>MIN(IF('Demande finale'!$B$11="Positif",'Volet 1 - Inventaires'!AD65*0.5,'Volet 1 - Inventaires'!AD65*0.6),Q65)</f>
        <v>0</v>
      </c>
      <c r="AF65" s="183">
        <f t="shared" si="6"/>
        <v>0</v>
      </c>
      <c r="AG65" s="184">
        <f t="shared" si="10"/>
        <v>0</v>
      </c>
      <c r="AH65" s="423"/>
    </row>
    <row r="66" spans="1:34" s="156" customFormat="1" ht="25.35" customHeight="1" x14ac:dyDescent="0.3">
      <c r="A66" s="16"/>
      <c r="B66" s="16"/>
      <c r="C66" s="16"/>
      <c r="D66" s="16"/>
      <c r="E66" s="16"/>
      <c r="F66" s="181"/>
      <c r="G66" s="181"/>
      <c r="H66" s="75">
        <v>0</v>
      </c>
      <c r="I66" s="75">
        <v>0</v>
      </c>
      <c r="J66" s="75">
        <v>0</v>
      </c>
      <c r="K66" s="75">
        <v>0</v>
      </c>
      <c r="L66" s="75">
        <v>0</v>
      </c>
      <c r="M66" s="75">
        <v>0</v>
      </c>
      <c r="N66" s="75">
        <v>0</v>
      </c>
      <c r="O66" s="75">
        <v>0</v>
      </c>
      <c r="P66" s="152">
        <f t="shared" si="7"/>
        <v>0</v>
      </c>
      <c r="Q66" s="152">
        <f>IF('Demande finale'!$B$11="Positif",'Volet 1 - Inventaires'!P66*0.5,'Volet 1 - Inventaires'!P66*0.6)</f>
        <v>0</v>
      </c>
      <c r="R66" s="153">
        <f>IF('Demande finale'!$B$11="Négatif",'Volet 1 - Inventaires'!P66*0.4,'Volet 1 - Inventaires'!P66*0.5)</f>
        <v>0</v>
      </c>
      <c r="S66" s="153">
        <f t="shared" si="8"/>
        <v>0</v>
      </c>
      <c r="T66" s="453"/>
      <c r="U66" s="151"/>
      <c r="V66" s="75">
        <v>0</v>
      </c>
      <c r="W66" s="75">
        <v>0</v>
      </c>
      <c r="X66" s="75">
        <v>0</v>
      </c>
      <c r="Y66" s="75">
        <v>0</v>
      </c>
      <c r="Z66" s="75">
        <v>0</v>
      </c>
      <c r="AA66" s="75">
        <v>0</v>
      </c>
      <c r="AB66" s="75">
        <v>0</v>
      </c>
      <c r="AC66" s="75">
        <v>0</v>
      </c>
      <c r="AD66" s="182">
        <f t="shared" si="9"/>
        <v>0</v>
      </c>
      <c r="AE66" s="167">
        <f>MIN(IF('Demande finale'!$B$11="Positif",'Volet 1 - Inventaires'!AD66*0.5,'Volet 1 - Inventaires'!AD66*0.6),Q66)</f>
        <v>0</v>
      </c>
      <c r="AF66" s="183">
        <f t="shared" si="6"/>
        <v>0</v>
      </c>
      <c r="AG66" s="184">
        <f t="shared" si="10"/>
        <v>0</v>
      </c>
      <c r="AH66" s="423"/>
    </row>
    <row r="67" spans="1:34" s="156" customFormat="1" ht="25.35" customHeight="1" x14ac:dyDescent="0.3">
      <c r="A67" s="185"/>
      <c r="B67" s="185"/>
      <c r="C67" s="185"/>
      <c r="D67" s="185"/>
      <c r="E67" s="185"/>
      <c r="F67" s="186"/>
      <c r="G67" s="186"/>
      <c r="H67" s="75">
        <v>0</v>
      </c>
      <c r="I67" s="75">
        <v>0</v>
      </c>
      <c r="J67" s="75">
        <v>0</v>
      </c>
      <c r="K67" s="75">
        <v>0</v>
      </c>
      <c r="L67" s="75">
        <v>0</v>
      </c>
      <c r="M67" s="75">
        <v>0</v>
      </c>
      <c r="N67" s="75">
        <v>0</v>
      </c>
      <c r="O67" s="75">
        <v>0</v>
      </c>
      <c r="P67" s="152">
        <f t="shared" si="7"/>
        <v>0</v>
      </c>
      <c r="Q67" s="152">
        <f>IF('Demande finale'!$B$11="Positif",'Volet 1 - Inventaires'!P67*0.5,'Volet 1 - Inventaires'!P67*0.6)</f>
        <v>0</v>
      </c>
      <c r="R67" s="153">
        <f>IF('Demande finale'!$B$11="Négatif",'Volet 1 - Inventaires'!P67*0.4,'Volet 1 - Inventaires'!P67*0.5)</f>
        <v>0</v>
      </c>
      <c r="S67" s="153">
        <f t="shared" si="8"/>
        <v>0</v>
      </c>
      <c r="T67" s="453"/>
      <c r="U67" s="151"/>
      <c r="V67" s="75">
        <v>0</v>
      </c>
      <c r="W67" s="75">
        <v>0</v>
      </c>
      <c r="X67" s="75">
        <v>0</v>
      </c>
      <c r="Y67" s="75">
        <v>0</v>
      </c>
      <c r="Z67" s="75">
        <v>0</v>
      </c>
      <c r="AA67" s="75">
        <v>0</v>
      </c>
      <c r="AB67" s="75">
        <v>0</v>
      </c>
      <c r="AC67" s="75">
        <v>0</v>
      </c>
      <c r="AD67" s="182">
        <f t="shared" si="9"/>
        <v>0</v>
      </c>
      <c r="AE67" s="167">
        <f>MIN(IF('Demande finale'!$B$11="Positif",'Volet 1 - Inventaires'!AD67*0.5,'Volet 1 - Inventaires'!AD67*0.6),Q67)</f>
        <v>0</v>
      </c>
      <c r="AF67" s="183">
        <f t="shared" si="6"/>
        <v>0</v>
      </c>
      <c r="AG67" s="184">
        <f t="shared" si="10"/>
        <v>0</v>
      </c>
      <c r="AH67" s="423"/>
    </row>
    <row r="68" spans="1:34" s="156" customFormat="1" ht="15" customHeight="1" x14ac:dyDescent="0.3">
      <c r="A68" s="157"/>
      <c r="B68" s="157"/>
      <c r="C68" s="157"/>
      <c r="D68" s="157"/>
      <c r="E68" s="157"/>
      <c r="F68" s="175"/>
      <c r="G68" s="175"/>
      <c r="H68" s="30"/>
      <c r="I68" s="30"/>
      <c r="J68" s="30"/>
      <c r="K68" s="30"/>
      <c r="L68" s="30"/>
      <c r="M68" s="30"/>
      <c r="N68" s="30"/>
      <c r="O68" s="30"/>
      <c r="P68" s="30"/>
      <c r="Q68" s="30"/>
      <c r="R68" s="30"/>
      <c r="S68" s="30"/>
      <c r="T68" s="30"/>
      <c r="U68" s="174"/>
      <c r="V68" s="30"/>
      <c r="W68" s="30"/>
      <c r="X68" s="30"/>
      <c r="Y68" s="30"/>
      <c r="Z68" s="30"/>
      <c r="AA68" s="30"/>
      <c r="AB68" s="30"/>
      <c r="AC68" s="30"/>
      <c r="AD68" s="30"/>
      <c r="AE68" s="30"/>
      <c r="AF68" s="30"/>
      <c r="AG68" s="30"/>
      <c r="AH68" s="30"/>
    </row>
  </sheetData>
  <sheetProtection algorithmName="SHA-512" hashValue="fR9gDH6Gb0HCvcb0TnbDVbxQFK49bFOZtZ996/PRsmaa4UXb35tkQiMlKCd/gKbnLk6Pt1lPzzi6ILUBwyFLZg==" saltValue="66dD4eZHFrb2JNq2MaQ3vg==" spinCount="100000" sheet="1" selectLockedCells="1"/>
  <mergeCells count="31">
    <mergeCell ref="B9:E9"/>
    <mergeCell ref="AE14:AF15"/>
    <mergeCell ref="V14:AC14"/>
    <mergeCell ref="E15:E16"/>
    <mergeCell ref="G15:G16"/>
    <mergeCell ref="H14:O14"/>
    <mergeCell ref="P14:P16"/>
    <mergeCell ref="H15:H16"/>
    <mergeCell ref="I15:I16"/>
    <mergeCell ref="J15:J16"/>
    <mergeCell ref="K15:N15"/>
    <mergeCell ref="V15:V16"/>
    <mergeCell ref="B12:E12"/>
    <mergeCell ref="B15:B16"/>
    <mergeCell ref="U12:AG12"/>
    <mergeCell ref="H12:S12"/>
    <mergeCell ref="T14:T67"/>
    <mergeCell ref="U14:U16"/>
    <mergeCell ref="AG14:AG16"/>
    <mergeCell ref="C15:C16"/>
    <mergeCell ref="X15:X16"/>
    <mergeCell ref="Y15:AC15"/>
    <mergeCell ref="W15:W16"/>
    <mergeCell ref="A17:G17"/>
    <mergeCell ref="AD14:AD16"/>
    <mergeCell ref="D15:D16"/>
    <mergeCell ref="Q14:R15"/>
    <mergeCell ref="F15:F16"/>
    <mergeCell ref="A14:G14"/>
    <mergeCell ref="A15:A16"/>
    <mergeCell ref="S14:S16"/>
  </mergeCells>
  <phoneticPr fontId="9" type="noConversion"/>
  <conditionalFormatting sqref="B9:E9">
    <cfRule type="expression" dxfId="84" priority="2">
      <formula>$B$8="Non applicable"</formula>
    </cfRule>
    <cfRule type="expression" dxfId="83" priority="3">
      <formula>$B$8="Oui"</formula>
    </cfRule>
  </conditionalFormatting>
  <conditionalFormatting sqref="B12:E12">
    <cfRule type="expression" dxfId="82" priority="1">
      <formula>$B$11="Non applicable"</formula>
    </cfRule>
    <cfRule type="expression" dxfId="81" priority="4">
      <formula>$B$11="Oui"</formula>
    </cfRule>
  </conditionalFormatting>
  <conditionalFormatting sqref="U18:U67">
    <cfRule type="containsText" dxfId="80" priority="5" operator="containsText" text="Terminé">
      <formula>NOT(ISERROR(SEARCH("Terminé",U18)))</formula>
    </cfRule>
  </conditionalFormatting>
  <pageMargins left="0.25" right="0.25" top="0.75" bottom="0.75" header="0.3" footer="0.3"/>
  <pageSetup paperSize="5" scale="75"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Utilisez la liste déroulante" xr:uid="{4B64B486-617D-4A98-96C0-E950FAFA9A1E}">
          <x14:formula1>
            <xm:f>Source!$I$77:$I$79</xm:f>
          </x14:formula1>
          <xm:sqref>B11 B8</xm:sqref>
        </x14:dataValidation>
        <x14:dataValidation type="list" allowBlank="1" showInputMessage="1" showErrorMessage="1" xr:uid="{25822288-3CCA-4DBC-9CE4-2EB3A4532914}">
          <x14:formula1>
            <xm:f>Source_1!$B$164:$B$168</xm:f>
          </x14:formula1>
          <xm:sqref>U18:U67</xm:sqref>
        </x14:dataValidation>
        <x14:dataValidation type="list" allowBlank="1" showInputMessage="1" showErrorMessage="1" xr:uid="{0B24460D-BBC0-4E00-B14F-9049656425CB}">
          <x14:formula1>
            <xm:f>Source_1!$B$88:$B$89</xm:f>
          </x14:formula1>
          <xm:sqref>B18:B23 B25:B67 A24</xm:sqref>
        </x14:dataValidation>
        <x14:dataValidation type="list" allowBlank="1" showInputMessage="1" showErrorMessage="1" xr:uid="{F85A8E7D-6D6F-4E86-B03E-0E70DAB4AC40}">
          <x14:formula1>
            <xm:f>Source_1!$B$131:$B$132</xm:f>
          </x14:formula1>
          <xm:sqref>C18:C67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504E-3556-48B6-83F2-48322C4F5C28}">
  <sheetPr>
    <tabColor theme="4"/>
  </sheetPr>
  <dimension ref="A6:AH62"/>
  <sheetViews>
    <sheetView showGridLines="0" zoomScale="70" zoomScaleNormal="70" workbookViewId="0">
      <pane xSplit="1" ySplit="12" topLeftCell="P25" activePane="bottomRight" state="frozen"/>
      <selection pane="topRight" activeCell="B1" sqref="B1"/>
      <selection pane="bottomLeft" activeCell="A13" sqref="A13"/>
      <selection pane="bottomRight" activeCell="AH32" sqref="AH32"/>
    </sheetView>
  </sheetViews>
  <sheetFormatPr baseColWidth="10" defaultColWidth="11.44140625" defaultRowHeight="14.4" x14ac:dyDescent="0.3"/>
  <cols>
    <col min="1" max="1" width="50.6640625" style="30" customWidth="1"/>
    <col min="2" max="2" width="49.6640625" style="30" customWidth="1"/>
    <col min="3" max="3" width="77.33203125" style="30" customWidth="1"/>
    <col min="4" max="4" width="66.6640625" style="30" customWidth="1"/>
    <col min="5" max="5" width="51.5546875" style="30" customWidth="1"/>
    <col min="6" max="6" width="18.5546875" style="30" customWidth="1"/>
    <col min="7" max="7" width="17.109375" style="30" customWidth="1"/>
    <col min="8" max="10" width="25.6640625" style="30" customWidth="1"/>
    <col min="11" max="13" width="25.6640625" style="30" hidden="1" customWidth="1"/>
    <col min="14" max="15" width="25.44140625" style="30" hidden="1" customWidth="1"/>
    <col min="16" max="19" width="25.6640625" style="30" customWidth="1"/>
    <col min="20" max="20" width="2.88671875" style="30" customWidth="1"/>
    <col min="21" max="21" width="23" style="30" customWidth="1"/>
    <col min="22" max="24" width="25.6640625" style="30" customWidth="1"/>
    <col min="25" max="29" width="25.6640625" style="30" hidden="1" customWidth="1"/>
    <col min="30" max="33" width="25.6640625" style="30" customWidth="1"/>
    <col min="34" max="16384" width="11.44140625" style="30"/>
  </cols>
  <sheetData>
    <row r="6" spans="1:34" s="156" customFormat="1" ht="15" customHeight="1" x14ac:dyDescent="0.3">
      <c r="A6" s="157"/>
      <c r="B6" s="157"/>
      <c r="C6" s="157"/>
      <c r="D6" s="157"/>
      <c r="E6" s="157"/>
    </row>
    <row r="7" spans="1:34" s="156" customFormat="1" ht="26.4" customHeight="1" x14ac:dyDescent="0.3">
      <c r="A7" s="10" t="s">
        <v>91</v>
      </c>
      <c r="B7" s="154"/>
      <c r="C7" s="158"/>
      <c r="D7" s="157"/>
      <c r="H7" s="489" t="s">
        <v>55</v>
      </c>
      <c r="I7" s="489"/>
      <c r="J7" s="489"/>
      <c r="K7" s="489"/>
      <c r="L7" s="489"/>
      <c r="M7" s="489"/>
      <c r="N7" s="489"/>
      <c r="O7" s="489"/>
      <c r="P7" s="489"/>
      <c r="Q7" s="489"/>
      <c r="R7" s="489"/>
      <c r="S7" s="489"/>
      <c r="T7" s="30"/>
      <c r="U7" s="491" t="s">
        <v>56</v>
      </c>
      <c r="V7" s="491"/>
      <c r="W7" s="491"/>
      <c r="X7" s="491"/>
      <c r="Y7" s="491"/>
      <c r="Z7" s="491"/>
      <c r="AA7" s="491"/>
      <c r="AB7" s="491"/>
      <c r="AC7" s="491"/>
      <c r="AD7" s="491"/>
      <c r="AE7" s="491"/>
      <c r="AF7" s="491"/>
      <c r="AG7" s="491"/>
    </row>
    <row r="8" spans="1:34" s="156" customFormat="1" ht="35.4" customHeight="1" x14ac:dyDescent="0.3">
      <c r="A8" s="160"/>
      <c r="B8" s="160"/>
      <c r="C8" s="161"/>
      <c r="D8" s="161"/>
      <c r="E8" s="157"/>
      <c r="H8" s="162"/>
      <c r="I8" s="162"/>
      <c r="J8" s="162"/>
      <c r="K8" s="162"/>
      <c r="L8" s="162"/>
      <c r="M8" s="162"/>
      <c r="N8" s="162"/>
      <c r="O8" s="162"/>
      <c r="P8" s="162"/>
      <c r="Q8" s="163"/>
      <c r="R8" s="163"/>
      <c r="S8" s="162"/>
      <c r="V8" s="162"/>
      <c r="W8" s="162"/>
      <c r="X8" s="162"/>
      <c r="Y8" s="162"/>
      <c r="Z8" s="162"/>
      <c r="AA8" s="162"/>
      <c r="AB8" s="162"/>
      <c r="AC8" s="162"/>
      <c r="AD8" s="162"/>
      <c r="AE8" s="162"/>
      <c r="AF8" s="162"/>
      <c r="AG8" s="162"/>
    </row>
    <row r="9" spans="1:34" s="156" customFormat="1" ht="49.95" customHeight="1" x14ac:dyDescent="0.3">
      <c r="A9" s="454" t="s">
        <v>57</v>
      </c>
      <c r="B9" s="454"/>
      <c r="C9" s="454"/>
      <c r="D9" s="454"/>
      <c r="E9" s="454"/>
      <c r="F9" s="454"/>
      <c r="G9" s="454"/>
      <c r="H9" s="465" t="s">
        <v>58</v>
      </c>
      <c r="I9" s="482"/>
      <c r="J9" s="482"/>
      <c r="K9" s="482"/>
      <c r="L9" s="482"/>
      <c r="M9" s="482"/>
      <c r="N9" s="482"/>
      <c r="O9" s="495"/>
      <c r="P9" s="492" t="s">
        <v>59</v>
      </c>
      <c r="Q9" s="486" t="s">
        <v>60</v>
      </c>
      <c r="R9" s="486"/>
      <c r="S9" s="473" t="s">
        <v>61</v>
      </c>
      <c r="T9" s="452"/>
      <c r="U9" s="454" t="s">
        <v>62</v>
      </c>
      <c r="V9" s="459" t="s">
        <v>63</v>
      </c>
      <c r="W9" s="460"/>
      <c r="X9" s="460"/>
      <c r="Y9" s="460"/>
      <c r="Z9" s="460"/>
      <c r="AA9" s="460"/>
      <c r="AB9" s="460"/>
      <c r="AC9" s="460"/>
      <c r="AD9" s="454" t="s">
        <v>64</v>
      </c>
      <c r="AE9" s="477" t="s">
        <v>65</v>
      </c>
      <c r="AF9" s="478"/>
      <c r="AG9" s="426" t="s">
        <v>66</v>
      </c>
      <c r="AH9" s="423"/>
    </row>
    <row r="10" spans="1:34" s="156" customFormat="1" ht="27" customHeight="1" x14ac:dyDescent="0.3">
      <c r="A10" s="470" t="s">
        <v>67</v>
      </c>
      <c r="B10" s="470" t="s">
        <v>92</v>
      </c>
      <c r="C10" s="481" t="s">
        <v>93</v>
      </c>
      <c r="D10" s="426" t="s">
        <v>70</v>
      </c>
      <c r="E10" s="470" t="s">
        <v>71</v>
      </c>
      <c r="F10" s="469" t="s">
        <v>72</v>
      </c>
      <c r="G10" s="469" t="s">
        <v>73</v>
      </c>
      <c r="H10" s="486" t="s">
        <v>74</v>
      </c>
      <c r="I10" s="486" t="s">
        <v>75</v>
      </c>
      <c r="J10" s="486" t="s">
        <v>76</v>
      </c>
      <c r="K10" s="465" t="s">
        <v>77</v>
      </c>
      <c r="L10" s="482"/>
      <c r="M10" s="482"/>
      <c r="N10" s="482"/>
      <c r="O10" s="495"/>
      <c r="P10" s="493"/>
      <c r="Q10" s="486"/>
      <c r="R10" s="486"/>
      <c r="S10" s="473"/>
      <c r="T10" s="453"/>
      <c r="U10" s="454"/>
      <c r="V10" s="457" t="s">
        <v>78</v>
      </c>
      <c r="W10" s="457" t="s">
        <v>75</v>
      </c>
      <c r="X10" s="457" t="s">
        <v>76</v>
      </c>
      <c r="Y10" s="459" t="s">
        <v>79</v>
      </c>
      <c r="Z10" s="460"/>
      <c r="AA10" s="460"/>
      <c r="AB10" s="460"/>
      <c r="AC10" s="461"/>
      <c r="AD10" s="454"/>
      <c r="AE10" s="479"/>
      <c r="AF10" s="480"/>
      <c r="AG10" s="455"/>
      <c r="AH10" s="423"/>
    </row>
    <row r="11" spans="1:34" s="156" customFormat="1" ht="63" customHeight="1" x14ac:dyDescent="0.3">
      <c r="A11" s="481"/>
      <c r="B11" s="481"/>
      <c r="C11" s="481"/>
      <c r="D11" s="456"/>
      <c r="E11" s="481"/>
      <c r="F11" s="470"/>
      <c r="G11" s="470"/>
      <c r="H11" s="486"/>
      <c r="I11" s="486"/>
      <c r="J11" s="486"/>
      <c r="K11" s="13" t="s">
        <v>80</v>
      </c>
      <c r="L11" s="13" t="s">
        <v>81</v>
      </c>
      <c r="M11" s="13" t="s">
        <v>82</v>
      </c>
      <c r="N11" s="13" t="s">
        <v>83</v>
      </c>
      <c r="O11" s="13" t="s">
        <v>94</v>
      </c>
      <c r="P11" s="494"/>
      <c r="Q11" s="128" t="s">
        <v>85</v>
      </c>
      <c r="R11" s="128" t="s">
        <v>86</v>
      </c>
      <c r="S11" s="473"/>
      <c r="T11" s="453"/>
      <c r="U11" s="454"/>
      <c r="V11" s="458"/>
      <c r="W11" s="458"/>
      <c r="X11" s="458"/>
      <c r="Y11" s="399" t="s">
        <v>80</v>
      </c>
      <c r="Z11" s="8" t="s">
        <v>81</v>
      </c>
      <c r="AA11" s="8" t="s">
        <v>82</v>
      </c>
      <c r="AB11" s="8" t="s">
        <v>83</v>
      </c>
      <c r="AC11" s="8" t="s">
        <v>84</v>
      </c>
      <c r="AD11" s="454"/>
      <c r="AE11" s="8" t="s">
        <v>87</v>
      </c>
      <c r="AF11" s="8" t="s">
        <v>88</v>
      </c>
      <c r="AG11" s="456"/>
      <c r="AH11" s="423"/>
    </row>
    <row r="12" spans="1:34" s="156" customFormat="1" ht="25.35" customHeight="1" x14ac:dyDescent="0.3">
      <c r="A12" s="490" t="s">
        <v>89</v>
      </c>
      <c r="B12" s="490"/>
      <c r="C12" s="490"/>
      <c r="D12" s="490"/>
      <c r="E12" s="490"/>
      <c r="F12" s="490"/>
      <c r="G12" s="490"/>
      <c r="H12" s="19">
        <f t="shared" ref="H12:S12" si="0">SUM(H13:H62)</f>
        <v>0</v>
      </c>
      <c r="I12" s="19">
        <f t="shared" si="0"/>
        <v>0</v>
      </c>
      <c r="J12" s="19">
        <f t="shared" si="0"/>
        <v>0</v>
      </c>
      <c r="K12" s="19">
        <f t="shared" si="0"/>
        <v>0</v>
      </c>
      <c r="L12" s="19">
        <f t="shared" si="0"/>
        <v>0</v>
      </c>
      <c r="M12" s="19">
        <f t="shared" si="0"/>
        <v>0</v>
      </c>
      <c r="N12" s="19">
        <f t="shared" si="0"/>
        <v>0</v>
      </c>
      <c r="O12" s="19">
        <f t="shared" si="0"/>
        <v>0</v>
      </c>
      <c r="P12" s="19">
        <f t="shared" si="0"/>
        <v>0</v>
      </c>
      <c r="Q12" s="27">
        <f t="shared" si="0"/>
        <v>0</v>
      </c>
      <c r="R12" s="27">
        <f t="shared" si="0"/>
        <v>0</v>
      </c>
      <c r="S12" s="27">
        <f t="shared" si="0"/>
        <v>0</v>
      </c>
      <c r="T12" s="453"/>
      <c r="U12" s="26" t="s">
        <v>90</v>
      </c>
      <c r="V12" s="19">
        <f t="shared" ref="V12:AG12" si="1">SUM(V13:V62)</f>
        <v>0</v>
      </c>
      <c r="W12" s="19">
        <f t="shared" si="1"/>
        <v>0</v>
      </c>
      <c r="X12" s="19">
        <f t="shared" si="1"/>
        <v>0</v>
      </c>
      <c r="Y12" s="19">
        <f t="shared" si="1"/>
        <v>0</v>
      </c>
      <c r="Z12" s="19">
        <f t="shared" si="1"/>
        <v>0</v>
      </c>
      <c r="AA12" s="19">
        <f t="shared" si="1"/>
        <v>0</v>
      </c>
      <c r="AB12" s="19">
        <f t="shared" si="1"/>
        <v>0</v>
      </c>
      <c r="AC12" s="19">
        <f t="shared" si="1"/>
        <v>0</v>
      </c>
      <c r="AD12" s="19">
        <f t="shared" si="1"/>
        <v>0</v>
      </c>
      <c r="AE12" s="131">
        <f t="shared" si="1"/>
        <v>0</v>
      </c>
      <c r="AF12" s="131">
        <f t="shared" si="1"/>
        <v>0</v>
      </c>
      <c r="AG12" s="131">
        <f t="shared" si="1"/>
        <v>0</v>
      </c>
      <c r="AH12" s="423"/>
    </row>
    <row r="13" spans="1:34" s="156" customFormat="1" ht="25.35" customHeight="1" x14ac:dyDescent="0.3">
      <c r="A13" s="150"/>
      <c r="B13" s="29"/>
      <c r="C13" s="150"/>
      <c r="D13" s="150"/>
      <c r="E13" s="29"/>
      <c r="F13" s="383"/>
      <c r="G13" s="383"/>
      <c r="H13" s="75">
        <v>0</v>
      </c>
      <c r="I13" s="75">
        <v>0</v>
      </c>
      <c r="J13" s="75">
        <v>0</v>
      </c>
      <c r="K13" s="75">
        <v>0</v>
      </c>
      <c r="L13" s="75">
        <v>0</v>
      </c>
      <c r="M13" s="75">
        <v>0</v>
      </c>
      <c r="N13" s="75">
        <v>0</v>
      </c>
      <c r="O13" s="75">
        <v>0</v>
      </c>
      <c r="P13" s="152">
        <f t="shared" ref="P13:P44" si="2">SUM(H13:O13)</f>
        <v>0</v>
      </c>
      <c r="Q13" s="152">
        <f>IF('Demande finale'!$B$11="Positif",P13*0.5,P13*0.6)</f>
        <v>0</v>
      </c>
      <c r="R13" s="153">
        <f>IF('Demande finale'!$B$11="Négatif",P13*0.4,P13*0.5)</f>
        <v>0</v>
      </c>
      <c r="S13" s="153">
        <f t="shared" ref="S13:S44" si="3">SUM(Q13:R13)</f>
        <v>0</v>
      </c>
      <c r="T13" s="453"/>
      <c r="U13" s="154"/>
      <c r="V13" s="75">
        <v>0</v>
      </c>
      <c r="W13" s="75">
        <v>0</v>
      </c>
      <c r="X13" s="75">
        <v>0</v>
      </c>
      <c r="Y13" s="75">
        <v>0</v>
      </c>
      <c r="Z13" s="75">
        <v>0</v>
      </c>
      <c r="AA13" s="75">
        <v>0</v>
      </c>
      <c r="AB13" s="75">
        <v>0</v>
      </c>
      <c r="AC13" s="75">
        <v>0</v>
      </c>
      <c r="AD13" s="152">
        <f t="shared" ref="AD13:AD44" si="4">SUM(V13:AC13)</f>
        <v>0</v>
      </c>
      <c r="AE13" s="155">
        <f>MIN(IF('Demande finale'!$B$11="Positif",AD13*0.5,AD13*0.6),Q13)</f>
        <v>0</v>
      </c>
      <c r="AF13" s="155">
        <f>AD13-AE13</f>
        <v>0</v>
      </c>
      <c r="AG13" s="155">
        <f t="shared" ref="AG13:AG44" si="5">SUM(AE13:AF13)</f>
        <v>0</v>
      </c>
      <c r="AH13" s="423"/>
    </row>
    <row r="14" spans="1:34" s="156" customFormat="1" ht="25.35" customHeight="1" x14ac:dyDescent="0.3">
      <c r="A14" s="150"/>
      <c r="B14" s="29"/>
      <c r="C14" s="382"/>
      <c r="D14" s="382"/>
      <c r="E14" s="29"/>
      <c r="F14" s="383"/>
      <c r="G14" s="383"/>
      <c r="H14" s="75">
        <v>0</v>
      </c>
      <c r="I14" s="75">
        <v>0</v>
      </c>
      <c r="J14" s="75">
        <v>0</v>
      </c>
      <c r="K14" s="75">
        <v>0</v>
      </c>
      <c r="L14" s="75">
        <v>0</v>
      </c>
      <c r="M14" s="75">
        <v>0</v>
      </c>
      <c r="N14" s="75">
        <v>0</v>
      </c>
      <c r="O14" s="75">
        <v>0</v>
      </c>
      <c r="P14" s="152">
        <f t="shared" si="2"/>
        <v>0</v>
      </c>
      <c r="Q14" s="152">
        <f>IF('Demande finale'!$B$11="Positif",P14*0.5,P14*0.6)</f>
        <v>0</v>
      </c>
      <c r="R14" s="153">
        <f>IF('Demande finale'!$B$11="Négatif",P14*0.4,P14*0.5)</f>
        <v>0</v>
      </c>
      <c r="S14" s="153">
        <f t="shared" si="3"/>
        <v>0</v>
      </c>
      <c r="T14" s="453"/>
      <c r="U14" s="154"/>
      <c r="V14" s="75">
        <v>0</v>
      </c>
      <c r="W14" s="75">
        <v>0</v>
      </c>
      <c r="X14" s="75">
        <v>0</v>
      </c>
      <c r="Y14" s="75">
        <v>0</v>
      </c>
      <c r="Z14" s="75">
        <v>0</v>
      </c>
      <c r="AA14" s="75">
        <v>0</v>
      </c>
      <c r="AB14" s="75">
        <v>0</v>
      </c>
      <c r="AC14" s="75">
        <v>0</v>
      </c>
      <c r="AD14" s="152">
        <f t="shared" si="4"/>
        <v>0</v>
      </c>
      <c r="AE14" s="155">
        <f>MIN(IF('Demande finale'!$B$11="Positif",AD14*0.5,AD14*0.6),Q14)</f>
        <v>0</v>
      </c>
      <c r="AF14" s="155">
        <f t="shared" ref="AF14:AF62" si="6">AD14-AE14</f>
        <v>0</v>
      </c>
      <c r="AG14" s="155">
        <f t="shared" si="5"/>
        <v>0</v>
      </c>
      <c r="AH14" s="423"/>
    </row>
    <row r="15" spans="1:34" s="156" customFormat="1" ht="25.35" customHeight="1" x14ac:dyDescent="0.3">
      <c r="A15" s="150"/>
      <c r="B15" s="29"/>
      <c r="C15" s="382"/>
      <c r="D15" s="382"/>
      <c r="E15" s="29"/>
      <c r="F15" s="383"/>
      <c r="G15" s="383"/>
      <c r="H15" s="75">
        <v>0</v>
      </c>
      <c r="I15" s="75">
        <v>0</v>
      </c>
      <c r="J15" s="75">
        <v>0</v>
      </c>
      <c r="K15" s="75">
        <v>0</v>
      </c>
      <c r="L15" s="75">
        <v>0</v>
      </c>
      <c r="M15" s="75">
        <v>0</v>
      </c>
      <c r="N15" s="75">
        <v>0</v>
      </c>
      <c r="O15" s="75">
        <v>0</v>
      </c>
      <c r="P15" s="152">
        <f t="shared" si="2"/>
        <v>0</v>
      </c>
      <c r="Q15" s="152">
        <f>IF('Demande finale'!$B$11="Positif",P15*0.5,P15*0.6)</f>
        <v>0</v>
      </c>
      <c r="R15" s="153">
        <f>IF('Demande finale'!$B$11="Négatif",P15*0.4,P15*0.5)</f>
        <v>0</v>
      </c>
      <c r="S15" s="153">
        <f t="shared" si="3"/>
        <v>0</v>
      </c>
      <c r="T15" s="453"/>
      <c r="U15" s="154"/>
      <c r="V15" s="75">
        <v>0</v>
      </c>
      <c r="W15" s="75">
        <v>0</v>
      </c>
      <c r="X15" s="75">
        <v>0</v>
      </c>
      <c r="Y15" s="75">
        <v>0</v>
      </c>
      <c r="Z15" s="75">
        <v>0</v>
      </c>
      <c r="AA15" s="75">
        <v>0</v>
      </c>
      <c r="AB15" s="75">
        <v>0</v>
      </c>
      <c r="AC15" s="75">
        <v>0</v>
      </c>
      <c r="AD15" s="152">
        <f t="shared" si="4"/>
        <v>0</v>
      </c>
      <c r="AE15" s="155">
        <f>MIN(IF('Demande finale'!$B$11="Positif",AD15*0.5,AD15*0.6),Q15)</f>
        <v>0</v>
      </c>
      <c r="AF15" s="155">
        <f t="shared" si="6"/>
        <v>0</v>
      </c>
      <c r="AG15" s="155">
        <f t="shared" si="5"/>
        <v>0</v>
      </c>
      <c r="AH15" s="423"/>
    </row>
    <row r="16" spans="1:34" s="156" customFormat="1" ht="25.35" customHeight="1" x14ac:dyDescent="0.3">
      <c r="A16" s="150"/>
      <c r="B16" s="29"/>
      <c r="C16" s="382"/>
      <c r="D16" s="382"/>
      <c r="E16" s="29"/>
      <c r="F16" s="383"/>
      <c r="H16" s="75">
        <v>0</v>
      </c>
      <c r="I16" s="75">
        <v>0</v>
      </c>
      <c r="J16" s="75">
        <v>0</v>
      </c>
      <c r="K16" s="75">
        <v>0</v>
      </c>
      <c r="L16" s="75">
        <v>0</v>
      </c>
      <c r="M16" s="75">
        <v>0</v>
      </c>
      <c r="N16" s="75">
        <v>0</v>
      </c>
      <c r="O16" s="75">
        <v>0</v>
      </c>
      <c r="P16" s="152">
        <f t="shared" si="2"/>
        <v>0</v>
      </c>
      <c r="Q16" s="152">
        <f>IF('Demande finale'!$B$11="Positif",P16*0.5,P16*0.6)</f>
        <v>0</v>
      </c>
      <c r="R16" s="153">
        <f>IF('Demande finale'!$B$11="Négatif",P16*0.4,P16*0.5)</f>
        <v>0</v>
      </c>
      <c r="S16" s="153">
        <f t="shared" si="3"/>
        <v>0</v>
      </c>
      <c r="T16" s="453"/>
      <c r="U16" s="154"/>
      <c r="V16" s="75">
        <v>0</v>
      </c>
      <c r="W16" s="75">
        <v>0</v>
      </c>
      <c r="X16" s="75">
        <v>0</v>
      </c>
      <c r="Y16" s="75">
        <v>0</v>
      </c>
      <c r="Z16" s="75">
        <v>0</v>
      </c>
      <c r="AA16" s="75">
        <v>0</v>
      </c>
      <c r="AB16" s="75">
        <v>0</v>
      </c>
      <c r="AC16" s="75">
        <v>0</v>
      </c>
      <c r="AD16" s="152">
        <f t="shared" si="4"/>
        <v>0</v>
      </c>
      <c r="AE16" s="155">
        <f>MIN(IF('Demande finale'!$B$11="Positif",AD16*0.5,AD16*0.6),Q16)</f>
        <v>0</v>
      </c>
      <c r="AF16" s="155">
        <f t="shared" si="6"/>
        <v>0</v>
      </c>
      <c r="AG16" s="155">
        <f t="shared" si="5"/>
        <v>0</v>
      </c>
      <c r="AH16" s="423"/>
    </row>
    <row r="17" spans="1:34" s="156" customFormat="1" ht="25.35" customHeight="1" x14ac:dyDescent="0.3">
      <c r="A17" s="150"/>
      <c r="B17" s="29"/>
      <c r="C17" s="382"/>
      <c r="D17" s="382"/>
      <c r="E17" s="29"/>
      <c r="F17" s="383"/>
      <c r="G17" s="383"/>
      <c r="H17" s="75">
        <v>0</v>
      </c>
      <c r="I17" s="75">
        <v>0</v>
      </c>
      <c r="J17" s="75">
        <v>0</v>
      </c>
      <c r="K17" s="75">
        <v>0</v>
      </c>
      <c r="L17" s="75">
        <v>0</v>
      </c>
      <c r="M17" s="75">
        <v>0</v>
      </c>
      <c r="N17" s="75">
        <v>0</v>
      </c>
      <c r="O17" s="75">
        <v>0</v>
      </c>
      <c r="P17" s="152">
        <f t="shared" si="2"/>
        <v>0</v>
      </c>
      <c r="Q17" s="152">
        <f>IF('Demande finale'!$B$11="Positif",P17*0.5,P17*0.6)</f>
        <v>0</v>
      </c>
      <c r="R17" s="153">
        <f>IF('Demande finale'!$B$11="Négatif",P17*0.4,P17*0.5)</f>
        <v>0</v>
      </c>
      <c r="S17" s="153">
        <f t="shared" si="3"/>
        <v>0</v>
      </c>
      <c r="T17" s="453"/>
      <c r="U17" s="154"/>
      <c r="V17" s="75">
        <v>0</v>
      </c>
      <c r="W17" s="75">
        <v>0</v>
      </c>
      <c r="X17" s="75">
        <v>0</v>
      </c>
      <c r="Y17" s="75">
        <v>0</v>
      </c>
      <c r="Z17" s="75">
        <v>0</v>
      </c>
      <c r="AA17" s="75">
        <v>0</v>
      </c>
      <c r="AB17" s="75">
        <v>0</v>
      </c>
      <c r="AC17" s="75">
        <v>0</v>
      </c>
      <c r="AD17" s="152">
        <f t="shared" si="4"/>
        <v>0</v>
      </c>
      <c r="AE17" s="155">
        <f>MIN(IF('Demande finale'!$B$11="Positif",AD17*0.5,AD17*0.6),Q17)</f>
        <v>0</v>
      </c>
      <c r="AF17" s="155">
        <f t="shared" si="6"/>
        <v>0</v>
      </c>
      <c r="AG17" s="155">
        <f t="shared" si="5"/>
        <v>0</v>
      </c>
      <c r="AH17" s="423"/>
    </row>
    <row r="18" spans="1:34" s="156" customFormat="1" ht="25.35" customHeight="1" x14ac:dyDescent="0.3">
      <c r="A18" s="150"/>
      <c r="B18" s="29"/>
      <c r="C18" s="382"/>
      <c r="D18" s="382"/>
      <c r="E18" s="29"/>
      <c r="F18" s="383"/>
      <c r="G18" s="383"/>
      <c r="H18" s="75">
        <v>0</v>
      </c>
      <c r="I18" s="75">
        <v>0</v>
      </c>
      <c r="J18" s="75">
        <v>0</v>
      </c>
      <c r="K18" s="75">
        <v>0</v>
      </c>
      <c r="L18" s="75">
        <v>0</v>
      </c>
      <c r="M18" s="75">
        <v>0</v>
      </c>
      <c r="N18" s="75">
        <v>0</v>
      </c>
      <c r="O18" s="75">
        <v>0</v>
      </c>
      <c r="P18" s="152">
        <f t="shared" si="2"/>
        <v>0</v>
      </c>
      <c r="Q18" s="152">
        <f>IF('Demande finale'!$B$11="Positif",P18*0.5,P18*0.6)</f>
        <v>0</v>
      </c>
      <c r="R18" s="153">
        <f>IF('Demande finale'!$B$11="Négatif",P18*0.4,P18*0.5)</f>
        <v>0</v>
      </c>
      <c r="S18" s="153">
        <f t="shared" si="3"/>
        <v>0</v>
      </c>
      <c r="T18" s="453"/>
      <c r="U18" s="154"/>
      <c r="V18" s="75">
        <v>0</v>
      </c>
      <c r="W18" s="75">
        <v>0</v>
      </c>
      <c r="X18" s="75">
        <v>0</v>
      </c>
      <c r="Y18" s="75">
        <v>0</v>
      </c>
      <c r="Z18" s="75">
        <v>0</v>
      </c>
      <c r="AA18" s="75">
        <v>0</v>
      </c>
      <c r="AB18" s="75">
        <v>0</v>
      </c>
      <c r="AC18" s="75">
        <v>0</v>
      </c>
      <c r="AD18" s="152">
        <f t="shared" si="4"/>
        <v>0</v>
      </c>
      <c r="AE18" s="155">
        <f>MIN(IF('Demande finale'!$B$11="Positif",AD18*0.5,AD18*0.6),Q18)</f>
        <v>0</v>
      </c>
      <c r="AF18" s="155">
        <f t="shared" si="6"/>
        <v>0</v>
      </c>
      <c r="AG18" s="155">
        <f t="shared" si="5"/>
        <v>0</v>
      </c>
      <c r="AH18" s="423"/>
    </row>
    <row r="19" spans="1:34" s="156" customFormat="1" ht="25.35" customHeight="1" x14ac:dyDescent="0.3">
      <c r="A19" s="150"/>
      <c r="B19" s="29"/>
      <c r="C19" s="382"/>
      <c r="D19" s="382"/>
      <c r="E19" s="29"/>
      <c r="F19" s="383"/>
      <c r="G19" s="383"/>
      <c r="H19" s="75">
        <v>0</v>
      </c>
      <c r="I19" s="75">
        <v>0</v>
      </c>
      <c r="J19" s="75">
        <v>0</v>
      </c>
      <c r="K19" s="75">
        <v>0</v>
      </c>
      <c r="L19" s="75">
        <v>0</v>
      </c>
      <c r="M19" s="75">
        <v>0</v>
      </c>
      <c r="N19" s="75">
        <v>0</v>
      </c>
      <c r="O19" s="75">
        <v>0</v>
      </c>
      <c r="P19" s="152">
        <f t="shared" si="2"/>
        <v>0</v>
      </c>
      <c r="Q19" s="152">
        <f>IF('Demande finale'!$B$11="Positif",P19*0.5,P19*0.6)</f>
        <v>0</v>
      </c>
      <c r="R19" s="153">
        <f>IF('Demande finale'!$B$11="Négatif",P19*0.4,P19*0.5)</f>
        <v>0</v>
      </c>
      <c r="S19" s="153">
        <f t="shared" si="3"/>
        <v>0</v>
      </c>
      <c r="T19" s="453"/>
      <c r="U19" s="154"/>
      <c r="V19" s="75">
        <v>0</v>
      </c>
      <c r="W19" s="75">
        <v>0</v>
      </c>
      <c r="X19" s="75">
        <v>0</v>
      </c>
      <c r="Y19" s="75">
        <v>0</v>
      </c>
      <c r="Z19" s="75">
        <v>0</v>
      </c>
      <c r="AA19" s="75">
        <v>0</v>
      </c>
      <c r="AB19" s="75">
        <v>0</v>
      </c>
      <c r="AC19" s="75">
        <v>0</v>
      </c>
      <c r="AD19" s="152">
        <f t="shared" si="4"/>
        <v>0</v>
      </c>
      <c r="AE19" s="155">
        <f>MIN(IF('Demande finale'!$B$11="Positif",AD19*0.5,AD19*0.6),Q19)</f>
        <v>0</v>
      </c>
      <c r="AF19" s="155">
        <f t="shared" si="6"/>
        <v>0</v>
      </c>
      <c r="AG19" s="155">
        <f t="shared" si="5"/>
        <v>0</v>
      </c>
      <c r="AH19" s="423"/>
    </row>
    <row r="20" spans="1:34" s="156" customFormat="1" ht="25.35" customHeight="1" x14ac:dyDescent="0.3">
      <c r="A20" s="150"/>
      <c r="B20" s="29"/>
      <c r="C20" s="382"/>
      <c r="D20" s="382"/>
      <c r="E20" s="29"/>
      <c r="F20" s="383"/>
      <c r="G20" s="383"/>
      <c r="H20" s="75">
        <v>0</v>
      </c>
      <c r="I20" s="75">
        <v>0</v>
      </c>
      <c r="J20" s="75">
        <v>0</v>
      </c>
      <c r="K20" s="75">
        <v>0</v>
      </c>
      <c r="L20" s="75">
        <v>0</v>
      </c>
      <c r="M20" s="75">
        <v>0</v>
      </c>
      <c r="N20" s="75">
        <v>0</v>
      </c>
      <c r="O20" s="75">
        <v>0</v>
      </c>
      <c r="P20" s="152">
        <f t="shared" si="2"/>
        <v>0</v>
      </c>
      <c r="Q20" s="152">
        <f>IF('Demande finale'!$B$11="Positif",P20*0.5,P20*0.6)</f>
        <v>0</v>
      </c>
      <c r="R20" s="153">
        <f>IF('Demande finale'!$B$11="Négatif",P20*0.4,P20*0.5)</f>
        <v>0</v>
      </c>
      <c r="S20" s="153">
        <f t="shared" si="3"/>
        <v>0</v>
      </c>
      <c r="T20" s="453"/>
      <c r="U20" s="154"/>
      <c r="V20" s="75">
        <v>0</v>
      </c>
      <c r="W20" s="75">
        <v>0</v>
      </c>
      <c r="X20" s="75">
        <v>0</v>
      </c>
      <c r="Y20" s="75">
        <v>0</v>
      </c>
      <c r="Z20" s="75">
        <v>0</v>
      </c>
      <c r="AA20" s="75">
        <v>0</v>
      </c>
      <c r="AB20" s="75">
        <v>0</v>
      </c>
      <c r="AC20" s="75">
        <v>0</v>
      </c>
      <c r="AD20" s="152">
        <f t="shared" si="4"/>
        <v>0</v>
      </c>
      <c r="AE20" s="155">
        <f>MIN(IF('Demande finale'!$B$11="Positif",AD20*0.5,AD20*0.6),Q20)</f>
        <v>0</v>
      </c>
      <c r="AF20" s="155">
        <f t="shared" si="6"/>
        <v>0</v>
      </c>
      <c r="AG20" s="155">
        <f t="shared" si="5"/>
        <v>0</v>
      </c>
      <c r="AH20" s="423"/>
    </row>
    <row r="21" spans="1:34" s="156" customFormat="1" ht="25.35" customHeight="1" x14ac:dyDescent="0.3">
      <c r="A21" s="150"/>
      <c r="B21" s="29"/>
      <c r="C21" s="382"/>
      <c r="D21" s="382"/>
      <c r="E21" s="29"/>
      <c r="F21" s="383"/>
      <c r="G21" s="383"/>
      <c r="H21" s="75">
        <v>0</v>
      </c>
      <c r="I21" s="75">
        <v>0</v>
      </c>
      <c r="J21" s="75">
        <v>0</v>
      </c>
      <c r="K21" s="75">
        <v>0</v>
      </c>
      <c r="L21" s="75">
        <v>0</v>
      </c>
      <c r="M21" s="75">
        <v>0</v>
      </c>
      <c r="N21" s="75">
        <v>0</v>
      </c>
      <c r="O21" s="75">
        <v>0</v>
      </c>
      <c r="P21" s="152">
        <f t="shared" si="2"/>
        <v>0</v>
      </c>
      <c r="Q21" s="152">
        <f>IF('Demande finale'!$B$11="Positif",P21*0.5,P21*0.6)</f>
        <v>0</v>
      </c>
      <c r="R21" s="153">
        <f>IF('Demande finale'!$B$11="Négatif",P21*0.4,P21*0.5)</f>
        <v>0</v>
      </c>
      <c r="S21" s="153">
        <f t="shared" si="3"/>
        <v>0</v>
      </c>
      <c r="T21" s="453"/>
      <c r="U21" s="154"/>
      <c r="V21" s="75">
        <v>0</v>
      </c>
      <c r="W21" s="75">
        <v>0</v>
      </c>
      <c r="X21" s="75">
        <v>0</v>
      </c>
      <c r="Y21" s="75">
        <v>0</v>
      </c>
      <c r="Z21" s="75">
        <v>0</v>
      </c>
      <c r="AA21" s="75">
        <v>0</v>
      </c>
      <c r="AB21" s="75">
        <v>0</v>
      </c>
      <c r="AC21" s="75">
        <v>0</v>
      </c>
      <c r="AD21" s="152">
        <f t="shared" si="4"/>
        <v>0</v>
      </c>
      <c r="AE21" s="155">
        <f>MIN(IF('Demande finale'!$B$11="Positif",AD21*0.5,AD21*0.6),Q21)</f>
        <v>0</v>
      </c>
      <c r="AF21" s="155">
        <f t="shared" si="6"/>
        <v>0</v>
      </c>
      <c r="AG21" s="155">
        <f t="shared" si="5"/>
        <v>0</v>
      </c>
      <c r="AH21" s="423"/>
    </row>
    <row r="22" spans="1:34" s="156" customFormat="1" ht="25.35" customHeight="1" x14ac:dyDescent="0.3">
      <c r="A22" s="150"/>
      <c r="B22" s="29"/>
      <c r="C22" s="382"/>
      <c r="D22" s="382"/>
      <c r="E22" s="29"/>
      <c r="F22" s="383"/>
      <c r="G22" s="383"/>
      <c r="H22" s="75">
        <v>0</v>
      </c>
      <c r="I22" s="75">
        <v>0</v>
      </c>
      <c r="J22" s="75">
        <v>0</v>
      </c>
      <c r="K22" s="75">
        <v>0</v>
      </c>
      <c r="L22" s="75">
        <v>0</v>
      </c>
      <c r="M22" s="75">
        <v>0</v>
      </c>
      <c r="N22" s="75">
        <v>0</v>
      </c>
      <c r="O22" s="75">
        <v>0</v>
      </c>
      <c r="P22" s="152">
        <f t="shared" si="2"/>
        <v>0</v>
      </c>
      <c r="Q22" s="152">
        <f>IF('Demande finale'!$B$11="Positif",P22*0.5,P22*0.6)</f>
        <v>0</v>
      </c>
      <c r="R22" s="153">
        <f>IF('Demande finale'!$B$11="Négatif",P22*0.4,P22*0.5)</f>
        <v>0</v>
      </c>
      <c r="S22" s="153">
        <f t="shared" si="3"/>
        <v>0</v>
      </c>
      <c r="T22" s="453"/>
      <c r="U22" s="154"/>
      <c r="V22" s="75">
        <v>0</v>
      </c>
      <c r="W22" s="75">
        <v>0</v>
      </c>
      <c r="X22" s="75">
        <v>0</v>
      </c>
      <c r="Y22" s="75">
        <v>0</v>
      </c>
      <c r="Z22" s="75">
        <v>0</v>
      </c>
      <c r="AA22" s="75">
        <v>0</v>
      </c>
      <c r="AB22" s="75">
        <v>0</v>
      </c>
      <c r="AC22" s="75">
        <v>0</v>
      </c>
      <c r="AD22" s="152">
        <f t="shared" si="4"/>
        <v>0</v>
      </c>
      <c r="AE22" s="155">
        <f>MIN(IF('Demande finale'!$B$11="Positif",AD22*0.5,AD22*0.6),Q22)</f>
        <v>0</v>
      </c>
      <c r="AF22" s="155">
        <f t="shared" si="6"/>
        <v>0</v>
      </c>
      <c r="AG22" s="155">
        <f t="shared" si="5"/>
        <v>0</v>
      </c>
      <c r="AH22" s="423"/>
    </row>
    <row r="23" spans="1:34" s="156" customFormat="1" ht="25.35" customHeight="1" x14ac:dyDescent="0.3">
      <c r="A23" s="150"/>
      <c r="B23" s="29"/>
      <c r="C23" s="382"/>
      <c r="D23" s="382"/>
      <c r="E23" s="29"/>
      <c r="F23" s="383"/>
      <c r="G23" s="383"/>
      <c r="H23" s="75">
        <v>0</v>
      </c>
      <c r="I23" s="75">
        <v>0</v>
      </c>
      <c r="J23" s="75">
        <v>0</v>
      </c>
      <c r="K23" s="75">
        <v>0</v>
      </c>
      <c r="L23" s="75">
        <v>0</v>
      </c>
      <c r="M23" s="75">
        <v>0</v>
      </c>
      <c r="N23" s="75">
        <v>0</v>
      </c>
      <c r="O23" s="75">
        <v>0</v>
      </c>
      <c r="P23" s="152">
        <f t="shared" si="2"/>
        <v>0</v>
      </c>
      <c r="Q23" s="152">
        <f>IF('Demande finale'!$B$11="Positif",P23*0.5,P23*0.6)</f>
        <v>0</v>
      </c>
      <c r="R23" s="153">
        <f>IF('Demande finale'!$B$11="Négatif",P23*0.4,P23*0.5)</f>
        <v>0</v>
      </c>
      <c r="S23" s="153">
        <f t="shared" si="3"/>
        <v>0</v>
      </c>
      <c r="T23" s="453"/>
      <c r="U23" s="154"/>
      <c r="V23" s="75">
        <v>0</v>
      </c>
      <c r="W23" s="75">
        <v>0</v>
      </c>
      <c r="X23" s="75">
        <v>0</v>
      </c>
      <c r="Y23" s="75">
        <v>0</v>
      </c>
      <c r="Z23" s="75">
        <v>0</v>
      </c>
      <c r="AA23" s="75">
        <v>0</v>
      </c>
      <c r="AB23" s="75">
        <v>0</v>
      </c>
      <c r="AC23" s="75">
        <v>0</v>
      </c>
      <c r="AD23" s="152">
        <f t="shared" si="4"/>
        <v>0</v>
      </c>
      <c r="AE23" s="155">
        <f>MIN(IF('Demande finale'!$B$11="Positif",AD23*0.5,AD23*0.6),Q23)</f>
        <v>0</v>
      </c>
      <c r="AF23" s="155">
        <f t="shared" si="6"/>
        <v>0</v>
      </c>
      <c r="AG23" s="155">
        <f t="shared" si="5"/>
        <v>0</v>
      </c>
      <c r="AH23" s="423"/>
    </row>
    <row r="24" spans="1:34" s="156" customFormat="1" ht="25.35" customHeight="1" x14ac:dyDescent="0.3">
      <c r="A24" s="150"/>
      <c r="B24" s="29"/>
      <c r="C24" s="382"/>
      <c r="D24" s="382"/>
      <c r="E24" s="29"/>
      <c r="F24" s="383"/>
      <c r="G24" s="383"/>
      <c r="H24" s="75">
        <v>0</v>
      </c>
      <c r="I24" s="75">
        <v>0</v>
      </c>
      <c r="J24" s="75">
        <v>0</v>
      </c>
      <c r="K24" s="75">
        <v>0</v>
      </c>
      <c r="L24" s="75">
        <v>0</v>
      </c>
      <c r="M24" s="75">
        <v>0</v>
      </c>
      <c r="N24" s="75">
        <v>0</v>
      </c>
      <c r="O24" s="75">
        <v>0</v>
      </c>
      <c r="P24" s="152">
        <f t="shared" si="2"/>
        <v>0</v>
      </c>
      <c r="Q24" s="152">
        <f>IF('Demande finale'!$B$11="Positif",P24*0.5,P24*0.6)</f>
        <v>0</v>
      </c>
      <c r="R24" s="153">
        <f>IF('Demande finale'!$B$11="Négatif",P24*0.4,P24*0.5)</f>
        <v>0</v>
      </c>
      <c r="S24" s="153">
        <f t="shared" si="3"/>
        <v>0</v>
      </c>
      <c r="T24" s="453"/>
      <c r="U24" s="154"/>
      <c r="V24" s="75">
        <v>0</v>
      </c>
      <c r="W24" s="75">
        <v>0</v>
      </c>
      <c r="X24" s="75">
        <v>0</v>
      </c>
      <c r="Y24" s="75">
        <v>0</v>
      </c>
      <c r="Z24" s="75">
        <v>0</v>
      </c>
      <c r="AA24" s="75">
        <v>0</v>
      </c>
      <c r="AB24" s="75">
        <v>0</v>
      </c>
      <c r="AC24" s="75">
        <v>0</v>
      </c>
      <c r="AD24" s="152">
        <f t="shared" si="4"/>
        <v>0</v>
      </c>
      <c r="AE24" s="155">
        <f>MIN(IF('Demande finale'!$B$11="Positif",AD24*0.5,AD24*0.6),Q24)</f>
        <v>0</v>
      </c>
      <c r="AF24" s="155">
        <f t="shared" si="6"/>
        <v>0</v>
      </c>
      <c r="AG24" s="155">
        <f t="shared" si="5"/>
        <v>0</v>
      </c>
      <c r="AH24" s="423"/>
    </row>
    <row r="25" spans="1:34" s="156" customFormat="1" ht="25.35" customHeight="1" x14ac:dyDescent="0.3">
      <c r="A25" s="150"/>
      <c r="B25" s="29"/>
      <c r="C25" s="382"/>
      <c r="D25" s="382"/>
      <c r="E25" s="29"/>
      <c r="F25" s="383"/>
      <c r="G25" s="383"/>
      <c r="H25" s="75">
        <v>0</v>
      </c>
      <c r="I25" s="75">
        <v>0</v>
      </c>
      <c r="J25" s="75">
        <v>0</v>
      </c>
      <c r="K25" s="75">
        <v>0</v>
      </c>
      <c r="L25" s="75">
        <v>0</v>
      </c>
      <c r="M25" s="75">
        <v>0</v>
      </c>
      <c r="N25" s="75">
        <v>0</v>
      </c>
      <c r="O25" s="75">
        <v>0</v>
      </c>
      <c r="P25" s="152">
        <f t="shared" si="2"/>
        <v>0</v>
      </c>
      <c r="Q25" s="152">
        <f>IF('Demande finale'!$B$11="Positif",P25*0.5,P25*0.6)</f>
        <v>0</v>
      </c>
      <c r="R25" s="153">
        <f>IF('Demande finale'!$B$11="Négatif",P25*0.4,P25*0.5)</f>
        <v>0</v>
      </c>
      <c r="S25" s="153">
        <f t="shared" si="3"/>
        <v>0</v>
      </c>
      <c r="T25" s="453"/>
      <c r="U25" s="154"/>
      <c r="V25" s="75">
        <v>0</v>
      </c>
      <c r="W25" s="75">
        <v>0</v>
      </c>
      <c r="X25" s="75">
        <v>0</v>
      </c>
      <c r="Y25" s="75">
        <v>0</v>
      </c>
      <c r="Z25" s="75">
        <v>0</v>
      </c>
      <c r="AA25" s="75">
        <v>0</v>
      </c>
      <c r="AB25" s="75">
        <v>0</v>
      </c>
      <c r="AC25" s="75">
        <v>0</v>
      </c>
      <c r="AD25" s="152">
        <f t="shared" si="4"/>
        <v>0</v>
      </c>
      <c r="AE25" s="155">
        <f>MIN(IF('Demande finale'!$B$11="Positif",AD25*0.5,AD25*0.6),Q25)</f>
        <v>0</v>
      </c>
      <c r="AF25" s="155">
        <f t="shared" si="6"/>
        <v>0</v>
      </c>
      <c r="AG25" s="155">
        <f t="shared" si="5"/>
        <v>0</v>
      </c>
      <c r="AH25" s="423"/>
    </row>
    <row r="26" spans="1:34" s="156" customFormat="1" ht="25.35" customHeight="1" x14ac:dyDescent="0.3">
      <c r="A26" s="150"/>
      <c r="B26" s="29"/>
      <c r="C26" s="382"/>
      <c r="D26" s="382"/>
      <c r="E26" s="29"/>
      <c r="F26" s="383"/>
      <c r="G26" s="383"/>
      <c r="H26" s="75">
        <v>0</v>
      </c>
      <c r="I26" s="75">
        <v>0</v>
      </c>
      <c r="J26" s="75">
        <v>0</v>
      </c>
      <c r="K26" s="75">
        <v>0</v>
      </c>
      <c r="L26" s="75">
        <v>0</v>
      </c>
      <c r="M26" s="75">
        <v>0</v>
      </c>
      <c r="N26" s="75">
        <v>0</v>
      </c>
      <c r="O26" s="75">
        <v>0</v>
      </c>
      <c r="P26" s="152">
        <f t="shared" si="2"/>
        <v>0</v>
      </c>
      <c r="Q26" s="152">
        <f>IF('Demande finale'!$B$11="Positif",P26*0.5,P26*0.6)</f>
        <v>0</v>
      </c>
      <c r="R26" s="153">
        <f>IF('Demande finale'!$B$11="Négatif",P26*0.4,P26*0.5)</f>
        <v>0</v>
      </c>
      <c r="S26" s="153">
        <f t="shared" si="3"/>
        <v>0</v>
      </c>
      <c r="T26" s="453"/>
      <c r="U26" s="154"/>
      <c r="V26" s="75">
        <v>0</v>
      </c>
      <c r="W26" s="75">
        <v>0</v>
      </c>
      <c r="X26" s="75">
        <v>0</v>
      </c>
      <c r="Y26" s="75">
        <v>0</v>
      </c>
      <c r="Z26" s="75">
        <v>0</v>
      </c>
      <c r="AA26" s="75">
        <v>0</v>
      </c>
      <c r="AB26" s="75">
        <v>0</v>
      </c>
      <c r="AC26" s="75">
        <v>0</v>
      </c>
      <c r="AD26" s="152">
        <f t="shared" si="4"/>
        <v>0</v>
      </c>
      <c r="AE26" s="155">
        <f>MIN(IF('Demande finale'!$B$11="Positif",AD26*0.5,AD26*0.6),Q26)</f>
        <v>0</v>
      </c>
      <c r="AF26" s="155">
        <f t="shared" si="6"/>
        <v>0</v>
      </c>
      <c r="AG26" s="155">
        <f t="shared" si="5"/>
        <v>0</v>
      </c>
      <c r="AH26" s="423"/>
    </row>
    <row r="27" spans="1:34" s="156" customFormat="1" ht="25.35" customHeight="1" x14ac:dyDescent="0.3">
      <c r="A27" s="150"/>
      <c r="B27" s="29"/>
      <c r="C27" s="382"/>
      <c r="D27" s="382"/>
      <c r="E27" s="29"/>
      <c r="F27" s="383"/>
      <c r="G27" s="383"/>
      <c r="H27" s="75">
        <v>0</v>
      </c>
      <c r="I27" s="75">
        <v>0</v>
      </c>
      <c r="J27" s="75">
        <v>0</v>
      </c>
      <c r="K27" s="75">
        <v>0</v>
      </c>
      <c r="L27" s="75">
        <v>0</v>
      </c>
      <c r="M27" s="75">
        <v>0</v>
      </c>
      <c r="N27" s="75">
        <v>0</v>
      </c>
      <c r="O27" s="75">
        <v>0</v>
      </c>
      <c r="P27" s="152">
        <f t="shared" si="2"/>
        <v>0</v>
      </c>
      <c r="Q27" s="152">
        <f>IF('Demande finale'!$B$11="Positif",P27*0.5,P27*0.6)</f>
        <v>0</v>
      </c>
      <c r="R27" s="153">
        <f>IF('Demande finale'!$B$11="Négatif",P27*0.4,P27*0.5)</f>
        <v>0</v>
      </c>
      <c r="S27" s="153">
        <f t="shared" si="3"/>
        <v>0</v>
      </c>
      <c r="T27" s="453"/>
      <c r="U27" s="154"/>
      <c r="V27" s="75">
        <v>0</v>
      </c>
      <c r="W27" s="75">
        <v>0</v>
      </c>
      <c r="X27" s="75">
        <v>0</v>
      </c>
      <c r="Y27" s="75">
        <v>0</v>
      </c>
      <c r="Z27" s="75">
        <v>0</v>
      </c>
      <c r="AA27" s="75">
        <v>0</v>
      </c>
      <c r="AB27" s="75">
        <v>0</v>
      </c>
      <c r="AC27" s="75">
        <v>0</v>
      </c>
      <c r="AD27" s="152">
        <f t="shared" si="4"/>
        <v>0</v>
      </c>
      <c r="AE27" s="155">
        <f>MIN(IF('Demande finale'!$B$11="Positif",AD27*0.5,AD27*0.6),Q27)</f>
        <v>0</v>
      </c>
      <c r="AF27" s="155">
        <f t="shared" si="6"/>
        <v>0</v>
      </c>
      <c r="AG27" s="155">
        <f t="shared" si="5"/>
        <v>0</v>
      </c>
      <c r="AH27" s="423"/>
    </row>
    <row r="28" spans="1:34" s="156" customFormat="1" ht="25.35" customHeight="1" x14ac:dyDescent="0.3">
      <c r="A28" s="150"/>
      <c r="B28" s="29"/>
      <c r="C28" s="382"/>
      <c r="D28" s="382"/>
      <c r="E28" s="29"/>
      <c r="F28" s="383"/>
      <c r="G28" s="383"/>
      <c r="H28" s="75">
        <v>0</v>
      </c>
      <c r="I28" s="75">
        <v>0</v>
      </c>
      <c r="J28" s="75">
        <v>0</v>
      </c>
      <c r="K28" s="75">
        <v>0</v>
      </c>
      <c r="L28" s="75">
        <v>0</v>
      </c>
      <c r="M28" s="75">
        <v>0</v>
      </c>
      <c r="N28" s="75">
        <v>0</v>
      </c>
      <c r="O28" s="75">
        <v>0</v>
      </c>
      <c r="P28" s="152">
        <f t="shared" si="2"/>
        <v>0</v>
      </c>
      <c r="Q28" s="152">
        <f>IF('Demande finale'!$B$11="Positif",P28*0.5,P28*0.6)</f>
        <v>0</v>
      </c>
      <c r="R28" s="153">
        <f>IF('Demande finale'!$B$11="Négatif",P28*0.4,P28*0.5)</f>
        <v>0</v>
      </c>
      <c r="S28" s="153">
        <f t="shared" si="3"/>
        <v>0</v>
      </c>
      <c r="T28" s="453"/>
      <c r="U28" s="154"/>
      <c r="V28" s="75">
        <v>0</v>
      </c>
      <c r="W28" s="75">
        <v>0</v>
      </c>
      <c r="X28" s="75">
        <v>0</v>
      </c>
      <c r="Y28" s="75">
        <v>0</v>
      </c>
      <c r="Z28" s="75">
        <v>0</v>
      </c>
      <c r="AA28" s="75">
        <v>0</v>
      </c>
      <c r="AB28" s="75">
        <v>0</v>
      </c>
      <c r="AC28" s="75">
        <v>0</v>
      </c>
      <c r="AD28" s="152">
        <f t="shared" si="4"/>
        <v>0</v>
      </c>
      <c r="AE28" s="155">
        <f>MIN(IF('Demande finale'!$B$11="Positif",AD28*0.5,AD28*0.6),Q28)</f>
        <v>0</v>
      </c>
      <c r="AF28" s="155">
        <f t="shared" si="6"/>
        <v>0</v>
      </c>
      <c r="AG28" s="155">
        <f t="shared" si="5"/>
        <v>0</v>
      </c>
      <c r="AH28" s="423"/>
    </row>
    <row r="29" spans="1:34" s="156" customFormat="1" ht="25.35" customHeight="1" x14ac:dyDescent="0.3">
      <c r="A29" s="150"/>
      <c r="B29" s="29"/>
      <c r="C29" s="382"/>
      <c r="D29" s="382"/>
      <c r="E29" s="29"/>
      <c r="F29" s="383"/>
      <c r="G29" s="383"/>
      <c r="H29" s="75">
        <v>0</v>
      </c>
      <c r="I29" s="75">
        <v>0</v>
      </c>
      <c r="J29" s="75">
        <v>0</v>
      </c>
      <c r="K29" s="75">
        <v>0</v>
      </c>
      <c r="L29" s="75">
        <v>0</v>
      </c>
      <c r="M29" s="75">
        <v>0</v>
      </c>
      <c r="N29" s="75">
        <v>0</v>
      </c>
      <c r="O29" s="75">
        <v>0</v>
      </c>
      <c r="P29" s="152">
        <f t="shared" si="2"/>
        <v>0</v>
      </c>
      <c r="Q29" s="152">
        <f>IF('Demande finale'!$B$11="Positif",P29*0.5,P29*0.6)</f>
        <v>0</v>
      </c>
      <c r="R29" s="153">
        <f>IF('Demande finale'!$B$11="Négatif",P29*0.4,P29*0.5)</f>
        <v>0</v>
      </c>
      <c r="S29" s="153">
        <f t="shared" si="3"/>
        <v>0</v>
      </c>
      <c r="T29" s="453"/>
      <c r="U29" s="154"/>
      <c r="V29" s="75">
        <v>0</v>
      </c>
      <c r="W29" s="75">
        <v>0</v>
      </c>
      <c r="X29" s="75">
        <v>0</v>
      </c>
      <c r="Y29" s="75">
        <v>0</v>
      </c>
      <c r="Z29" s="75">
        <v>0</v>
      </c>
      <c r="AA29" s="75">
        <v>0</v>
      </c>
      <c r="AB29" s="75">
        <v>0</v>
      </c>
      <c r="AC29" s="75">
        <v>0</v>
      </c>
      <c r="AD29" s="152">
        <f t="shared" si="4"/>
        <v>0</v>
      </c>
      <c r="AE29" s="155">
        <f>MIN(IF('Demande finale'!$B$11="Positif",AD29*0.5,AD29*0.6),Q29)</f>
        <v>0</v>
      </c>
      <c r="AF29" s="155">
        <f t="shared" si="6"/>
        <v>0</v>
      </c>
      <c r="AG29" s="155">
        <f t="shared" si="5"/>
        <v>0</v>
      </c>
      <c r="AH29" s="423"/>
    </row>
    <row r="30" spans="1:34" s="156" customFormat="1" ht="25.35" customHeight="1" x14ac:dyDescent="0.3">
      <c r="A30" s="150"/>
      <c r="B30" s="29"/>
      <c r="C30" s="382"/>
      <c r="D30" s="382"/>
      <c r="E30" s="29"/>
      <c r="F30" s="383"/>
      <c r="G30" s="383"/>
      <c r="H30" s="75">
        <v>0</v>
      </c>
      <c r="I30" s="75">
        <v>0</v>
      </c>
      <c r="J30" s="75">
        <v>0</v>
      </c>
      <c r="K30" s="75">
        <v>0</v>
      </c>
      <c r="L30" s="75">
        <v>0</v>
      </c>
      <c r="M30" s="75">
        <v>0</v>
      </c>
      <c r="N30" s="75">
        <v>0</v>
      </c>
      <c r="O30" s="75">
        <v>0</v>
      </c>
      <c r="P30" s="152">
        <f t="shared" si="2"/>
        <v>0</v>
      </c>
      <c r="Q30" s="152">
        <f>IF('Demande finale'!$B$11="Positif",P30*0.5,P30*0.6)</f>
        <v>0</v>
      </c>
      <c r="R30" s="153">
        <f>IF('Demande finale'!$B$11="Négatif",P30*0.4,P30*0.5)</f>
        <v>0</v>
      </c>
      <c r="S30" s="153">
        <f t="shared" si="3"/>
        <v>0</v>
      </c>
      <c r="T30" s="453"/>
      <c r="U30" s="154"/>
      <c r="V30" s="75">
        <v>0</v>
      </c>
      <c r="W30" s="75">
        <v>0</v>
      </c>
      <c r="X30" s="75">
        <v>0</v>
      </c>
      <c r="Y30" s="75">
        <v>0</v>
      </c>
      <c r="Z30" s="75">
        <v>0</v>
      </c>
      <c r="AA30" s="75">
        <v>0</v>
      </c>
      <c r="AB30" s="75">
        <v>0</v>
      </c>
      <c r="AC30" s="75">
        <v>0</v>
      </c>
      <c r="AD30" s="152">
        <f t="shared" si="4"/>
        <v>0</v>
      </c>
      <c r="AE30" s="155">
        <f>MIN(IF('Demande finale'!$B$11="Positif",AD30*0.5,AD30*0.6),Q30)</f>
        <v>0</v>
      </c>
      <c r="AF30" s="155">
        <f t="shared" si="6"/>
        <v>0</v>
      </c>
      <c r="AG30" s="155">
        <f t="shared" si="5"/>
        <v>0</v>
      </c>
      <c r="AH30" s="423"/>
    </row>
    <row r="31" spans="1:34" s="156" customFormat="1" ht="25.35" customHeight="1" x14ac:dyDescent="0.3">
      <c r="A31" s="150"/>
      <c r="B31" s="29"/>
      <c r="C31" s="382"/>
      <c r="D31" s="382"/>
      <c r="E31" s="29"/>
      <c r="F31" s="383"/>
      <c r="G31" s="383"/>
      <c r="H31" s="75">
        <v>0</v>
      </c>
      <c r="I31" s="75">
        <v>0</v>
      </c>
      <c r="J31" s="75">
        <v>0</v>
      </c>
      <c r="K31" s="75">
        <v>0</v>
      </c>
      <c r="L31" s="75">
        <v>0</v>
      </c>
      <c r="M31" s="75">
        <v>0</v>
      </c>
      <c r="N31" s="75">
        <v>0</v>
      </c>
      <c r="O31" s="75">
        <v>0</v>
      </c>
      <c r="P31" s="152">
        <f t="shared" si="2"/>
        <v>0</v>
      </c>
      <c r="Q31" s="152">
        <f>IF('Demande finale'!$B$11="Positif",P31*0.5,P31*0.6)</f>
        <v>0</v>
      </c>
      <c r="R31" s="153">
        <f>IF('Demande finale'!$B$11="Négatif",P31*0.4,P31*0.5)</f>
        <v>0</v>
      </c>
      <c r="S31" s="153">
        <f t="shared" si="3"/>
        <v>0</v>
      </c>
      <c r="T31" s="453"/>
      <c r="U31" s="154"/>
      <c r="V31" s="75">
        <v>0</v>
      </c>
      <c r="W31" s="75">
        <v>0</v>
      </c>
      <c r="X31" s="75">
        <v>0</v>
      </c>
      <c r="Y31" s="75">
        <v>0</v>
      </c>
      <c r="Z31" s="75">
        <v>0</v>
      </c>
      <c r="AA31" s="75">
        <v>0</v>
      </c>
      <c r="AB31" s="75">
        <v>0</v>
      </c>
      <c r="AC31" s="75">
        <v>0</v>
      </c>
      <c r="AD31" s="152">
        <f t="shared" si="4"/>
        <v>0</v>
      </c>
      <c r="AE31" s="155">
        <f>MIN(IF('Demande finale'!$B$11="Positif",AD31*0.5,AD31*0.6),Q31)</f>
        <v>0</v>
      </c>
      <c r="AF31" s="155">
        <f t="shared" si="6"/>
        <v>0</v>
      </c>
      <c r="AG31" s="155">
        <f t="shared" si="5"/>
        <v>0</v>
      </c>
      <c r="AH31" s="423"/>
    </row>
    <row r="32" spans="1:34" s="156" customFormat="1" ht="25.35" customHeight="1" x14ac:dyDescent="0.3">
      <c r="A32" s="150"/>
      <c r="B32" s="29"/>
      <c r="C32" s="382"/>
      <c r="D32" s="382"/>
      <c r="E32" s="29"/>
      <c r="F32" s="383"/>
      <c r="G32" s="383"/>
      <c r="H32" s="75">
        <v>0</v>
      </c>
      <c r="I32" s="75">
        <v>0</v>
      </c>
      <c r="J32" s="75">
        <v>0</v>
      </c>
      <c r="K32" s="75">
        <v>0</v>
      </c>
      <c r="L32" s="75">
        <v>0</v>
      </c>
      <c r="M32" s="75">
        <v>0</v>
      </c>
      <c r="N32" s="75">
        <v>0</v>
      </c>
      <c r="O32" s="75">
        <v>0</v>
      </c>
      <c r="P32" s="152">
        <f t="shared" si="2"/>
        <v>0</v>
      </c>
      <c r="Q32" s="152">
        <f>IF('Demande finale'!$B$11="Positif",P32*0.5,P32*0.6)</f>
        <v>0</v>
      </c>
      <c r="R32" s="153">
        <f>IF('Demande finale'!$B$11="Négatif",P32*0.4,P32*0.5)</f>
        <v>0</v>
      </c>
      <c r="S32" s="153">
        <f t="shared" si="3"/>
        <v>0</v>
      </c>
      <c r="T32" s="453"/>
      <c r="U32" s="154"/>
      <c r="V32" s="75">
        <v>0</v>
      </c>
      <c r="W32" s="75">
        <v>0</v>
      </c>
      <c r="X32" s="75">
        <v>0</v>
      </c>
      <c r="Y32" s="75">
        <v>0</v>
      </c>
      <c r="Z32" s="75">
        <v>0</v>
      </c>
      <c r="AA32" s="75">
        <v>0</v>
      </c>
      <c r="AB32" s="75">
        <v>0</v>
      </c>
      <c r="AC32" s="75">
        <v>0</v>
      </c>
      <c r="AD32" s="152">
        <f t="shared" si="4"/>
        <v>0</v>
      </c>
      <c r="AE32" s="155">
        <f>MIN(IF('Demande finale'!$B$11="Positif",AD32*0.5,AD32*0.6),Q32)</f>
        <v>0</v>
      </c>
      <c r="AF32" s="155">
        <f t="shared" si="6"/>
        <v>0</v>
      </c>
      <c r="AG32" s="155">
        <f t="shared" si="5"/>
        <v>0</v>
      </c>
      <c r="AH32" s="423"/>
    </row>
    <row r="33" spans="1:34" s="156" customFormat="1" ht="25.35" customHeight="1" x14ac:dyDescent="0.3">
      <c r="A33" s="150"/>
      <c r="B33" s="29"/>
      <c r="C33" s="382"/>
      <c r="D33" s="382"/>
      <c r="E33" s="29"/>
      <c r="F33" s="383"/>
      <c r="G33" s="383"/>
      <c r="H33" s="75">
        <v>0</v>
      </c>
      <c r="I33" s="75">
        <v>0</v>
      </c>
      <c r="J33" s="75">
        <v>0</v>
      </c>
      <c r="K33" s="75">
        <v>0</v>
      </c>
      <c r="L33" s="75">
        <v>0</v>
      </c>
      <c r="M33" s="75">
        <v>0</v>
      </c>
      <c r="N33" s="75">
        <v>0</v>
      </c>
      <c r="O33" s="75">
        <v>0</v>
      </c>
      <c r="P33" s="152">
        <f t="shared" si="2"/>
        <v>0</v>
      </c>
      <c r="Q33" s="152">
        <f>IF('Demande finale'!$B$11="Positif",P33*0.5,P33*0.6)</f>
        <v>0</v>
      </c>
      <c r="R33" s="153">
        <f>IF('Demande finale'!$B$11="Négatif",P33*0.4,P33*0.5)</f>
        <v>0</v>
      </c>
      <c r="S33" s="153">
        <f t="shared" si="3"/>
        <v>0</v>
      </c>
      <c r="T33" s="453"/>
      <c r="U33" s="154"/>
      <c r="V33" s="75">
        <v>0</v>
      </c>
      <c r="W33" s="75">
        <v>0</v>
      </c>
      <c r="X33" s="75">
        <v>0</v>
      </c>
      <c r="Y33" s="75">
        <v>0</v>
      </c>
      <c r="Z33" s="75">
        <v>0</v>
      </c>
      <c r="AA33" s="75">
        <v>0</v>
      </c>
      <c r="AB33" s="75">
        <v>0</v>
      </c>
      <c r="AC33" s="75">
        <v>0</v>
      </c>
      <c r="AD33" s="152">
        <f t="shared" si="4"/>
        <v>0</v>
      </c>
      <c r="AE33" s="155">
        <f>MIN(IF('Demande finale'!$B$11="Positif",AD33*0.5,AD33*0.6),Q33)</f>
        <v>0</v>
      </c>
      <c r="AF33" s="155">
        <f t="shared" si="6"/>
        <v>0</v>
      </c>
      <c r="AG33" s="155">
        <f t="shared" si="5"/>
        <v>0</v>
      </c>
      <c r="AH33" s="423"/>
    </row>
    <row r="34" spans="1:34" s="156" customFormat="1" ht="25.35" customHeight="1" x14ac:dyDescent="0.3">
      <c r="A34" s="150"/>
      <c r="B34" s="29"/>
      <c r="C34" s="382"/>
      <c r="D34" s="382"/>
      <c r="E34" s="29"/>
      <c r="F34" s="383"/>
      <c r="G34" s="383"/>
      <c r="H34" s="75">
        <v>0</v>
      </c>
      <c r="I34" s="75">
        <v>0</v>
      </c>
      <c r="J34" s="75">
        <v>0</v>
      </c>
      <c r="K34" s="75">
        <v>0</v>
      </c>
      <c r="L34" s="75">
        <v>0</v>
      </c>
      <c r="M34" s="75">
        <v>0</v>
      </c>
      <c r="N34" s="75">
        <v>0</v>
      </c>
      <c r="O34" s="75">
        <v>0</v>
      </c>
      <c r="P34" s="152">
        <f t="shared" si="2"/>
        <v>0</v>
      </c>
      <c r="Q34" s="152">
        <f>IF('Demande finale'!$B$11="Positif",P34*0.5,P34*0.6)</f>
        <v>0</v>
      </c>
      <c r="R34" s="153">
        <f>IF('Demande finale'!$B$11="Négatif",P34*0.4,P34*0.5)</f>
        <v>0</v>
      </c>
      <c r="S34" s="153">
        <f t="shared" si="3"/>
        <v>0</v>
      </c>
      <c r="T34" s="453"/>
      <c r="U34" s="154"/>
      <c r="V34" s="75">
        <v>0</v>
      </c>
      <c r="W34" s="75">
        <v>0</v>
      </c>
      <c r="X34" s="75">
        <v>0</v>
      </c>
      <c r="Y34" s="75">
        <v>0</v>
      </c>
      <c r="Z34" s="75">
        <v>0</v>
      </c>
      <c r="AA34" s="75">
        <v>0</v>
      </c>
      <c r="AB34" s="75">
        <v>0</v>
      </c>
      <c r="AC34" s="75">
        <v>0</v>
      </c>
      <c r="AD34" s="152">
        <f t="shared" si="4"/>
        <v>0</v>
      </c>
      <c r="AE34" s="155">
        <f>MIN(IF('Demande finale'!$B$11="Positif",AD34*0.5,AD34*0.6),Q34)</f>
        <v>0</v>
      </c>
      <c r="AF34" s="155">
        <f t="shared" si="6"/>
        <v>0</v>
      </c>
      <c r="AG34" s="155">
        <f t="shared" si="5"/>
        <v>0</v>
      </c>
      <c r="AH34" s="423"/>
    </row>
    <row r="35" spans="1:34" s="156" customFormat="1" ht="25.35" customHeight="1" x14ac:dyDescent="0.3">
      <c r="A35" s="150"/>
      <c r="B35" s="29"/>
      <c r="C35" s="382"/>
      <c r="D35" s="382"/>
      <c r="E35" s="29"/>
      <c r="F35" s="383"/>
      <c r="G35" s="383"/>
      <c r="H35" s="75">
        <v>0</v>
      </c>
      <c r="I35" s="75">
        <v>0</v>
      </c>
      <c r="J35" s="75">
        <v>0</v>
      </c>
      <c r="K35" s="75">
        <v>0</v>
      </c>
      <c r="L35" s="75">
        <v>0</v>
      </c>
      <c r="M35" s="75">
        <v>0</v>
      </c>
      <c r="N35" s="75">
        <v>0</v>
      </c>
      <c r="O35" s="75">
        <v>0</v>
      </c>
      <c r="P35" s="152">
        <f t="shared" si="2"/>
        <v>0</v>
      </c>
      <c r="Q35" s="152">
        <f>IF('Demande finale'!$B$11="Positif",P35*0.5,P35*0.6)</f>
        <v>0</v>
      </c>
      <c r="R35" s="153">
        <f>IF('Demande finale'!$B$11="Négatif",P35*0.4,P35*0.5)</f>
        <v>0</v>
      </c>
      <c r="S35" s="153">
        <f t="shared" si="3"/>
        <v>0</v>
      </c>
      <c r="T35" s="453"/>
      <c r="U35" s="154"/>
      <c r="V35" s="75">
        <v>0</v>
      </c>
      <c r="W35" s="75">
        <v>0</v>
      </c>
      <c r="X35" s="75">
        <v>0</v>
      </c>
      <c r="Y35" s="75">
        <v>0</v>
      </c>
      <c r="Z35" s="75">
        <v>0</v>
      </c>
      <c r="AA35" s="75">
        <v>0</v>
      </c>
      <c r="AB35" s="75">
        <v>0</v>
      </c>
      <c r="AC35" s="75">
        <v>0</v>
      </c>
      <c r="AD35" s="152">
        <f t="shared" si="4"/>
        <v>0</v>
      </c>
      <c r="AE35" s="155">
        <f>MIN(IF('Demande finale'!$B$11="Positif",AD35*0.5,AD35*0.6),Q35)</f>
        <v>0</v>
      </c>
      <c r="AF35" s="155">
        <f t="shared" si="6"/>
        <v>0</v>
      </c>
      <c r="AG35" s="155">
        <f t="shared" si="5"/>
        <v>0</v>
      </c>
      <c r="AH35" s="423"/>
    </row>
    <row r="36" spans="1:34" s="156" customFormat="1" ht="25.35" customHeight="1" x14ac:dyDescent="0.3">
      <c r="A36" s="150"/>
      <c r="B36" s="29"/>
      <c r="C36" s="382"/>
      <c r="D36" s="382"/>
      <c r="E36" s="29"/>
      <c r="F36" s="383"/>
      <c r="G36" s="383"/>
      <c r="H36" s="75">
        <v>0</v>
      </c>
      <c r="I36" s="75">
        <v>0</v>
      </c>
      <c r="J36" s="75">
        <v>0</v>
      </c>
      <c r="K36" s="75">
        <v>0</v>
      </c>
      <c r="L36" s="75">
        <v>0</v>
      </c>
      <c r="M36" s="75">
        <v>0</v>
      </c>
      <c r="N36" s="75">
        <v>0</v>
      </c>
      <c r="O36" s="75">
        <v>0</v>
      </c>
      <c r="P36" s="152">
        <f t="shared" si="2"/>
        <v>0</v>
      </c>
      <c r="Q36" s="152">
        <f>IF('Demande finale'!$B$11="Positif",P36*0.5,P36*0.6)</f>
        <v>0</v>
      </c>
      <c r="R36" s="153">
        <f>IF('Demande finale'!$B$11="Négatif",P36*0.4,P36*0.5)</f>
        <v>0</v>
      </c>
      <c r="S36" s="153">
        <f t="shared" si="3"/>
        <v>0</v>
      </c>
      <c r="T36" s="453"/>
      <c r="U36" s="154"/>
      <c r="V36" s="75">
        <v>0</v>
      </c>
      <c r="W36" s="75">
        <v>0</v>
      </c>
      <c r="X36" s="75">
        <v>0</v>
      </c>
      <c r="Y36" s="75">
        <v>0</v>
      </c>
      <c r="Z36" s="75">
        <v>0</v>
      </c>
      <c r="AA36" s="75">
        <v>0</v>
      </c>
      <c r="AB36" s="75">
        <v>0</v>
      </c>
      <c r="AC36" s="75">
        <v>0</v>
      </c>
      <c r="AD36" s="152">
        <f t="shared" si="4"/>
        <v>0</v>
      </c>
      <c r="AE36" s="155">
        <f>MIN(IF('Demande finale'!$B$11="Positif",AD36*0.5,AD36*0.6),Q36)</f>
        <v>0</v>
      </c>
      <c r="AF36" s="155">
        <f t="shared" si="6"/>
        <v>0</v>
      </c>
      <c r="AG36" s="155">
        <f t="shared" si="5"/>
        <v>0</v>
      </c>
      <c r="AH36" s="423"/>
    </row>
    <row r="37" spans="1:34" s="156" customFormat="1" ht="25.35" customHeight="1" x14ac:dyDescent="0.3">
      <c r="A37" s="150"/>
      <c r="B37" s="29"/>
      <c r="C37" s="382"/>
      <c r="D37" s="382"/>
      <c r="E37" s="29"/>
      <c r="F37" s="383"/>
      <c r="G37" s="383"/>
      <c r="H37" s="75">
        <v>0</v>
      </c>
      <c r="I37" s="75">
        <v>0</v>
      </c>
      <c r="J37" s="75">
        <v>0</v>
      </c>
      <c r="K37" s="75">
        <v>0</v>
      </c>
      <c r="L37" s="75">
        <v>0</v>
      </c>
      <c r="M37" s="75">
        <v>0</v>
      </c>
      <c r="N37" s="75">
        <v>0</v>
      </c>
      <c r="O37" s="75">
        <v>0</v>
      </c>
      <c r="P37" s="152">
        <f t="shared" si="2"/>
        <v>0</v>
      </c>
      <c r="Q37" s="152">
        <f>IF('Demande finale'!$B$11="Positif",P37*0.5,P37*0.6)</f>
        <v>0</v>
      </c>
      <c r="R37" s="153">
        <f>IF('Demande finale'!$B$11="Négatif",P37*0.4,P37*0.5)</f>
        <v>0</v>
      </c>
      <c r="S37" s="153">
        <f t="shared" si="3"/>
        <v>0</v>
      </c>
      <c r="T37" s="453"/>
      <c r="U37" s="154"/>
      <c r="V37" s="75">
        <v>0</v>
      </c>
      <c r="W37" s="75">
        <v>0</v>
      </c>
      <c r="X37" s="75">
        <v>0</v>
      </c>
      <c r="Y37" s="75">
        <v>0</v>
      </c>
      <c r="Z37" s="75">
        <v>0</v>
      </c>
      <c r="AA37" s="75">
        <v>0</v>
      </c>
      <c r="AB37" s="75">
        <v>0</v>
      </c>
      <c r="AC37" s="75">
        <v>0</v>
      </c>
      <c r="AD37" s="152">
        <f t="shared" si="4"/>
        <v>0</v>
      </c>
      <c r="AE37" s="155">
        <f>MIN(IF('Demande finale'!$B$11="Positif",AD37*0.5,AD37*0.6),Q37)</f>
        <v>0</v>
      </c>
      <c r="AF37" s="155">
        <f t="shared" si="6"/>
        <v>0</v>
      </c>
      <c r="AG37" s="155">
        <f t="shared" si="5"/>
        <v>0</v>
      </c>
      <c r="AH37" s="423"/>
    </row>
    <row r="38" spans="1:34" s="156" customFormat="1" ht="25.35" customHeight="1" x14ac:dyDescent="0.3">
      <c r="A38" s="150"/>
      <c r="B38" s="29"/>
      <c r="C38" s="382"/>
      <c r="D38" s="382"/>
      <c r="E38" s="29"/>
      <c r="F38" s="383"/>
      <c r="G38" s="383"/>
      <c r="H38" s="75">
        <v>0</v>
      </c>
      <c r="I38" s="75">
        <v>0</v>
      </c>
      <c r="J38" s="75">
        <v>0</v>
      </c>
      <c r="K38" s="75">
        <v>0</v>
      </c>
      <c r="L38" s="75">
        <v>0</v>
      </c>
      <c r="M38" s="75">
        <v>0</v>
      </c>
      <c r="N38" s="75">
        <v>0</v>
      </c>
      <c r="O38" s="75">
        <v>0</v>
      </c>
      <c r="P38" s="152">
        <f t="shared" si="2"/>
        <v>0</v>
      </c>
      <c r="Q38" s="152">
        <f>IF('Demande finale'!$B$11="Positif",P38*0.5,P38*0.6)</f>
        <v>0</v>
      </c>
      <c r="R38" s="153">
        <f>IF('Demande finale'!$B$11="Négatif",P38*0.4,P38*0.5)</f>
        <v>0</v>
      </c>
      <c r="S38" s="153">
        <f t="shared" si="3"/>
        <v>0</v>
      </c>
      <c r="T38" s="453"/>
      <c r="U38" s="154"/>
      <c r="V38" s="75">
        <v>0</v>
      </c>
      <c r="W38" s="75">
        <v>0</v>
      </c>
      <c r="X38" s="75">
        <v>0</v>
      </c>
      <c r="Y38" s="75">
        <v>0</v>
      </c>
      <c r="Z38" s="75">
        <v>0</v>
      </c>
      <c r="AA38" s="75">
        <v>0</v>
      </c>
      <c r="AB38" s="75">
        <v>0</v>
      </c>
      <c r="AC38" s="75">
        <v>0</v>
      </c>
      <c r="AD38" s="152">
        <f t="shared" si="4"/>
        <v>0</v>
      </c>
      <c r="AE38" s="155">
        <f>MIN(IF('Demande finale'!$B$11="Positif",AD38*0.5,AD38*0.6),Q38)</f>
        <v>0</v>
      </c>
      <c r="AF38" s="155">
        <f t="shared" si="6"/>
        <v>0</v>
      </c>
      <c r="AG38" s="155">
        <f t="shared" si="5"/>
        <v>0</v>
      </c>
      <c r="AH38" s="423"/>
    </row>
    <row r="39" spans="1:34" s="156" customFormat="1" ht="25.35" customHeight="1" x14ac:dyDescent="0.3">
      <c r="A39" s="150"/>
      <c r="B39" s="29"/>
      <c r="C39" s="150"/>
      <c r="D39" s="150"/>
      <c r="E39" s="29"/>
      <c r="F39" s="383"/>
      <c r="G39" s="383"/>
      <c r="H39" s="75">
        <v>0</v>
      </c>
      <c r="I39" s="75">
        <v>0</v>
      </c>
      <c r="J39" s="75">
        <v>0</v>
      </c>
      <c r="K39" s="75">
        <v>0</v>
      </c>
      <c r="L39" s="75">
        <v>0</v>
      </c>
      <c r="M39" s="75">
        <v>0</v>
      </c>
      <c r="N39" s="75">
        <v>0</v>
      </c>
      <c r="O39" s="75">
        <v>0</v>
      </c>
      <c r="P39" s="152">
        <f t="shared" si="2"/>
        <v>0</v>
      </c>
      <c r="Q39" s="152">
        <f>IF('Demande finale'!$B$11="Positif",P39*0.5,P39*0.6)</f>
        <v>0</v>
      </c>
      <c r="R39" s="153">
        <f>IF('Demande finale'!$B$11="Négatif",P39*0.4,P39*0.5)</f>
        <v>0</v>
      </c>
      <c r="S39" s="153">
        <f t="shared" si="3"/>
        <v>0</v>
      </c>
      <c r="T39" s="453"/>
      <c r="U39" s="154"/>
      <c r="V39" s="75">
        <v>0</v>
      </c>
      <c r="W39" s="75">
        <v>0</v>
      </c>
      <c r="X39" s="75">
        <v>0</v>
      </c>
      <c r="Y39" s="75">
        <v>0</v>
      </c>
      <c r="Z39" s="75">
        <v>0</v>
      </c>
      <c r="AA39" s="75">
        <v>0</v>
      </c>
      <c r="AB39" s="75">
        <v>0</v>
      </c>
      <c r="AC39" s="75">
        <v>0</v>
      </c>
      <c r="AD39" s="152">
        <f t="shared" si="4"/>
        <v>0</v>
      </c>
      <c r="AE39" s="155">
        <f>MIN(IF('Demande finale'!$B$11="Positif",AD39*0.5,AD39*0.6),Q39)</f>
        <v>0</v>
      </c>
      <c r="AF39" s="155">
        <f t="shared" si="6"/>
        <v>0</v>
      </c>
      <c r="AG39" s="155">
        <f t="shared" si="5"/>
        <v>0</v>
      </c>
      <c r="AH39" s="423"/>
    </row>
    <row r="40" spans="1:34" s="156" customFormat="1" ht="25.35" customHeight="1" x14ac:dyDescent="0.3">
      <c r="A40" s="150"/>
      <c r="B40" s="29"/>
      <c r="C40" s="382"/>
      <c r="D40" s="382"/>
      <c r="E40" s="29"/>
      <c r="F40" s="383"/>
      <c r="G40" s="383"/>
      <c r="H40" s="75">
        <v>0</v>
      </c>
      <c r="I40" s="75">
        <v>0</v>
      </c>
      <c r="J40" s="75">
        <v>0</v>
      </c>
      <c r="K40" s="75">
        <v>0</v>
      </c>
      <c r="L40" s="75">
        <v>0</v>
      </c>
      <c r="M40" s="75">
        <v>0</v>
      </c>
      <c r="N40" s="75">
        <v>0</v>
      </c>
      <c r="O40" s="75">
        <v>0</v>
      </c>
      <c r="P40" s="152">
        <f t="shared" si="2"/>
        <v>0</v>
      </c>
      <c r="Q40" s="152">
        <f>IF('Demande finale'!$B$11="Positif",P40*0.5,P40*0.6)</f>
        <v>0</v>
      </c>
      <c r="R40" s="153">
        <f>IF('Demande finale'!$B$11="Négatif",P40*0.4,P40*0.5)</f>
        <v>0</v>
      </c>
      <c r="S40" s="153">
        <f t="shared" si="3"/>
        <v>0</v>
      </c>
      <c r="T40" s="453"/>
      <c r="U40" s="154"/>
      <c r="V40" s="75">
        <v>0</v>
      </c>
      <c r="W40" s="75">
        <v>0</v>
      </c>
      <c r="X40" s="75">
        <v>0</v>
      </c>
      <c r="Y40" s="75">
        <v>0</v>
      </c>
      <c r="Z40" s="75">
        <v>0</v>
      </c>
      <c r="AA40" s="75">
        <v>0</v>
      </c>
      <c r="AB40" s="75">
        <v>0</v>
      </c>
      <c r="AC40" s="75">
        <v>0</v>
      </c>
      <c r="AD40" s="152">
        <f t="shared" si="4"/>
        <v>0</v>
      </c>
      <c r="AE40" s="155">
        <f>MIN(IF('Demande finale'!$B$11="Positif",AD40*0.5,AD40*0.6),Q40)</f>
        <v>0</v>
      </c>
      <c r="AF40" s="155">
        <f t="shared" si="6"/>
        <v>0</v>
      </c>
      <c r="AG40" s="155">
        <f t="shared" si="5"/>
        <v>0</v>
      </c>
      <c r="AH40" s="423"/>
    </row>
    <row r="41" spans="1:34" s="156" customFormat="1" ht="25.35" customHeight="1" x14ac:dyDescent="0.3">
      <c r="A41" s="150"/>
      <c r="B41" s="29"/>
      <c r="C41" s="150"/>
      <c r="D41" s="150"/>
      <c r="E41" s="29"/>
      <c r="F41" s="383"/>
      <c r="G41" s="383"/>
      <c r="H41" s="75">
        <v>0</v>
      </c>
      <c r="I41" s="75">
        <v>0</v>
      </c>
      <c r="J41" s="75">
        <v>0</v>
      </c>
      <c r="K41" s="75">
        <v>0</v>
      </c>
      <c r="L41" s="75">
        <v>0</v>
      </c>
      <c r="M41" s="75">
        <v>0</v>
      </c>
      <c r="N41" s="75">
        <v>0</v>
      </c>
      <c r="O41" s="75">
        <v>0</v>
      </c>
      <c r="P41" s="152">
        <f t="shared" si="2"/>
        <v>0</v>
      </c>
      <c r="Q41" s="152">
        <f>IF('Demande finale'!$B$11="Positif",P41*0.5,P41*0.6)</f>
        <v>0</v>
      </c>
      <c r="R41" s="153">
        <f>IF('Demande finale'!$B$11="Négatif",P41*0.4,P41*0.5)</f>
        <v>0</v>
      </c>
      <c r="S41" s="153">
        <f t="shared" si="3"/>
        <v>0</v>
      </c>
      <c r="T41" s="453"/>
      <c r="U41" s="154"/>
      <c r="V41" s="75">
        <v>0</v>
      </c>
      <c r="W41" s="75">
        <v>0</v>
      </c>
      <c r="X41" s="75">
        <v>0</v>
      </c>
      <c r="Y41" s="75">
        <v>0</v>
      </c>
      <c r="Z41" s="75">
        <v>0</v>
      </c>
      <c r="AA41" s="75">
        <v>0</v>
      </c>
      <c r="AB41" s="75">
        <v>0</v>
      </c>
      <c r="AC41" s="75">
        <v>0</v>
      </c>
      <c r="AD41" s="152">
        <f t="shared" si="4"/>
        <v>0</v>
      </c>
      <c r="AE41" s="155">
        <f>MIN(IF('Demande finale'!$B$11="Positif",AD41*0.5,AD41*0.6),Q41)</f>
        <v>0</v>
      </c>
      <c r="AF41" s="155">
        <f t="shared" si="6"/>
        <v>0</v>
      </c>
      <c r="AG41" s="155">
        <f t="shared" si="5"/>
        <v>0</v>
      </c>
      <c r="AH41" s="423"/>
    </row>
    <row r="42" spans="1:34" s="156" customFormat="1" ht="25.35" customHeight="1" x14ac:dyDescent="0.3">
      <c r="A42" s="150"/>
      <c r="B42" s="29"/>
      <c r="C42" s="150"/>
      <c r="D42" s="150"/>
      <c r="E42" s="29"/>
      <c r="F42" s="383"/>
      <c r="G42" s="383"/>
      <c r="H42" s="75">
        <v>0</v>
      </c>
      <c r="I42" s="75">
        <v>0</v>
      </c>
      <c r="J42" s="75">
        <v>0</v>
      </c>
      <c r="K42" s="75">
        <v>0</v>
      </c>
      <c r="L42" s="75">
        <v>0</v>
      </c>
      <c r="M42" s="75">
        <v>0</v>
      </c>
      <c r="N42" s="75">
        <v>0</v>
      </c>
      <c r="O42" s="75">
        <v>0</v>
      </c>
      <c r="P42" s="152">
        <f t="shared" si="2"/>
        <v>0</v>
      </c>
      <c r="Q42" s="152">
        <f>IF('Demande finale'!$B$11="Positif",P42*0.5,P42*0.6)</f>
        <v>0</v>
      </c>
      <c r="R42" s="153">
        <f>IF('Demande finale'!$B$11="Négatif",P42*0.4,P42*0.5)</f>
        <v>0</v>
      </c>
      <c r="S42" s="153">
        <f t="shared" si="3"/>
        <v>0</v>
      </c>
      <c r="T42" s="453"/>
      <c r="U42" s="154"/>
      <c r="V42" s="75">
        <v>0</v>
      </c>
      <c r="W42" s="75">
        <v>0</v>
      </c>
      <c r="X42" s="75">
        <v>0</v>
      </c>
      <c r="Y42" s="75">
        <v>0</v>
      </c>
      <c r="Z42" s="75">
        <v>0</v>
      </c>
      <c r="AA42" s="75">
        <v>0</v>
      </c>
      <c r="AB42" s="75">
        <v>0</v>
      </c>
      <c r="AC42" s="75">
        <v>0</v>
      </c>
      <c r="AD42" s="152">
        <f t="shared" si="4"/>
        <v>0</v>
      </c>
      <c r="AE42" s="155">
        <f>MIN(IF('Demande finale'!$B$11="Positif",AD42*0.5,AD42*0.6),Q42)</f>
        <v>0</v>
      </c>
      <c r="AF42" s="155">
        <f t="shared" si="6"/>
        <v>0</v>
      </c>
      <c r="AG42" s="155">
        <f t="shared" si="5"/>
        <v>0</v>
      </c>
      <c r="AH42" s="423"/>
    </row>
    <row r="43" spans="1:34" s="156" customFormat="1" ht="25.35" customHeight="1" x14ac:dyDescent="0.3">
      <c r="A43" s="150"/>
      <c r="B43" s="29"/>
      <c r="C43" s="382"/>
      <c r="D43" s="382"/>
      <c r="E43" s="29"/>
      <c r="F43" s="383"/>
      <c r="G43" s="383"/>
      <c r="H43" s="75">
        <v>0</v>
      </c>
      <c r="I43" s="75">
        <v>0</v>
      </c>
      <c r="J43" s="75">
        <v>0</v>
      </c>
      <c r="K43" s="75">
        <v>0</v>
      </c>
      <c r="L43" s="75">
        <v>0</v>
      </c>
      <c r="M43" s="75">
        <v>0</v>
      </c>
      <c r="N43" s="75">
        <v>0</v>
      </c>
      <c r="O43" s="75">
        <v>0</v>
      </c>
      <c r="P43" s="152">
        <f t="shared" si="2"/>
        <v>0</v>
      </c>
      <c r="Q43" s="152">
        <f>IF('Demande finale'!$B$11="Positif",P43*0.5,P43*0.6)</f>
        <v>0</v>
      </c>
      <c r="R43" s="153">
        <f>IF('Demande finale'!$B$11="Négatif",P43*0.4,P43*0.5)</f>
        <v>0</v>
      </c>
      <c r="S43" s="153">
        <f t="shared" si="3"/>
        <v>0</v>
      </c>
      <c r="T43" s="453"/>
      <c r="U43" s="154"/>
      <c r="V43" s="75">
        <v>0</v>
      </c>
      <c r="W43" s="75">
        <v>0</v>
      </c>
      <c r="X43" s="75">
        <v>0</v>
      </c>
      <c r="Y43" s="75">
        <v>0</v>
      </c>
      <c r="Z43" s="75">
        <v>0</v>
      </c>
      <c r="AA43" s="75">
        <v>0</v>
      </c>
      <c r="AB43" s="75">
        <v>0</v>
      </c>
      <c r="AC43" s="75">
        <v>0</v>
      </c>
      <c r="AD43" s="152">
        <f t="shared" si="4"/>
        <v>0</v>
      </c>
      <c r="AE43" s="155">
        <f>MIN(IF('Demande finale'!$B$11="Positif",AD43*0.5,AD43*0.6),Q43)</f>
        <v>0</v>
      </c>
      <c r="AF43" s="155">
        <f t="shared" si="6"/>
        <v>0</v>
      </c>
      <c r="AG43" s="155">
        <f t="shared" si="5"/>
        <v>0</v>
      </c>
      <c r="AH43" s="423"/>
    </row>
    <row r="44" spans="1:34" s="156" customFormat="1" ht="25.35" customHeight="1" x14ac:dyDescent="0.3">
      <c r="A44" s="150"/>
      <c r="B44" s="29"/>
      <c r="C44" s="150"/>
      <c r="D44" s="150"/>
      <c r="E44" s="29"/>
      <c r="F44" s="383"/>
      <c r="G44" s="383"/>
      <c r="H44" s="75">
        <v>0</v>
      </c>
      <c r="I44" s="75">
        <v>0</v>
      </c>
      <c r="J44" s="75">
        <v>0</v>
      </c>
      <c r="K44" s="75">
        <v>0</v>
      </c>
      <c r="L44" s="75">
        <v>0</v>
      </c>
      <c r="M44" s="75">
        <v>0</v>
      </c>
      <c r="N44" s="75">
        <v>0</v>
      </c>
      <c r="O44" s="75">
        <v>0</v>
      </c>
      <c r="P44" s="152">
        <f t="shared" si="2"/>
        <v>0</v>
      </c>
      <c r="Q44" s="152">
        <f>IF('Demande finale'!$B$11="Positif",P44*0.5,P44*0.6)</f>
        <v>0</v>
      </c>
      <c r="R44" s="153">
        <f>IF('Demande finale'!$B$11="Négatif",P44*0.4,P44*0.5)</f>
        <v>0</v>
      </c>
      <c r="S44" s="153">
        <f t="shared" si="3"/>
        <v>0</v>
      </c>
      <c r="T44" s="453"/>
      <c r="U44" s="154"/>
      <c r="V44" s="75">
        <v>0</v>
      </c>
      <c r="W44" s="75">
        <v>0</v>
      </c>
      <c r="X44" s="75">
        <v>0</v>
      </c>
      <c r="Y44" s="75">
        <v>0</v>
      </c>
      <c r="Z44" s="75">
        <v>0</v>
      </c>
      <c r="AA44" s="75">
        <v>0</v>
      </c>
      <c r="AB44" s="75">
        <v>0</v>
      </c>
      <c r="AC44" s="75">
        <v>0</v>
      </c>
      <c r="AD44" s="152">
        <f t="shared" si="4"/>
        <v>0</v>
      </c>
      <c r="AE44" s="155">
        <f>MIN(IF('Demande finale'!$B$11="Positif",AD44*0.5,AD44*0.6),Q44)</f>
        <v>0</v>
      </c>
      <c r="AF44" s="155">
        <f t="shared" si="6"/>
        <v>0</v>
      </c>
      <c r="AG44" s="155">
        <f t="shared" si="5"/>
        <v>0</v>
      </c>
      <c r="AH44" s="423"/>
    </row>
    <row r="45" spans="1:34" s="156" customFormat="1" ht="25.35" customHeight="1" x14ac:dyDescent="0.3">
      <c r="A45" s="150"/>
      <c r="B45" s="29"/>
      <c r="C45" s="150"/>
      <c r="D45" s="150"/>
      <c r="E45" s="29"/>
      <c r="F45" s="383"/>
      <c r="G45" s="383"/>
      <c r="H45" s="75">
        <v>0</v>
      </c>
      <c r="I45" s="75">
        <v>0</v>
      </c>
      <c r="J45" s="75">
        <v>0</v>
      </c>
      <c r="K45" s="75">
        <v>0</v>
      </c>
      <c r="L45" s="75">
        <v>0</v>
      </c>
      <c r="M45" s="75">
        <v>0</v>
      </c>
      <c r="N45" s="75">
        <v>0</v>
      </c>
      <c r="O45" s="75">
        <v>0</v>
      </c>
      <c r="P45" s="152">
        <f t="shared" ref="P45:P62" si="7">SUM(H45:O45)</f>
        <v>0</v>
      </c>
      <c r="Q45" s="152">
        <f>IF('Demande finale'!$B$11="Positif",P45*0.5,P45*0.6)</f>
        <v>0</v>
      </c>
      <c r="R45" s="153">
        <f>IF('Demande finale'!$B$11="Négatif",P45*0.4,P45*0.5)</f>
        <v>0</v>
      </c>
      <c r="S45" s="153">
        <f t="shared" ref="S45:S62" si="8">SUM(Q45:R45)</f>
        <v>0</v>
      </c>
      <c r="T45" s="453"/>
      <c r="U45" s="154"/>
      <c r="V45" s="75">
        <v>0</v>
      </c>
      <c r="W45" s="75">
        <v>0</v>
      </c>
      <c r="X45" s="75">
        <v>0</v>
      </c>
      <c r="Y45" s="75">
        <v>0</v>
      </c>
      <c r="Z45" s="75">
        <v>0</v>
      </c>
      <c r="AA45" s="75">
        <v>0</v>
      </c>
      <c r="AB45" s="75">
        <v>0</v>
      </c>
      <c r="AC45" s="75">
        <v>0</v>
      </c>
      <c r="AD45" s="152">
        <f t="shared" ref="AD45:AD62" si="9">SUM(V45:AC45)</f>
        <v>0</v>
      </c>
      <c r="AE45" s="155">
        <f>MIN(IF('Demande finale'!$B$11="Positif",AD45*0.5,AD45*0.6),Q45)</f>
        <v>0</v>
      </c>
      <c r="AF45" s="155">
        <f t="shared" si="6"/>
        <v>0</v>
      </c>
      <c r="AG45" s="155">
        <f t="shared" ref="AG45:AG62" si="10">SUM(AE45:AF45)</f>
        <v>0</v>
      </c>
      <c r="AH45" s="423"/>
    </row>
    <row r="46" spans="1:34" s="156" customFormat="1" ht="25.35" customHeight="1" x14ac:dyDescent="0.3">
      <c r="A46" s="150"/>
      <c r="B46" s="29"/>
      <c r="C46" s="382"/>
      <c r="D46" s="382"/>
      <c r="E46" s="29"/>
      <c r="F46" s="383"/>
      <c r="G46" s="383"/>
      <c r="H46" s="75">
        <v>0</v>
      </c>
      <c r="I46" s="75">
        <v>0</v>
      </c>
      <c r="J46" s="75">
        <v>0</v>
      </c>
      <c r="K46" s="75">
        <v>0</v>
      </c>
      <c r="L46" s="75">
        <v>0</v>
      </c>
      <c r="M46" s="75">
        <v>0</v>
      </c>
      <c r="N46" s="75">
        <v>0</v>
      </c>
      <c r="O46" s="75">
        <v>0</v>
      </c>
      <c r="P46" s="152">
        <f t="shared" si="7"/>
        <v>0</v>
      </c>
      <c r="Q46" s="152">
        <f>IF('Demande finale'!$B$11="Positif",P46*0.5,P46*0.6)</f>
        <v>0</v>
      </c>
      <c r="R46" s="153">
        <f>IF('Demande finale'!$B$11="Négatif",P46*0.4,P46*0.5)</f>
        <v>0</v>
      </c>
      <c r="S46" s="153">
        <f t="shared" si="8"/>
        <v>0</v>
      </c>
      <c r="T46" s="453"/>
      <c r="U46" s="154"/>
      <c r="V46" s="75">
        <v>0</v>
      </c>
      <c r="W46" s="75">
        <v>0</v>
      </c>
      <c r="X46" s="75">
        <v>0</v>
      </c>
      <c r="Y46" s="75">
        <v>0</v>
      </c>
      <c r="Z46" s="75">
        <v>0</v>
      </c>
      <c r="AA46" s="75">
        <v>0</v>
      </c>
      <c r="AB46" s="75">
        <v>0</v>
      </c>
      <c r="AC46" s="75">
        <v>0</v>
      </c>
      <c r="AD46" s="152">
        <f t="shared" si="9"/>
        <v>0</v>
      </c>
      <c r="AE46" s="155">
        <f>MIN(IF('Demande finale'!$B$11="Positif",AD46*0.5,AD46*0.6),Q46)</f>
        <v>0</v>
      </c>
      <c r="AF46" s="155">
        <f t="shared" si="6"/>
        <v>0</v>
      </c>
      <c r="AG46" s="155">
        <f t="shared" si="10"/>
        <v>0</v>
      </c>
      <c r="AH46" s="423"/>
    </row>
    <row r="47" spans="1:34" s="156" customFormat="1" ht="25.35" customHeight="1" x14ac:dyDescent="0.3">
      <c r="A47" s="150"/>
      <c r="B47" s="29"/>
      <c r="C47" s="150"/>
      <c r="D47" s="150"/>
      <c r="E47" s="29"/>
      <c r="F47" s="383"/>
      <c r="G47" s="383"/>
      <c r="H47" s="75">
        <v>0</v>
      </c>
      <c r="I47" s="75">
        <v>0</v>
      </c>
      <c r="J47" s="75">
        <v>0</v>
      </c>
      <c r="K47" s="75">
        <v>0</v>
      </c>
      <c r="L47" s="75">
        <v>0</v>
      </c>
      <c r="M47" s="75">
        <v>0</v>
      </c>
      <c r="N47" s="75">
        <v>0</v>
      </c>
      <c r="O47" s="75">
        <v>0</v>
      </c>
      <c r="P47" s="152">
        <f t="shared" si="7"/>
        <v>0</v>
      </c>
      <c r="Q47" s="152">
        <f>IF('Demande finale'!$B$11="Positif",P47*0.5,P47*0.6)</f>
        <v>0</v>
      </c>
      <c r="R47" s="153">
        <f>IF('Demande finale'!$B$11="Négatif",P47*0.4,P47*0.5)</f>
        <v>0</v>
      </c>
      <c r="S47" s="153">
        <f t="shared" si="8"/>
        <v>0</v>
      </c>
      <c r="T47" s="453"/>
      <c r="U47" s="154"/>
      <c r="V47" s="75">
        <v>0</v>
      </c>
      <c r="W47" s="75">
        <v>0</v>
      </c>
      <c r="X47" s="75">
        <v>0</v>
      </c>
      <c r="Y47" s="75">
        <v>0</v>
      </c>
      <c r="Z47" s="75">
        <v>0</v>
      </c>
      <c r="AA47" s="75">
        <v>0</v>
      </c>
      <c r="AB47" s="75">
        <v>0</v>
      </c>
      <c r="AC47" s="75">
        <v>0</v>
      </c>
      <c r="AD47" s="152">
        <f t="shared" si="9"/>
        <v>0</v>
      </c>
      <c r="AE47" s="155">
        <f>MIN(IF('Demande finale'!$B$11="Positif",AD47*0.5,AD47*0.6),Q47)</f>
        <v>0</v>
      </c>
      <c r="AF47" s="155">
        <f t="shared" si="6"/>
        <v>0</v>
      </c>
      <c r="AG47" s="155">
        <f t="shared" si="10"/>
        <v>0</v>
      </c>
      <c r="AH47" s="423"/>
    </row>
    <row r="48" spans="1:34" s="156" customFormat="1" ht="25.35" customHeight="1" x14ac:dyDescent="0.3">
      <c r="A48" s="150"/>
      <c r="B48" s="29"/>
      <c r="C48" s="150"/>
      <c r="D48" s="150"/>
      <c r="E48" s="29"/>
      <c r="F48" s="383"/>
      <c r="G48" s="383"/>
      <c r="H48" s="75">
        <v>0</v>
      </c>
      <c r="I48" s="75">
        <v>0</v>
      </c>
      <c r="J48" s="75">
        <v>0</v>
      </c>
      <c r="K48" s="75">
        <v>0</v>
      </c>
      <c r="L48" s="75">
        <v>0</v>
      </c>
      <c r="M48" s="75">
        <v>0</v>
      </c>
      <c r="N48" s="75">
        <v>0</v>
      </c>
      <c r="O48" s="75">
        <v>0</v>
      </c>
      <c r="P48" s="152">
        <f t="shared" si="7"/>
        <v>0</v>
      </c>
      <c r="Q48" s="152">
        <f>IF('Demande finale'!$B$11="Positif",P48*0.5,P48*0.6)</f>
        <v>0</v>
      </c>
      <c r="R48" s="153">
        <f>IF('Demande finale'!$B$11="Négatif",P48*0.4,P48*0.5)</f>
        <v>0</v>
      </c>
      <c r="S48" s="153">
        <f t="shared" si="8"/>
        <v>0</v>
      </c>
      <c r="T48" s="453"/>
      <c r="U48" s="154"/>
      <c r="V48" s="75">
        <v>0</v>
      </c>
      <c r="W48" s="75">
        <v>0</v>
      </c>
      <c r="X48" s="75">
        <v>0</v>
      </c>
      <c r="Y48" s="75">
        <v>0</v>
      </c>
      <c r="Z48" s="75">
        <v>0</v>
      </c>
      <c r="AA48" s="75">
        <v>0</v>
      </c>
      <c r="AB48" s="75">
        <v>0</v>
      </c>
      <c r="AC48" s="75">
        <v>0</v>
      </c>
      <c r="AD48" s="152">
        <f t="shared" si="9"/>
        <v>0</v>
      </c>
      <c r="AE48" s="155">
        <f>MIN(IF('Demande finale'!$B$11="Positif",AD48*0.5,AD48*0.6),Q48)</f>
        <v>0</v>
      </c>
      <c r="AF48" s="155">
        <f t="shared" si="6"/>
        <v>0</v>
      </c>
      <c r="AG48" s="155">
        <f t="shared" si="10"/>
        <v>0</v>
      </c>
      <c r="AH48" s="423"/>
    </row>
    <row r="49" spans="1:34" s="156" customFormat="1" ht="25.35" customHeight="1" x14ac:dyDescent="0.3">
      <c r="A49" s="150"/>
      <c r="B49" s="29"/>
      <c r="C49" s="382"/>
      <c r="D49" s="382"/>
      <c r="E49" s="29"/>
      <c r="F49" s="383"/>
      <c r="G49" s="383"/>
      <c r="H49" s="75">
        <v>0</v>
      </c>
      <c r="I49" s="75">
        <v>0</v>
      </c>
      <c r="J49" s="75">
        <v>0</v>
      </c>
      <c r="K49" s="75">
        <v>0</v>
      </c>
      <c r="L49" s="75">
        <v>0</v>
      </c>
      <c r="M49" s="75">
        <v>0</v>
      </c>
      <c r="N49" s="75">
        <v>0</v>
      </c>
      <c r="O49" s="75">
        <v>0</v>
      </c>
      <c r="P49" s="152">
        <f t="shared" si="7"/>
        <v>0</v>
      </c>
      <c r="Q49" s="152">
        <f>IF('Demande finale'!$B$11="Positif",P49*0.5,P49*0.6)</f>
        <v>0</v>
      </c>
      <c r="R49" s="153">
        <f>IF('Demande finale'!$B$11="Négatif",P49*0.4,P49*0.5)</f>
        <v>0</v>
      </c>
      <c r="S49" s="153">
        <f t="shared" si="8"/>
        <v>0</v>
      </c>
      <c r="T49" s="453"/>
      <c r="U49" s="154"/>
      <c r="V49" s="75">
        <v>0</v>
      </c>
      <c r="W49" s="75">
        <v>0</v>
      </c>
      <c r="X49" s="75">
        <v>0</v>
      </c>
      <c r="Y49" s="75">
        <v>0</v>
      </c>
      <c r="Z49" s="75">
        <v>0</v>
      </c>
      <c r="AA49" s="75">
        <v>0</v>
      </c>
      <c r="AB49" s="75">
        <v>0</v>
      </c>
      <c r="AC49" s="75">
        <v>0</v>
      </c>
      <c r="AD49" s="152">
        <f t="shared" si="9"/>
        <v>0</v>
      </c>
      <c r="AE49" s="155">
        <f>MIN(IF('Demande finale'!$B$11="Positif",AD49*0.5,AD49*0.6),Q49)</f>
        <v>0</v>
      </c>
      <c r="AF49" s="155">
        <f t="shared" si="6"/>
        <v>0</v>
      </c>
      <c r="AG49" s="155">
        <f t="shared" si="10"/>
        <v>0</v>
      </c>
      <c r="AH49" s="423"/>
    </row>
    <row r="50" spans="1:34" s="156" customFormat="1" ht="25.35" customHeight="1" x14ac:dyDescent="0.3">
      <c r="A50" s="150"/>
      <c r="B50" s="29"/>
      <c r="C50" s="150"/>
      <c r="D50" s="150"/>
      <c r="E50" s="29"/>
      <c r="F50" s="383"/>
      <c r="G50" s="383"/>
      <c r="H50" s="75">
        <v>0</v>
      </c>
      <c r="I50" s="75">
        <v>0</v>
      </c>
      <c r="J50" s="75">
        <v>0</v>
      </c>
      <c r="K50" s="75">
        <v>0</v>
      </c>
      <c r="L50" s="75">
        <v>0</v>
      </c>
      <c r="M50" s="75">
        <v>0</v>
      </c>
      <c r="N50" s="75">
        <v>0</v>
      </c>
      <c r="O50" s="75">
        <v>0</v>
      </c>
      <c r="P50" s="152">
        <f t="shared" si="7"/>
        <v>0</v>
      </c>
      <c r="Q50" s="152">
        <f>IF('Demande finale'!$B$11="Positif",P50*0.5,P50*0.6)</f>
        <v>0</v>
      </c>
      <c r="R50" s="153">
        <f>IF('Demande finale'!$B$11="Négatif",P50*0.4,P50*0.5)</f>
        <v>0</v>
      </c>
      <c r="S50" s="153">
        <f t="shared" si="8"/>
        <v>0</v>
      </c>
      <c r="T50" s="453"/>
      <c r="U50" s="154"/>
      <c r="V50" s="75">
        <v>0</v>
      </c>
      <c r="W50" s="75">
        <v>0</v>
      </c>
      <c r="X50" s="75">
        <v>0</v>
      </c>
      <c r="Y50" s="75">
        <v>0</v>
      </c>
      <c r="Z50" s="75">
        <v>0</v>
      </c>
      <c r="AA50" s="75">
        <v>0</v>
      </c>
      <c r="AB50" s="75">
        <v>0</v>
      </c>
      <c r="AC50" s="75">
        <v>0</v>
      </c>
      <c r="AD50" s="152">
        <f t="shared" si="9"/>
        <v>0</v>
      </c>
      <c r="AE50" s="155">
        <f>MIN(IF('Demande finale'!$B$11="Positif",AD50*0.5,AD50*0.6),Q50)</f>
        <v>0</v>
      </c>
      <c r="AF50" s="155">
        <f t="shared" si="6"/>
        <v>0</v>
      </c>
      <c r="AG50" s="155">
        <f t="shared" si="10"/>
        <v>0</v>
      </c>
      <c r="AH50" s="423"/>
    </row>
    <row r="51" spans="1:34" s="156" customFormat="1" ht="25.35" customHeight="1" x14ac:dyDescent="0.3">
      <c r="A51" s="150"/>
      <c r="B51" s="29"/>
      <c r="C51" s="150"/>
      <c r="D51" s="150"/>
      <c r="E51" s="29"/>
      <c r="F51" s="383"/>
      <c r="G51" s="383"/>
      <c r="H51" s="75">
        <v>0</v>
      </c>
      <c r="I51" s="75">
        <v>0</v>
      </c>
      <c r="J51" s="75">
        <v>0</v>
      </c>
      <c r="K51" s="75">
        <v>0</v>
      </c>
      <c r="L51" s="75">
        <v>0</v>
      </c>
      <c r="M51" s="75">
        <v>0</v>
      </c>
      <c r="N51" s="75">
        <v>0</v>
      </c>
      <c r="O51" s="75">
        <v>0</v>
      </c>
      <c r="P51" s="152">
        <f t="shared" si="7"/>
        <v>0</v>
      </c>
      <c r="Q51" s="152">
        <f>IF('Demande finale'!$B$11="Positif",P51*0.5,P51*0.6)</f>
        <v>0</v>
      </c>
      <c r="R51" s="153">
        <f>IF('Demande finale'!$B$11="Négatif",P51*0.4,P51*0.5)</f>
        <v>0</v>
      </c>
      <c r="S51" s="153">
        <f t="shared" si="8"/>
        <v>0</v>
      </c>
      <c r="T51" s="453"/>
      <c r="U51" s="154"/>
      <c r="V51" s="75">
        <v>0</v>
      </c>
      <c r="W51" s="75">
        <v>0</v>
      </c>
      <c r="X51" s="75">
        <v>0</v>
      </c>
      <c r="Y51" s="75">
        <v>0</v>
      </c>
      <c r="Z51" s="75">
        <v>0</v>
      </c>
      <c r="AA51" s="75">
        <v>0</v>
      </c>
      <c r="AB51" s="75">
        <v>0</v>
      </c>
      <c r="AC51" s="75">
        <v>0</v>
      </c>
      <c r="AD51" s="152">
        <f t="shared" si="9"/>
        <v>0</v>
      </c>
      <c r="AE51" s="155">
        <f>MIN(IF('Demande finale'!$B$11="Positif",AD51*0.5,AD51*0.6),Q51)</f>
        <v>0</v>
      </c>
      <c r="AF51" s="155">
        <f t="shared" si="6"/>
        <v>0</v>
      </c>
      <c r="AG51" s="155">
        <f t="shared" si="10"/>
        <v>0</v>
      </c>
      <c r="AH51" s="423"/>
    </row>
    <row r="52" spans="1:34" s="156" customFormat="1" ht="25.35" customHeight="1" x14ac:dyDescent="0.3">
      <c r="A52" s="150"/>
      <c r="B52" s="29"/>
      <c r="C52" s="382"/>
      <c r="D52" s="382"/>
      <c r="E52" s="29"/>
      <c r="F52" s="383"/>
      <c r="G52" s="383"/>
      <c r="H52" s="75">
        <v>0</v>
      </c>
      <c r="I52" s="75">
        <v>0</v>
      </c>
      <c r="J52" s="75">
        <v>0</v>
      </c>
      <c r="K52" s="75">
        <v>0</v>
      </c>
      <c r="L52" s="75">
        <v>0</v>
      </c>
      <c r="M52" s="75">
        <v>0</v>
      </c>
      <c r="N52" s="75">
        <v>0</v>
      </c>
      <c r="O52" s="75">
        <v>0</v>
      </c>
      <c r="P52" s="152">
        <f t="shared" si="7"/>
        <v>0</v>
      </c>
      <c r="Q52" s="152">
        <f>IF('Demande finale'!$B$11="Positif",P52*0.5,P52*0.6)</f>
        <v>0</v>
      </c>
      <c r="R52" s="153">
        <f>IF('Demande finale'!$B$11="Négatif",P52*0.4,P52*0.5)</f>
        <v>0</v>
      </c>
      <c r="S52" s="153">
        <f t="shared" si="8"/>
        <v>0</v>
      </c>
      <c r="T52" s="453"/>
      <c r="U52" s="154"/>
      <c r="V52" s="75">
        <v>0</v>
      </c>
      <c r="W52" s="75">
        <v>0</v>
      </c>
      <c r="X52" s="75">
        <v>0</v>
      </c>
      <c r="Y52" s="75">
        <v>0</v>
      </c>
      <c r="Z52" s="75">
        <v>0</v>
      </c>
      <c r="AA52" s="75">
        <v>0</v>
      </c>
      <c r="AB52" s="75">
        <v>0</v>
      </c>
      <c r="AC52" s="75">
        <v>0</v>
      </c>
      <c r="AD52" s="152">
        <f t="shared" si="9"/>
        <v>0</v>
      </c>
      <c r="AE52" s="155">
        <f>MIN(IF('Demande finale'!$B$11="Positif",AD52*0.5,AD52*0.6),Q52)</f>
        <v>0</v>
      </c>
      <c r="AF52" s="155">
        <f t="shared" si="6"/>
        <v>0</v>
      </c>
      <c r="AG52" s="155">
        <f t="shared" si="10"/>
        <v>0</v>
      </c>
      <c r="AH52" s="423"/>
    </row>
    <row r="53" spans="1:34" s="156" customFormat="1" ht="25.35" customHeight="1" x14ac:dyDescent="0.3">
      <c r="A53" s="150"/>
      <c r="B53" s="29"/>
      <c r="C53" s="150"/>
      <c r="D53" s="150"/>
      <c r="E53" s="29"/>
      <c r="F53" s="383"/>
      <c r="G53" s="383"/>
      <c r="H53" s="75">
        <v>0</v>
      </c>
      <c r="I53" s="75">
        <v>0</v>
      </c>
      <c r="J53" s="75">
        <v>0</v>
      </c>
      <c r="K53" s="75">
        <v>0</v>
      </c>
      <c r="L53" s="75">
        <v>0</v>
      </c>
      <c r="M53" s="75">
        <v>0</v>
      </c>
      <c r="N53" s="75">
        <v>0</v>
      </c>
      <c r="O53" s="75">
        <v>0</v>
      </c>
      <c r="P53" s="152">
        <f t="shared" si="7"/>
        <v>0</v>
      </c>
      <c r="Q53" s="152">
        <f>IF('Demande finale'!$B$11="Positif",P53*0.5,P53*0.6)</f>
        <v>0</v>
      </c>
      <c r="R53" s="153">
        <f>IF('Demande finale'!$B$11="Négatif",P53*0.4,P53*0.5)</f>
        <v>0</v>
      </c>
      <c r="S53" s="153">
        <f t="shared" si="8"/>
        <v>0</v>
      </c>
      <c r="T53" s="453"/>
      <c r="U53" s="154"/>
      <c r="V53" s="75">
        <v>0</v>
      </c>
      <c r="W53" s="75">
        <v>0</v>
      </c>
      <c r="X53" s="75">
        <v>0</v>
      </c>
      <c r="Y53" s="75">
        <v>0</v>
      </c>
      <c r="Z53" s="75">
        <v>0</v>
      </c>
      <c r="AA53" s="75">
        <v>0</v>
      </c>
      <c r="AB53" s="75">
        <v>0</v>
      </c>
      <c r="AC53" s="75">
        <v>0</v>
      </c>
      <c r="AD53" s="152">
        <f t="shared" si="9"/>
        <v>0</v>
      </c>
      <c r="AE53" s="155">
        <f>MIN(IF('Demande finale'!$B$11="Positif",AD53*0.5,AD53*0.6),Q53)</f>
        <v>0</v>
      </c>
      <c r="AF53" s="155">
        <f t="shared" si="6"/>
        <v>0</v>
      </c>
      <c r="AG53" s="155">
        <f t="shared" si="10"/>
        <v>0</v>
      </c>
      <c r="AH53" s="423"/>
    </row>
    <row r="54" spans="1:34" s="156" customFormat="1" ht="25.35" customHeight="1" x14ac:dyDescent="0.3">
      <c r="A54" s="150"/>
      <c r="B54" s="29"/>
      <c r="C54" s="150"/>
      <c r="D54" s="150"/>
      <c r="E54" s="29"/>
      <c r="F54" s="383"/>
      <c r="G54" s="383"/>
      <c r="H54" s="75">
        <v>0</v>
      </c>
      <c r="I54" s="75">
        <v>0</v>
      </c>
      <c r="J54" s="75">
        <v>0</v>
      </c>
      <c r="K54" s="75">
        <v>0</v>
      </c>
      <c r="L54" s="75">
        <v>0</v>
      </c>
      <c r="M54" s="75">
        <v>0</v>
      </c>
      <c r="N54" s="75">
        <v>0</v>
      </c>
      <c r="O54" s="75">
        <v>0</v>
      </c>
      <c r="P54" s="152">
        <f t="shared" si="7"/>
        <v>0</v>
      </c>
      <c r="Q54" s="152">
        <f>IF('Demande finale'!$B$11="Positif",P54*0.5,P54*0.6)</f>
        <v>0</v>
      </c>
      <c r="R54" s="153">
        <f>IF('Demande finale'!$B$11="Négatif",P54*0.4,P54*0.5)</f>
        <v>0</v>
      </c>
      <c r="S54" s="153">
        <f t="shared" si="8"/>
        <v>0</v>
      </c>
      <c r="T54" s="453"/>
      <c r="U54" s="154"/>
      <c r="V54" s="75">
        <v>0</v>
      </c>
      <c r="W54" s="75">
        <v>0</v>
      </c>
      <c r="X54" s="75">
        <v>0</v>
      </c>
      <c r="Y54" s="75">
        <v>0</v>
      </c>
      <c r="Z54" s="75">
        <v>0</v>
      </c>
      <c r="AA54" s="75">
        <v>0</v>
      </c>
      <c r="AB54" s="75">
        <v>0</v>
      </c>
      <c r="AC54" s="75">
        <v>0</v>
      </c>
      <c r="AD54" s="152">
        <f t="shared" si="9"/>
        <v>0</v>
      </c>
      <c r="AE54" s="155">
        <f>MIN(IF('Demande finale'!$B$11="Positif",AD54*0.5,AD54*0.6),Q54)</f>
        <v>0</v>
      </c>
      <c r="AF54" s="155">
        <f t="shared" si="6"/>
        <v>0</v>
      </c>
      <c r="AG54" s="155">
        <f t="shared" si="10"/>
        <v>0</v>
      </c>
      <c r="AH54" s="423"/>
    </row>
    <row r="55" spans="1:34" s="156" customFormat="1" ht="25.35" customHeight="1" x14ac:dyDescent="0.3">
      <c r="A55" s="150"/>
      <c r="B55" s="29"/>
      <c r="C55" s="382"/>
      <c r="D55" s="382"/>
      <c r="E55" s="29"/>
      <c r="F55" s="383"/>
      <c r="G55" s="383"/>
      <c r="H55" s="75">
        <v>0</v>
      </c>
      <c r="I55" s="75">
        <v>0</v>
      </c>
      <c r="J55" s="75">
        <v>0</v>
      </c>
      <c r="K55" s="75">
        <v>0</v>
      </c>
      <c r="L55" s="75">
        <v>0</v>
      </c>
      <c r="M55" s="75">
        <v>0</v>
      </c>
      <c r="N55" s="75">
        <v>0</v>
      </c>
      <c r="O55" s="75">
        <v>0</v>
      </c>
      <c r="P55" s="152">
        <f t="shared" si="7"/>
        <v>0</v>
      </c>
      <c r="Q55" s="152">
        <f>IF('Demande finale'!$B$11="Positif",P55*0.5,P55*0.6)</f>
        <v>0</v>
      </c>
      <c r="R55" s="153">
        <f>IF('Demande finale'!$B$11="Négatif",P55*0.4,P55*0.5)</f>
        <v>0</v>
      </c>
      <c r="S55" s="153">
        <f t="shared" si="8"/>
        <v>0</v>
      </c>
      <c r="T55" s="453"/>
      <c r="U55" s="154"/>
      <c r="V55" s="75">
        <v>0</v>
      </c>
      <c r="W55" s="75">
        <v>0</v>
      </c>
      <c r="X55" s="75">
        <v>0</v>
      </c>
      <c r="Y55" s="75">
        <v>0</v>
      </c>
      <c r="Z55" s="75">
        <v>0</v>
      </c>
      <c r="AA55" s="75">
        <v>0</v>
      </c>
      <c r="AB55" s="75">
        <v>0</v>
      </c>
      <c r="AC55" s="75">
        <v>0</v>
      </c>
      <c r="AD55" s="152">
        <f t="shared" si="9"/>
        <v>0</v>
      </c>
      <c r="AE55" s="155">
        <f>MIN(IF('Demande finale'!$B$11="Positif",AD55*0.5,AD55*0.6),Q55)</f>
        <v>0</v>
      </c>
      <c r="AF55" s="155">
        <f t="shared" si="6"/>
        <v>0</v>
      </c>
      <c r="AG55" s="155">
        <f t="shared" si="10"/>
        <v>0</v>
      </c>
      <c r="AH55" s="423"/>
    </row>
    <row r="56" spans="1:34" s="156" customFormat="1" ht="25.35" customHeight="1" x14ac:dyDescent="0.3">
      <c r="A56" s="150"/>
      <c r="B56" s="29"/>
      <c r="C56" s="150"/>
      <c r="D56" s="150"/>
      <c r="E56" s="29"/>
      <c r="F56" s="383"/>
      <c r="G56" s="383"/>
      <c r="H56" s="75">
        <v>0</v>
      </c>
      <c r="I56" s="75">
        <v>0</v>
      </c>
      <c r="J56" s="75">
        <v>0</v>
      </c>
      <c r="K56" s="75">
        <v>0</v>
      </c>
      <c r="L56" s="75">
        <v>0</v>
      </c>
      <c r="M56" s="75">
        <v>0</v>
      </c>
      <c r="N56" s="75">
        <v>0</v>
      </c>
      <c r="O56" s="75">
        <v>0</v>
      </c>
      <c r="P56" s="152">
        <f t="shared" si="7"/>
        <v>0</v>
      </c>
      <c r="Q56" s="152">
        <f>IF('Demande finale'!$B$11="Positif",P56*0.5,P56*0.6)</f>
        <v>0</v>
      </c>
      <c r="R56" s="153">
        <f>IF('Demande finale'!$B$11="Négatif",P56*0.4,P56*0.5)</f>
        <v>0</v>
      </c>
      <c r="S56" s="153">
        <f t="shared" si="8"/>
        <v>0</v>
      </c>
      <c r="T56" s="453"/>
      <c r="U56" s="154"/>
      <c r="V56" s="75">
        <v>0</v>
      </c>
      <c r="W56" s="75">
        <v>0</v>
      </c>
      <c r="X56" s="75">
        <v>0</v>
      </c>
      <c r="Y56" s="75">
        <v>0</v>
      </c>
      <c r="Z56" s="75">
        <v>0</v>
      </c>
      <c r="AA56" s="75">
        <v>0</v>
      </c>
      <c r="AB56" s="75">
        <v>0</v>
      </c>
      <c r="AC56" s="75">
        <v>0</v>
      </c>
      <c r="AD56" s="152">
        <f t="shared" si="9"/>
        <v>0</v>
      </c>
      <c r="AE56" s="155">
        <f>MIN(IF('Demande finale'!$B$11="Positif",AD56*0.5,AD56*0.6),Q56)</f>
        <v>0</v>
      </c>
      <c r="AF56" s="155">
        <f t="shared" si="6"/>
        <v>0</v>
      </c>
      <c r="AG56" s="155">
        <f t="shared" si="10"/>
        <v>0</v>
      </c>
      <c r="AH56" s="423"/>
    </row>
    <row r="57" spans="1:34" s="156" customFormat="1" ht="25.35" customHeight="1" x14ac:dyDescent="0.3">
      <c r="A57" s="150"/>
      <c r="B57" s="29"/>
      <c r="C57" s="150"/>
      <c r="D57" s="150"/>
      <c r="E57" s="29"/>
      <c r="F57" s="383"/>
      <c r="G57" s="383"/>
      <c r="H57" s="75">
        <v>0</v>
      </c>
      <c r="I57" s="75">
        <v>0</v>
      </c>
      <c r="J57" s="75">
        <v>0</v>
      </c>
      <c r="K57" s="75">
        <v>0</v>
      </c>
      <c r="L57" s="75">
        <v>0</v>
      </c>
      <c r="M57" s="75">
        <v>0</v>
      </c>
      <c r="N57" s="75">
        <v>0</v>
      </c>
      <c r="O57" s="75">
        <v>0</v>
      </c>
      <c r="P57" s="152">
        <f t="shared" si="7"/>
        <v>0</v>
      </c>
      <c r="Q57" s="152">
        <f>IF('Demande finale'!$B$11="Positif",P57*0.5,P57*0.6)</f>
        <v>0</v>
      </c>
      <c r="R57" s="153">
        <f>IF('Demande finale'!$B$11="Négatif",P57*0.4,P57*0.5)</f>
        <v>0</v>
      </c>
      <c r="S57" s="153">
        <f t="shared" si="8"/>
        <v>0</v>
      </c>
      <c r="T57" s="453"/>
      <c r="U57" s="154"/>
      <c r="V57" s="75">
        <v>0</v>
      </c>
      <c r="W57" s="75">
        <v>0</v>
      </c>
      <c r="X57" s="75">
        <v>0</v>
      </c>
      <c r="Y57" s="75">
        <v>0</v>
      </c>
      <c r="Z57" s="75">
        <v>0</v>
      </c>
      <c r="AA57" s="75">
        <v>0</v>
      </c>
      <c r="AB57" s="75">
        <v>0</v>
      </c>
      <c r="AC57" s="75">
        <v>0</v>
      </c>
      <c r="AD57" s="152">
        <f t="shared" si="9"/>
        <v>0</v>
      </c>
      <c r="AE57" s="155">
        <f>MIN(IF('Demande finale'!$B$11="Positif",AD57*0.5,AD57*0.6),Q57)</f>
        <v>0</v>
      </c>
      <c r="AF57" s="155">
        <f t="shared" si="6"/>
        <v>0</v>
      </c>
      <c r="AG57" s="155">
        <f t="shared" si="10"/>
        <v>0</v>
      </c>
      <c r="AH57" s="423"/>
    </row>
    <row r="58" spans="1:34" s="156" customFormat="1" ht="25.35" customHeight="1" x14ac:dyDescent="0.3">
      <c r="A58" s="150"/>
      <c r="B58" s="29"/>
      <c r="C58" s="382"/>
      <c r="D58" s="382"/>
      <c r="E58" s="29"/>
      <c r="F58" s="383"/>
      <c r="G58" s="383"/>
      <c r="H58" s="75">
        <v>0</v>
      </c>
      <c r="I58" s="75">
        <v>0</v>
      </c>
      <c r="J58" s="75">
        <v>0</v>
      </c>
      <c r="K58" s="75">
        <v>0</v>
      </c>
      <c r="L58" s="75">
        <v>0</v>
      </c>
      <c r="M58" s="75">
        <v>0</v>
      </c>
      <c r="N58" s="75">
        <v>0</v>
      </c>
      <c r="O58" s="75">
        <v>0</v>
      </c>
      <c r="P58" s="152">
        <f t="shared" si="7"/>
        <v>0</v>
      </c>
      <c r="Q58" s="152">
        <f>IF('Demande finale'!$B$11="Positif",P58*0.5,P58*0.6)</f>
        <v>0</v>
      </c>
      <c r="R58" s="153">
        <f>IF('Demande finale'!$B$11="Négatif",P58*0.4,P58*0.5)</f>
        <v>0</v>
      </c>
      <c r="S58" s="153">
        <f t="shared" si="8"/>
        <v>0</v>
      </c>
      <c r="T58" s="453"/>
      <c r="U58" s="154"/>
      <c r="V58" s="75">
        <v>0</v>
      </c>
      <c r="W58" s="75">
        <v>0</v>
      </c>
      <c r="X58" s="75">
        <v>0</v>
      </c>
      <c r="Y58" s="75">
        <v>0</v>
      </c>
      <c r="Z58" s="75">
        <v>0</v>
      </c>
      <c r="AA58" s="75">
        <v>0</v>
      </c>
      <c r="AB58" s="75">
        <v>0</v>
      </c>
      <c r="AC58" s="75">
        <v>0</v>
      </c>
      <c r="AD58" s="152">
        <f t="shared" si="9"/>
        <v>0</v>
      </c>
      <c r="AE58" s="155">
        <f>MIN(IF('Demande finale'!$B$11="Positif",AD58*0.5,AD58*0.6),Q58)</f>
        <v>0</v>
      </c>
      <c r="AF58" s="155">
        <f t="shared" si="6"/>
        <v>0</v>
      </c>
      <c r="AG58" s="155">
        <f t="shared" si="10"/>
        <v>0</v>
      </c>
      <c r="AH58" s="423"/>
    </row>
    <row r="59" spans="1:34" s="156" customFormat="1" ht="25.35" customHeight="1" x14ac:dyDescent="0.3">
      <c r="A59" s="150"/>
      <c r="B59" s="29"/>
      <c r="C59" s="150"/>
      <c r="D59" s="150"/>
      <c r="E59" s="29"/>
      <c r="F59" s="383"/>
      <c r="G59" s="383"/>
      <c r="H59" s="75">
        <v>0</v>
      </c>
      <c r="I59" s="75">
        <v>0</v>
      </c>
      <c r="J59" s="75">
        <v>0</v>
      </c>
      <c r="K59" s="75">
        <v>0</v>
      </c>
      <c r="L59" s="75">
        <v>0</v>
      </c>
      <c r="M59" s="75">
        <v>0</v>
      </c>
      <c r="N59" s="75">
        <v>0</v>
      </c>
      <c r="O59" s="75">
        <v>0</v>
      </c>
      <c r="P59" s="152">
        <f t="shared" si="7"/>
        <v>0</v>
      </c>
      <c r="Q59" s="152">
        <f>IF('Demande finale'!$B$11="Positif",P59*0.5,P59*0.6)</f>
        <v>0</v>
      </c>
      <c r="R59" s="153">
        <f>IF('Demande finale'!$B$11="Négatif",P59*0.4,P59*0.5)</f>
        <v>0</v>
      </c>
      <c r="S59" s="153">
        <f t="shared" si="8"/>
        <v>0</v>
      </c>
      <c r="T59" s="453"/>
      <c r="U59" s="154"/>
      <c r="V59" s="75">
        <v>0</v>
      </c>
      <c r="W59" s="75">
        <v>0</v>
      </c>
      <c r="X59" s="75">
        <v>0</v>
      </c>
      <c r="Y59" s="75">
        <v>0</v>
      </c>
      <c r="Z59" s="75">
        <v>0</v>
      </c>
      <c r="AA59" s="75">
        <v>0</v>
      </c>
      <c r="AB59" s="75">
        <v>0</v>
      </c>
      <c r="AC59" s="75">
        <v>0</v>
      </c>
      <c r="AD59" s="152">
        <f t="shared" si="9"/>
        <v>0</v>
      </c>
      <c r="AE59" s="155">
        <f>MIN(IF('Demande finale'!$B$11="Positif",AD59*0.5,AD59*0.6),Q59)</f>
        <v>0</v>
      </c>
      <c r="AF59" s="155">
        <f t="shared" si="6"/>
        <v>0</v>
      </c>
      <c r="AG59" s="155">
        <f t="shared" si="10"/>
        <v>0</v>
      </c>
      <c r="AH59" s="423"/>
    </row>
    <row r="60" spans="1:34" s="156" customFormat="1" ht="25.35" customHeight="1" x14ac:dyDescent="0.3">
      <c r="A60" s="150"/>
      <c r="B60" s="29"/>
      <c r="C60" s="150"/>
      <c r="D60" s="150"/>
      <c r="E60" s="29"/>
      <c r="F60" s="383"/>
      <c r="G60" s="383"/>
      <c r="H60" s="75">
        <v>0</v>
      </c>
      <c r="I60" s="75">
        <v>0</v>
      </c>
      <c r="J60" s="75">
        <v>0</v>
      </c>
      <c r="K60" s="75">
        <v>0</v>
      </c>
      <c r="L60" s="75">
        <v>0</v>
      </c>
      <c r="M60" s="75">
        <v>0</v>
      </c>
      <c r="N60" s="75">
        <v>0</v>
      </c>
      <c r="O60" s="75">
        <v>0</v>
      </c>
      <c r="P60" s="152">
        <f t="shared" si="7"/>
        <v>0</v>
      </c>
      <c r="Q60" s="152">
        <f>IF('Demande finale'!$B$11="Positif",P60*0.5,P60*0.6)</f>
        <v>0</v>
      </c>
      <c r="R60" s="153">
        <f>IF('Demande finale'!$B$11="Négatif",P60*0.4,P60*0.5)</f>
        <v>0</v>
      </c>
      <c r="S60" s="153">
        <f t="shared" si="8"/>
        <v>0</v>
      </c>
      <c r="T60" s="453"/>
      <c r="U60" s="154"/>
      <c r="V60" s="75">
        <v>0</v>
      </c>
      <c r="W60" s="75">
        <v>0</v>
      </c>
      <c r="X60" s="75">
        <v>0</v>
      </c>
      <c r="Y60" s="75">
        <v>0</v>
      </c>
      <c r="Z60" s="75">
        <v>0</v>
      </c>
      <c r="AA60" s="75">
        <v>0</v>
      </c>
      <c r="AB60" s="75">
        <v>0</v>
      </c>
      <c r="AC60" s="75">
        <v>0</v>
      </c>
      <c r="AD60" s="152">
        <f t="shared" si="9"/>
        <v>0</v>
      </c>
      <c r="AE60" s="155">
        <f>MIN(IF('Demande finale'!$B$11="Positif",AD60*0.5,AD60*0.6),Q60)</f>
        <v>0</v>
      </c>
      <c r="AF60" s="155">
        <f t="shared" si="6"/>
        <v>0</v>
      </c>
      <c r="AG60" s="155">
        <f t="shared" si="10"/>
        <v>0</v>
      </c>
      <c r="AH60" s="423"/>
    </row>
    <row r="61" spans="1:34" s="156" customFormat="1" ht="25.35" customHeight="1" x14ac:dyDescent="0.3">
      <c r="A61" s="150"/>
      <c r="B61" s="29"/>
      <c r="C61" s="382"/>
      <c r="D61" s="382"/>
      <c r="E61" s="29"/>
      <c r="F61" s="383"/>
      <c r="G61" s="383"/>
      <c r="H61" s="75">
        <v>0</v>
      </c>
      <c r="I61" s="75">
        <v>0</v>
      </c>
      <c r="J61" s="75">
        <v>0</v>
      </c>
      <c r="K61" s="75">
        <v>0</v>
      </c>
      <c r="L61" s="75">
        <v>0</v>
      </c>
      <c r="M61" s="75">
        <v>0</v>
      </c>
      <c r="N61" s="75">
        <v>0</v>
      </c>
      <c r="O61" s="75">
        <v>0</v>
      </c>
      <c r="P61" s="152">
        <f t="shared" si="7"/>
        <v>0</v>
      </c>
      <c r="Q61" s="152">
        <f>IF('Demande finale'!$B$11="Positif",P61*0.5,P61*0.6)</f>
        <v>0</v>
      </c>
      <c r="R61" s="153">
        <f>IF('Demande finale'!$B$11="Négatif",P61*0.4,P61*0.5)</f>
        <v>0</v>
      </c>
      <c r="S61" s="153">
        <f t="shared" si="8"/>
        <v>0</v>
      </c>
      <c r="T61" s="453"/>
      <c r="U61" s="154"/>
      <c r="V61" s="75">
        <v>0</v>
      </c>
      <c r="W61" s="75">
        <v>0</v>
      </c>
      <c r="X61" s="75">
        <v>0</v>
      </c>
      <c r="Y61" s="75">
        <v>0</v>
      </c>
      <c r="Z61" s="75">
        <v>0</v>
      </c>
      <c r="AA61" s="75">
        <v>0</v>
      </c>
      <c r="AB61" s="75">
        <v>0</v>
      </c>
      <c r="AC61" s="75">
        <v>0</v>
      </c>
      <c r="AD61" s="152">
        <f t="shared" si="9"/>
        <v>0</v>
      </c>
      <c r="AE61" s="155">
        <f>MIN(IF('Demande finale'!$B$11="Positif",AD61*0.5,AD61*0.6),Q61)</f>
        <v>0</v>
      </c>
      <c r="AF61" s="155">
        <f t="shared" si="6"/>
        <v>0</v>
      </c>
      <c r="AG61" s="155">
        <f t="shared" si="10"/>
        <v>0</v>
      </c>
      <c r="AH61" s="423"/>
    </row>
    <row r="62" spans="1:34" s="156" customFormat="1" ht="25.35" customHeight="1" x14ac:dyDescent="0.3">
      <c r="A62" s="150"/>
      <c r="B62" s="29"/>
      <c r="C62" s="150"/>
      <c r="D62" s="150"/>
      <c r="E62" s="29"/>
      <c r="F62" s="383"/>
      <c r="G62" s="383"/>
      <c r="H62" s="75">
        <v>0</v>
      </c>
      <c r="I62" s="75">
        <v>0</v>
      </c>
      <c r="J62" s="75">
        <v>0</v>
      </c>
      <c r="K62" s="75">
        <v>0</v>
      </c>
      <c r="L62" s="75">
        <v>0</v>
      </c>
      <c r="M62" s="75">
        <v>0</v>
      </c>
      <c r="N62" s="75">
        <v>0</v>
      </c>
      <c r="O62" s="75">
        <v>0</v>
      </c>
      <c r="P62" s="152">
        <f t="shared" si="7"/>
        <v>0</v>
      </c>
      <c r="Q62" s="152">
        <f>IF('Demande finale'!$B$11="Positif",P62*0.5,P62*0.6)</f>
        <v>0</v>
      </c>
      <c r="R62" s="153">
        <f>IF('Demande finale'!$B$11="Négatif",P62*0.4,P62*0.5)</f>
        <v>0</v>
      </c>
      <c r="S62" s="153">
        <f t="shared" si="8"/>
        <v>0</v>
      </c>
      <c r="T62" s="453"/>
      <c r="U62" s="154"/>
      <c r="V62" s="75">
        <v>0</v>
      </c>
      <c r="W62" s="75">
        <v>0</v>
      </c>
      <c r="X62" s="75">
        <v>0</v>
      </c>
      <c r="Y62" s="75">
        <v>0</v>
      </c>
      <c r="Z62" s="75">
        <v>0</v>
      </c>
      <c r="AA62" s="75">
        <v>0</v>
      </c>
      <c r="AB62" s="75">
        <v>0</v>
      </c>
      <c r="AC62" s="75">
        <v>0</v>
      </c>
      <c r="AD62" s="152">
        <f t="shared" si="9"/>
        <v>0</v>
      </c>
      <c r="AE62" s="155">
        <f>MIN(IF('Demande finale'!$B$11="Positif",AD62*0.5,AD62*0.6),Q62)</f>
        <v>0</v>
      </c>
      <c r="AF62" s="155">
        <f t="shared" si="6"/>
        <v>0</v>
      </c>
      <c r="AG62" s="155">
        <f t="shared" si="10"/>
        <v>0</v>
      </c>
      <c r="AH62" s="423"/>
    </row>
  </sheetData>
  <sheetProtection algorithmName="SHA-512" hashValue="qsjkCzJ36UemzovGskuY+VqZglU1glOMZqoVXfU1mqgQbSZCvIylJCnaOStWUyuo7r3powbNGph9M7tVqxAfzg==" saltValue="iCiFI6UszcBsMnWeJx3MpQ==" spinCount="100000" sheet="1" selectLockedCells="1"/>
  <mergeCells count="29">
    <mergeCell ref="W10:W11"/>
    <mergeCell ref="X10:X11"/>
    <mergeCell ref="H10:H11"/>
    <mergeCell ref="I10:I11"/>
    <mergeCell ref="J10:J11"/>
    <mergeCell ref="Q9:R10"/>
    <mergeCell ref="H9:O9"/>
    <mergeCell ref="K10:O10"/>
    <mergeCell ref="AE9:AF10"/>
    <mergeCell ref="A12:G12"/>
    <mergeCell ref="V9:AC9"/>
    <mergeCell ref="H7:S7"/>
    <mergeCell ref="U7:AG7"/>
    <mergeCell ref="P9:P11"/>
    <mergeCell ref="S9:S11"/>
    <mergeCell ref="AG9:AG11"/>
    <mergeCell ref="T9:T62"/>
    <mergeCell ref="AD9:AD11"/>
    <mergeCell ref="U9:U11"/>
    <mergeCell ref="Y10:AC10"/>
    <mergeCell ref="A9:G9"/>
    <mergeCell ref="F10:F11"/>
    <mergeCell ref="G10:G11"/>
    <mergeCell ref="V10:V11"/>
    <mergeCell ref="A10:A11"/>
    <mergeCell ref="B10:B11"/>
    <mergeCell ref="C10:C11"/>
    <mergeCell ref="E10:E11"/>
    <mergeCell ref="D10:D11"/>
  </mergeCells>
  <conditionalFormatting sqref="U13:U62">
    <cfRule type="containsText" dxfId="79" priority="1" operator="containsText" text="Terminé">
      <formula>NOT(ISERROR(SEARCH("Terminé",U13)))</formula>
    </cfRule>
  </conditionalFormatting>
  <pageMargins left="0.25" right="0.25" top="0.75" bottom="0.75" header="0.3" footer="0.3"/>
  <pageSetup paperSize="5" scale="75"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Utilisez la liste déroulante" xr:uid="{807AE717-DC9B-4EBA-A9C6-98C093DC1F42}">
          <x14:formula1>
            <xm:f>Source_1!$F$6:$F$55</xm:f>
          </x14:formula1>
          <xm:sqref>B7</xm:sqref>
        </x14:dataValidation>
        <x14:dataValidation type="list" allowBlank="1" showInputMessage="1" showErrorMessage="1" xr:uid="{ACD9F62C-26E9-49C0-A23B-2BEEF91696D4}">
          <x14:formula1>
            <xm:f>Source_1!$B$88:$B$93</xm:f>
          </x14:formula1>
          <xm:sqref>B13:B62</xm:sqref>
        </x14:dataValidation>
        <x14:dataValidation type="list" allowBlank="1" showInputMessage="1" showErrorMessage="1" xr:uid="{8299C586-391B-4BD6-8EE6-847FD76B4945}">
          <x14:formula1>
            <xm:f>Source_1!$B$164:$B$168</xm:f>
          </x14:formula1>
          <xm:sqref>U13:U62</xm:sqref>
        </x14:dataValidation>
        <x14:dataValidation type="date" allowBlank="1" showInputMessage="1" showErrorMessage="1" xr:uid="{F31AB59F-17D8-4E7F-A8E5-6154BD720B3C}">
          <x14:formula1>
            <xm:f>Source_1!H98</xm:f>
          </x14:formula1>
          <x14:formula2>
            <xm:f>Source_1!H99</xm:f>
          </x14:formula2>
          <xm:sqref>F57:G62</xm:sqref>
        </x14:dataValidation>
        <x14:dataValidation type="date" allowBlank="1" showInputMessage="1" showErrorMessage="1" xr:uid="{FB420DDA-CFB7-4298-8BB3-7DA8FDE6C6B4}">
          <x14:formula1>
            <xm:f>Source_1!H98</xm:f>
          </x14:formula1>
          <x14:formula2>
            <xm:f>Source_1!H99</xm:f>
          </x14:formula2>
          <xm:sqref>F48:G56</xm:sqref>
        </x14:dataValidation>
        <x14:dataValidation type="date" allowBlank="1" showInputMessage="1" showErrorMessage="1" xr:uid="{C3FD2867-8706-4B47-95C2-946AA990E638}">
          <x14:formula1>
            <xm:f>Source_1!H98</xm:f>
          </x14:formula1>
          <x14:formula2>
            <xm:f>Source_1!H99</xm:f>
          </x14:formula2>
          <xm:sqref>F39:G47</xm:sqref>
        </x14:dataValidation>
        <x14:dataValidation type="date" allowBlank="1" showInputMessage="1" showErrorMessage="1" xr:uid="{4421C931-78D2-4A5C-8ACD-EA986FD5A3E4}">
          <x14:formula1>
            <xm:f>Source_1!H97</xm:f>
          </x14:formula1>
          <x14:formula2>
            <xm:f>Source_1!H98</xm:f>
          </x14:formula2>
          <xm:sqref>F13:G15 F17:G17 F19:G37 F18 F16</xm:sqref>
        </x14:dataValidation>
        <x14:dataValidation type="date" allowBlank="1" showInputMessage="1" showErrorMessage="1" xr:uid="{4C5F3E33-B75D-4FF7-8E3E-2B194A93512E}">
          <x14:formula1>
            <xm:f>Source_1!I100</xm:f>
          </x14:formula1>
          <x14:formula2>
            <xm:f>Source_1!I101</xm:f>
          </x14:formula2>
          <xm:sqref>G18</xm:sqref>
        </x14:dataValidation>
        <x14:dataValidation type="date" allowBlank="1" showInputMessage="1" showErrorMessage="1" xr:uid="{AB6D4EC4-BD7C-4168-AA67-629C7579A236}">
          <x14:formula1>
            <xm:f>Source_1!H121</xm:f>
          </x14:formula1>
          <x14:formula2>
            <xm:f>Source_1!H122</xm:f>
          </x14:formula2>
          <xm:sqref>F38:G38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D647-177D-4011-B264-D158F4A89938}">
  <sheetPr>
    <tabColor theme="4"/>
  </sheetPr>
  <dimension ref="A6:AH62"/>
  <sheetViews>
    <sheetView showGridLines="0" zoomScale="70" zoomScaleNormal="70" workbookViewId="0">
      <pane xSplit="1" ySplit="12" topLeftCell="G45" activePane="bottomRight" state="frozen"/>
      <selection pane="topRight" activeCell="B1" sqref="B1"/>
      <selection pane="bottomLeft" activeCell="A13" sqref="A13"/>
      <selection pane="bottomRight" activeCell="X48" sqref="X48"/>
    </sheetView>
  </sheetViews>
  <sheetFormatPr baseColWidth="10" defaultColWidth="11.44140625" defaultRowHeight="14.4" x14ac:dyDescent="0.3"/>
  <cols>
    <col min="1" max="1" width="50.6640625" style="171" customWidth="1"/>
    <col min="2" max="2" width="49.6640625" style="171" customWidth="1"/>
    <col min="3" max="3" width="80.33203125" style="171" customWidth="1"/>
    <col min="4" max="4" width="48" style="171" customWidth="1"/>
    <col min="5" max="5" width="43.6640625" style="171" customWidth="1"/>
    <col min="6" max="7" width="25.6640625" style="171" customWidth="1"/>
    <col min="8" max="10" width="25.6640625" style="30" customWidth="1"/>
    <col min="11" max="15" width="25.6640625" style="30" hidden="1" customWidth="1"/>
    <col min="16" max="19" width="25.6640625" style="30" customWidth="1"/>
    <col min="20" max="20" width="2.88671875" style="30" customWidth="1"/>
    <col min="21" max="21" width="23" style="30" customWidth="1"/>
    <col min="22" max="24" width="25.6640625" style="30" customWidth="1"/>
    <col min="25" max="29" width="25.6640625" style="30" hidden="1" customWidth="1"/>
    <col min="30" max="33" width="25.6640625" style="30" customWidth="1"/>
    <col min="34" max="16384" width="11.44140625" style="30"/>
  </cols>
  <sheetData>
    <row r="6" spans="1:34" s="156" customFormat="1" ht="15" customHeight="1" x14ac:dyDescent="0.3">
      <c r="A6" s="12"/>
      <c r="B6" s="12"/>
      <c r="C6" s="12"/>
      <c r="D6" s="12"/>
      <c r="E6" s="12"/>
      <c r="F6" s="48"/>
      <c r="G6" s="48"/>
    </row>
    <row r="7" spans="1:34" s="156" customFormat="1" ht="34.200000000000003" customHeight="1" x14ac:dyDescent="0.3">
      <c r="A7" s="10" t="s">
        <v>95</v>
      </c>
      <c r="B7" s="154"/>
      <c r="C7" s="164"/>
      <c r="D7" s="157"/>
      <c r="F7" s="48"/>
      <c r="G7" s="48"/>
      <c r="H7" s="489" t="s">
        <v>55</v>
      </c>
      <c r="I7" s="489"/>
      <c r="J7" s="489"/>
      <c r="K7" s="489"/>
      <c r="L7" s="489"/>
      <c r="M7" s="489"/>
      <c r="N7" s="489"/>
      <c r="O7" s="489"/>
      <c r="P7" s="489"/>
      <c r="Q7" s="489"/>
      <c r="R7" s="489"/>
      <c r="S7" s="489"/>
      <c r="T7" s="30"/>
      <c r="U7" s="491" t="s">
        <v>56</v>
      </c>
      <c r="V7" s="491"/>
      <c r="W7" s="491"/>
      <c r="X7" s="491"/>
      <c r="Y7" s="491"/>
      <c r="Z7" s="491"/>
      <c r="AA7" s="491"/>
      <c r="AB7" s="491"/>
      <c r="AC7" s="491"/>
      <c r="AD7" s="491"/>
      <c r="AE7" s="491"/>
      <c r="AF7" s="491"/>
      <c r="AG7" s="491"/>
    </row>
    <row r="8" spans="1:34" s="156" customFormat="1" ht="15" customHeight="1" x14ac:dyDescent="0.3">
      <c r="A8" s="165"/>
      <c r="B8" s="165"/>
      <c r="C8" s="166"/>
      <c r="D8" s="166"/>
      <c r="E8" s="12"/>
      <c r="F8" s="48"/>
      <c r="G8" s="48"/>
      <c r="H8" s="162"/>
      <c r="I8" s="162"/>
      <c r="J8" s="162"/>
      <c r="K8" s="162"/>
      <c r="L8" s="162"/>
      <c r="M8" s="162"/>
      <c r="N8" s="162"/>
      <c r="O8" s="162"/>
      <c r="P8" s="162"/>
      <c r="Q8" s="162"/>
      <c r="R8" s="162"/>
      <c r="S8" s="162"/>
      <c r="V8" s="162"/>
      <c r="W8" s="162"/>
      <c r="X8" s="162"/>
      <c r="Y8" s="162"/>
      <c r="Z8" s="162"/>
      <c r="AA8" s="162"/>
      <c r="AB8" s="162"/>
      <c r="AC8" s="162"/>
      <c r="AD8" s="162"/>
      <c r="AE8" s="162"/>
      <c r="AF8" s="162"/>
      <c r="AG8" s="162"/>
    </row>
    <row r="9" spans="1:34" s="156" customFormat="1" ht="37.200000000000003" customHeight="1" x14ac:dyDescent="0.3">
      <c r="A9" s="454" t="s">
        <v>57</v>
      </c>
      <c r="B9" s="454"/>
      <c r="C9" s="454"/>
      <c r="D9" s="454"/>
      <c r="E9" s="454"/>
      <c r="F9" s="454"/>
      <c r="G9" s="454"/>
      <c r="H9" s="502" t="s">
        <v>58</v>
      </c>
      <c r="I9" s="483"/>
      <c r="J9" s="483"/>
      <c r="K9" s="482"/>
      <c r="L9" s="482"/>
      <c r="M9" s="482"/>
      <c r="N9" s="482"/>
      <c r="O9" s="403"/>
      <c r="P9" s="426" t="s">
        <v>59</v>
      </c>
      <c r="Q9" s="465" t="s">
        <v>60</v>
      </c>
      <c r="R9" s="482"/>
      <c r="S9" s="454" t="s">
        <v>61</v>
      </c>
      <c r="T9" s="452"/>
      <c r="U9" s="454" t="s">
        <v>96</v>
      </c>
      <c r="V9" s="459" t="s">
        <v>63</v>
      </c>
      <c r="W9" s="460"/>
      <c r="X9" s="460"/>
      <c r="Y9" s="460"/>
      <c r="Z9" s="460"/>
      <c r="AA9" s="460"/>
      <c r="AB9" s="460"/>
      <c r="AC9" s="460"/>
      <c r="AD9" s="454" t="s">
        <v>64</v>
      </c>
      <c r="AE9" s="496" t="s">
        <v>65</v>
      </c>
      <c r="AF9" s="496"/>
      <c r="AG9" s="426" t="s">
        <v>66</v>
      </c>
      <c r="AH9" s="423"/>
    </row>
    <row r="10" spans="1:34" s="156" customFormat="1" ht="25.95" customHeight="1" x14ac:dyDescent="0.3">
      <c r="A10" s="481" t="s">
        <v>67</v>
      </c>
      <c r="B10" s="469" t="s">
        <v>97</v>
      </c>
      <c r="C10" s="500" t="s">
        <v>98</v>
      </c>
      <c r="D10" s="426" t="s">
        <v>70</v>
      </c>
      <c r="E10" s="470" t="s">
        <v>71</v>
      </c>
      <c r="F10" s="469" t="s">
        <v>72</v>
      </c>
      <c r="G10" s="469" t="s">
        <v>73</v>
      </c>
      <c r="H10" s="486" t="s">
        <v>74</v>
      </c>
      <c r="I10" s="486" t="s">
        <v>75</v>
      </c>
      <c r="J10" s="486" t="s">
        <v>76</v>
      </c>
      <c r="K10" s="486" t="s">
        <v>77</v>
      </c>
      <c r="L10" s="486"/>
      <c r="M10" s="486"/>
      <c r="N10" s="486"/>
      <c r="O10" s="486"/>
      <c r="P10" s="455"/>
      <c r="Q10" s="467"/>
      <c r="R10" s="487"/>
      <c r="S10" s="454"/>
      <c r="T10" s="453"/>
      <c r="U10" s="454"/>
      <c r="V10" s="457" t="s">
        <v>78</v>
      </c>
      <c r="W10" s="457" t="s">
        <v>75</v>
      </c>
      <c r="X10" s="457" t="s">
        <v>76</v>
      </c>
      <c r="Y10" s="459" t="s">
        <v>79</v>
      </c>
      <c r="Z10" s="460"/>
      <c r="AA10" s="460"/>
      <c r="AB10" s="460"/>
      <c r="AC10" s="461"/>
      <c r="AD10" s="454"/>
      <c r="AE10" s="496"/>
      <c r="AF10" s="496"/>
      <c r="AG10" s="455"/>
      <c r="AH10" s="423"/>
    </row>
    <row r="11" spans="1:34" s="156" customFormat="1" ht="54" customHeight="1" x14ac:dyDescent="0.3">
      <c r="A11" s="481"/>
      <c r="B11" s="470"/>
      <c r="C11" s="501"/>
      <c r="D11" s="456"/>
      <c r="E11" s="481"/>
      <c r="F11" s="470"/>
      <c r="G11" s="470"/>
      <c r="H11" s="486"/>
      <c r="I11" s="486"/>
      <c r="J11" s="486"/>
      <c r="K11" s="13" t="s">
        <v>99</v>
      </c>
      <c r="L11" s="13" t="s">
        <v>81</v>
      </c>
      <c r="M11" s="13" t="s">
        <v>82</v>
      </c>
      <c r="N11" s="13" t="s">
        <v>83</v>
      </c>
      <c r="O11" s="13" t="s">
        <v>100</v>
      </c>
      <c r="P11" s="455"/>
      <c r="Q11" s="13" t="s">
        <v>85</v>
      </c>
      <c r="R11" s="13" t="s">
        <v>86</v>
      </c>
      <c r="S11" s="454"/>
      <c r="T11" s="453"/>
      <c r="U11" s="454"/>
      <c r="V11" s="458"/>
      <c r="W11" s="458"/>
      <c r="X11" s="458"/>
      <c r="Y11" s="399" t="s">
        <v>80</v>
      </c>
      <c r="Z11" s="8" t="s">
        <v>81</v>
      </c>
      <c r="AA11" s="8" t="s">
        <v>82</v>
      </c>
      <c r="AB11" s="8" t="s">
        <v>83</v>
      </c>
      <c r="AC11" s="8" t="s">
        <v>84</v>
      </c>
      <c r="AD11" s="454"/>
      <c r="AE11" s="8" t="s">
        <v>87</v>
      </c>
      <c r="AF11" s="8" t="s">
        <v>88</v>
      </c>
      <c r="AG11" s="456"/>
      <c r="AH11" s="423"/>
    </row>
    <row r="12" spans="1:34" s="156" customFormat="1" ht="25.35" customHeight="1" x14ac:dyDescent="0.3">
      <c r="A12" s="497" t="s">
        <v>89</v>
      </c>
      <c r="B12" s="498"/>
      <c r="C12" s="498"/>
      <c r="D12" s="498"/>
      <c r="E12" s="498"/>
      <c r="F12" s="498"/>
      <c r="G12" s="499"/>
      <c r="H12" s="19">
        <f t="shared" ref="H12:S12" si="0">SUM(H13:H62)</f>
        <v>0</v>
      </c>
      <c r="I12" s="19">
        <f t="shared" si="0"/>
        <v>0</v>
      </c>
      <c r="J12" s="19">
        <f t="shared" si="0"/>
        <v>0</v>
      </c>
      <c r="K12" s="19">
        <f t="shared" si="0"/>
        <v>0</v>
      </c>
      <c r="L12" s="19">
        <f t="shared" si="0"/>
        <v>0</v>
      </c>
      <c r="M12" s="19">
        <f t="shared" si="0"/>
        <v>0</v>
      </c>
      <c r="N12" s="19">
        <f t="shared" si="0"/>
        <v>0</v>
      </c>
      <c r="O12" s="19">
        <f t="shared" si="0"/>
        <v>0</v>
      </c>
      <c r="P12" s="19">
        <f t="shared" si="0"/>
        <v>0</v>
      </c>
      <c r="Q12" s="19">
        <f t="shared" si="0"/>
        <v>0</v>
      </c>
      <c r="R12" s="19">
        <f t="shared" si="0"/>
        <v>0</v>
      </c>
      <c r="S12" s="27">
        <f t="shared" si="0"/>
        <v>0</v>
      </c>
      <c r="T12" s="453"/>
      <c r="U12" s="26" t="s">
        <v>90</v>
      </c>
      <c r="V12" s="19">
        <f t="shared" ref="V12:AG12" si="1">SUM(V13:V62)</f>
        <v>0</v>
      </c>
      <c r="W12" s="19">
        <f t="shared" si="1"/>
        <v>0</v>
      </c>
      <c r="X12" s="19">
        <f t="shared" si="1"/>
        <v>0</v>
      </c>
      <c r="Y12" s="19">
        <f t="shared" si="1"/>
        <v>0</v>
      </c>
      <c r="Z12" s="19">
        <f t="shared" si="1"/>
        <v>0</v>
      </c>
      <c r="AA12" s="19">
        <f t="shared" si="1"/>
        <v>0</v>
      </c>
      <c r="AB12" s="19">
        <f t="shared" si="1"/>
        <v>0</v>
      </c>
      <c r="AC12" s="19">
        <f t="shared" si="1"/>
        <v>0</v>
      </c>
      <c r="AD12" s="19">
        <f t="shared" si="1"/>
        <v>0</v>
      </c>
      <c r="AE12" s="31">
        <f t="shared" si="1"/>
        <v>0</v>
      </c>
      <c r="AF12" s="31">
        <f t="shared" si="1"/>
        <v>0</v>
      </c>
      <c r="AG12" s="65">
        <f t="shared" si="1"/>
        <v>0</v>
      </c>
      <c r="AH12" s="423"/>
    </row>
    <row r="13" spans="1:34" s="156" customFormat="1" ht="25.35" customHeight="1" x14ac:dyDescent="0.3">
      <c r="A13" s="154"/>
      <c r="B13" s="16"/>
      <c r="C13" s="381"/>
      <c r="D13" s="381"/>
      <c r="E13" s="16"/>
      <c r="F13" s="380"/>
      <c r="G13" s="380"/>
      <c r="H13" s="75">
        <v>0</v>
      </c>
      <c r="I13" s="75">
        <v>0</v>
      </c>
      <c r="J13" s="75">
        <v>0</v>
      </c>
      <c r="K13" s="75">
        <v>0</v>
      </c>
      <c r="L13" s="75">
        <v>0</v>
      </c>
      <c r="M13" s="75">
        <v>0</v>
      </c>
      <c r="N13" s="75">
        <v>0</v>
      </c>
      <c r="O13" s="75">
        <v>0</v>
      </c>
      <c r="P13" s="152">
        <f>SUM(H13:O13)</f>
        <v>0</v>
      </c>
      <c r="Q13" s="152">
        <f>IF('Demande finale'!$B$11="Positif",P13*0.5,P13*0.6)</f>
        <v>0</v>
      </c>
      <c r="R13" s="153">
        <f>IF('Demande finale'!$B$11="Négatif",P13*0.4,P13*0.5)</f>
        <v>0</v>
      </c>
      <c r="S13" s="153">
        <f t="shared" ref="S13:S44" si="2">SUM(Q13:R13)</f>
        <v>0</v>
      </c>
      <c r="T13" s="453"/>
      <c r="U13" s="154"/>
      <c r="V13" s="75">
        <v>0</v>
      </c>
      <c r="W13" s="75">
        <v>0</v>
      </c>
      <c r="X13" s="75">
        <v>0</v>
      </c>
      <c r="Y13" s="75">
        <v>0</v>
      </c>
      <c r="Z13" s="75">
        <v>0</v>
      </c>
      <c r="AA13" s="75">
        <v>0</v>
      </c>
      <c r="AB13" s="75">
        <v>0</v>
      </c>
      <c r="AC13" s="75">
        <v>0</v>
      </c>
      <c r="AD13" s="152">
        <f t="shared" ref="AD13:AD44" si="3">SUM(V13:AC13)</f>
        <v>0</v>
      </c>
      <c r="AE13" s="167">
        <f>MIN(IF('Demande finale'!$B$11="Positif",AD13*0.5,AD13*0.6),Q13)</f>
        <v>0</v>
      </c>
      <c r="AF13" s="167">
        <f>AD13-AE13</f>
        <v>0</v>
      </c>
      <c r="AG13" s="167">
        <f t="shared" ref="AG13:AG44" si="4">SUM(AE13:AF13)</f>
        <v>0</v>
      </c>
      <c r="AH13" s="423"/>
    </row>
    <row r="14" spans="1:34" s="156" customFormat="1" ht="25.35" customHeight="1" x14ac:dyDescent="0.3">
      <c r="A14" s="154"/>
      <c r="B14" s="16"/>
      <c r="C14" s="381"/>
      <c r="D14" s="381"/>
      <c r="E14" s="16"/>
      <c r="F14" s="380"/>
      <c r="G14" s="380"/>
      <c r="H14" s="75">
        <v>0</v>
      </c>
      <c r="I14" s="75">
        <v>0</v>
      </c>
      <c r="J14" s="75">
        <v>0</v>
      </c>
      <c r="K14" s="75">
        <v>0</v>
      </c>
      <c r="L14" s="75">
        <v>0</v>
      </c>
      <c r="M14" s="75">
        <v>0</v>
      </c>
      <c r="N14" s="75">
        <v>0</v>
      </c>
      <c r="O14" s="75">
        <v>0</v>
      </c>
      <c r="P14" s="152">
        <f>SUM(H14:O14)</f>
        <v>0</v>
      </c>
      <c r="Q14" s="152">
        <f>IF('Demande finale'!$B$11="Positif",P14*0.5,P14*0.6)</f>
        <v>0</v>
      </c>
      <c r="R14" s="153">
        <f>IF('Demande finale'!$B$11="Négatif",P14*0.4,P14*0.5)</f>
        <v>0</v>
      </c>
      <c r="S14" s="153">
        <f t="shared" si="2"/>
        <v>0</v>
      </c>
      <c r="T14" s="453"/>
      <c r="U14" s="154"/>
      <c r="V14" s="75">
        <v>0</v>
      </c>
      <c r="W14" s="75">
        <v>0</v>
      </c>
      <c r="X14" s="75">
        <v>0</v>
      </c>
      <c r="Y14" s="75">
        <v>0</v>
      </c>
      <c r="Z14" s="75">
        <v>0</v>
      </c>
      <c r="AA14" s="75">
        <v>0</v>
      </c>
      <c r="AB14" s="75">
        <v>0</v>
      </c>
      <c r="AC14" s="75">
        <v>0</v>
      </c>
      <c r="AD14" s="152">
        <f t="shared" si="3"/>
        <v>0</v>
      </c>
      <c r="AE14" s="167">
        <f>MIN(IF('Demande finale'!$B$11="Positif",AD14*0.5,AD14*0.6),Q14)</f>
        <v>0</v>
      </c>
      <c r="AF14" s="167">
        <f t="shared" ref="AF14:AF62" si="5">AD14-AE14</f>
        <v>0</v>
      </c>
      <c r="AG14" s="167">
        <f t="shared" si="4"/>
        <v>0</v>
      </c>
      <c r="AH14" s="423"/>
    </row>
    <row r="15" spans="1:34" s="156" customFormat="1" ht="25.35" customHeight="1" x14ac:dyDescent="0.3">
      <c r="A15" s="154"/>
      <c r="B15" s="16"/>
      <c r="C15" s="381"/>
      <c r="D15" s="381"/>
      <c r="E15" s="16"/>
      <c r="F15" s="380"/>
      <c r="G15" s="380"/>
      <c r="H15" s="75">
        <v>0</v>
      </c>
      <c r="I15" s="75">
        <v>0</v>
      </c>
      <c r="J15" s="75">
        <v>0</v>
      </c>
      <c r="K15" s="75">
        <v>0</v>
      </c>
      <c r="L15" s="75">
        <v>0</v>
      </c>
      <c r="M15" s="75">
        <v>0</v>
      </c>
      <c r="N15" s="75">
        <v>0</v>
      </c>
      <c r="O15" s="75">
        <v>0</v>
      </c>
      <c r="P15" s="152">
        <f t="shared" ref="P15:P62" si="6">SUM(H15:N15)</f>
        <v>0</v>
      </c>
      <c r="Q15" s="152">
        <f>IF('Demande finale'!$B$11="Positif",P15*0.5,P15*0.6)</f>
        <v>0</v>
      </c>
      <c r="R15" s="153">
        <f>IF('Demande finale'!$B$11="Négatif",P15*0.4,P15*0.5)</f>
        <v>0</v>
      </c>
      <c r="S15" s="153">
        <f t="shared" si="2"/>
        <v>0</v>
      </c>
      <c r="T15" s="453"/>
      <c r="U15" s="154"/>
      <c r="V15" s="75">
        <v>0</v>
      </c>
      <c r="W15" s="75">
        <v>0</v>
      </c>
      <c r="X15" s="75">
        <v>0</v>
      </c>
      <c r="Y15" s="75">
        <v>0</v>
      </c>
      <c r="Z15" s="75">
        <v>0</v>
      </c>
      <c r="AA15" s="75">
        <v>0</v>
      </c>
      <c r="AB15" s="75">
        <v>0</v>
      </c>
      <c r="AC15" s="75">
        <v>0</v>
      </c>
      <c r="AD15" s="152">
        <f t="shared" si="3"/>
        <v>0</v>
      </c>
      <c r="AE15" s="167">
        <f>MIN(IF('Demande finale'!$B$11="Positif",AD15*0.5,AD15*0.6),Q15)</f>
        <v>0</v>
      </c>
      <c r="AF15" s="167">
        <f t="shared" si="5"/>
        <v>0</v>
      </c>
      <c r="AG15" s="167">
        <f t="shared" si="4"/>
        <v>0</v>
      </c>
      <c r="AH15" s="423"/>
    </row>
    <row r="16" spans="1:34" s="156" customFormat="1" ht="25.35" customHeight="1" x14ac:dyDescent="0.3">
      <c r="A16" s="154"/>
      <c r="B16" s="16"/>
      <c r="C16" s="381"/>
      <c r="D16" s="381"/>
      <c r="E16" s="16"/>
      <c r="F16" s="380"/>
      <c r="G16" s="380"/>
      <c r="H16" s="75">
        <v>0</v>
      </c>
      <c r="I16" s="75">
        <v>0</v>
      </c>
      <c r="J16" s="75">
        <v>0</v>
      </c>
      <c r="K16" s="75">
        <v>0</v>
      </c>
      <c r="L16" s="75">
        <v>0</v>
      </c>
      <c r="M16" s="75">
        <v>0</v>
      </c>
      <c r="N16" s="75">
        <v>0</v>
      </c>
      <c r="O16" s="75">
        <v>0</v>
      </c>
      <c r="P16" s="152">
        <f t="shared" si="6"/>
        <v>0</v>
      </c>
      <c r="Q16" s="152">
        <f>IF('Demande finale'!$B$11="Positif",P16*0.5,P16*0.6)</f>
        <v>0</v>
      </c>
      <c r="R16" s="153">
        <f>IF('Demande finale'!$B$11="Négatif",P16*0.4,P16*0.5)</f>
        <v>0</v>
      </c>
      <c r="S16" s="153">
        <f t="shared" si="2"/>
        <v>0</v>
      </c>
      <c r="T16" s="453"/>
      <c r="U16" s="154"/>
      <c r="V16" s="75">
        <v>0</v>
      </c>
      <c r="W16" s="75">
        <v>0</v>
      </c>
      <c r="X16" s="75">
        <v>0</v>
      </c>
      <c r="Y16" s="75">
        <v>0</v>
      </c>
      <c r="Z16" s="75">
        <v>0</v>
      </c>
      <c r="AA16" s="75">
        <v>0</v>
      </c>
      <c r="AB16" s="75">
        <v>0</v>
      </c>
      <c r="AC16" s="75">
        <v>0</v>
      </c>
      <c r="AD16" s="152">
        <f t="shared" si="3"/>
        <v>0</v>
      </c>
      <c r="AE16" s="167">
        <f>MIN(IF('Demande finale'!$B$11="Positif",AD16*0.5,AD16*0.6),Q16)</f>
        <v>0</v>
      </c>
      <c r="AF16" s="167">
        <f t="shared" si="5"/>
        <v>0</v>
      </c>
      <c r="AG16" s="167">
        <f t="shared" si="4"/>
        <v>0</v>
      </c>
      <c r="AH16" s="423"/>
    </row>
    <row r="17" spans="1:34" s="156" customFormat="1" ht="25.35" customHeight="1" x14ac:dyDescent="0.3">
      <c r="A17" s="154"/>
      <c r="B17" s="16"/>
      <c r="C17" s="381"/>
      <c r="D17" s="381"/>
      <c r="E17" s="16"/>
      <c r="F17" s="380"/>
      <c r="G17" s="380"/>
      <c r="H17" s="75">
        <v>0</v>
      </c>
      <c r="I17" s="75">
        <v>0</v>
      </c>
      <c r="J17" s="75">
        <v>0</v>
      </c>
      <c r="K17" s="75">
        <v>0</v>
      </c>
      <c r="L17" s="75">
        <v>0</v>
      </c>
      <c r="M17" s="75">
        <v>0</v>
      </c>
      <c r="N17" s="75">
        <v>0</v>
      </c>
      <c r="O17" s="75">
        <v>0</v>
      </c>
      <c r="P17" s="152">
        <f t="shared" si="6"/>
        <v>0</v>
      </c>
      <c r="Q17" s="152">
        <f>IF('Demande finale'!$B$11="Positif",P17*0.5,P17*0.6)</f>
        <v>0</v>
      </c>
      <c r="R17" s="153">
        <f>IF('Demande finale'!$B$11="Négatif",P17*0.4,P17*0.5)</f>
        <v>0</v>
      </c>
      <c r="S17" s="153">
        <f t="shared" si="2"/>
        <v>0</v>
      </c>
      <c r="T17" s="453"/>
      <c r="U17" s="154"/>
      <c r="V17" s="75">
        <v>0</v>
      </c>
      <c r="W17" s="75">
        <v>0</v>
      </c>
      <c r="X17" s="75">
        <v>0</v>
      </c>
      <c r="Y17" s="75">
        <v>0</v>
      </c>
      <c r="Z17" s="75">
        <v>0</v>
      </c>
      <c r="AA17" s="75">
        <v>0</v>
      </c>
      <c r="AB17" s="75">
        <v>0</v>
      </c>
      <c r="AC17" s="75">
        <v>0</v>
      </c>
      <c r="AD17" s="152">
        <f t="shared" si="3"/>
        <v>0</v>
      </c>
      <c r="AE17" s="167">
        <f>MIN(IF('Demande finale'!$B$11="Positif",AD17*0.5,AD17*0.6),Q17)</f>
        <v>0</v>
      </c>
      <c r="AF17" s="167">
        <f t="shared" si="5"/>
        <v>0</v>
      </c>
      <c r="AG17" s="167">
        <f t="shared" si="4"/>
        <v>0</v>
      </c>
      <c r="AH17" s="423"/>
    </row>
    <row r="18" spans="1:34" s="156" customFormat="1" ht="25.35" customHeight="1" x14ac:dyDescent="0.3">
      <c r="A18" s="154"/>
      <c r="B18" s="16"/>
      <c r="C18" s="381"/>
      <c r="D18" s="381"/>
      <c r="E18" s="16"/>
      <c r="F18" s="380"/>
      <c r="G18" s="380"/>
      <c r="H18" s="75">
        <v>0</v>
      </c>
      <c r="I18" s="75">
        <v>0</v>
      </c>
      <c r="J18" s="75">
        <v>0</v>
      </c>
      <c r="K18" s="75">
        <v>0</v>
      </c>
      <c r="L18" s="75">
        <v>0</v>
      </c>
      <c r="M18" s="75">
        <v>0</v>
      </c>
      <c r="N18" s="75">
        <v>0</v>
      </c>
      <c r="O18" s="75">
        <v>0</v>
      </c>
      <c r="P18" s="152">
        <f t="shared" si="6"/>
        <v>0</v>
      </c>
      <c r="Q18" s="152">
        <f>IF('Demande finale'!$B$11="Positif",P18*0.5,P18*0.6)</f>
        <v>0</v>
      </c>
      <c r="R18" s="153">
        <f>IF('Demande finale'!$B$11="Négatif",P18*0.4,P18*0.5)</f>
        <v>0</v>
      </c>
      <c r="S18" s="153">
        <f t="shared" si="2"/>
        <v>0</v>
      </c>
      <c r="T18" s="453"/>
      <c r="U18" s="154"/>
      <c r="V18" s="75">
        <v>0</v>
      </c>
      <c r="W18" s="75">
        <v>0</v>
      </c>
      <c r="X18" s="75">
        <v>0</v>
      </c>
      <c r="Y18" s="75">
        <v>0</v>
      </c>
      <c r="Z18" s="75">
        <v>0</v>
      </c>
      <c r="AA18" s="75">
        <v>0</v>
      </c>
      <c r="AB18" s="75">
        <v>0</v>
      </c>
      <c r="AC18" s="75">
        <v>0</v>
      </c>
      <c r="AD18" s="152">
        <f t="shared" si="3"/>
        <v>0</v>
      </c>
      <c r="AE18" s="167">
        <f>MIN(IF('Demande finale'!$B$11="Positif",AD18*0.5,AD18*0.6),Q18)</f>
        <v>0</v>
      </c>
      <c r="AF18" s="167">
        <f t="shared" si="5"/>
        <v>0</v>
      </c>
      <c r="AG18" s="167">
        <f t="shared" si="4"/>
        <v>0</v>
      </c>
      <c r="AH18" s="423"/>
    </row>
    <row r="19" spans="1:34" s="156" customFormat="1" ht="25.35" customHeight="1" x14ac:dyDescent="0.3">
      <c r="A19" s="154"/>
      <c r="B19" s="16"/>
      <c r="C19" s="381"/>
      <c r="D19" s="381"/>
      <c r="E19" s="16"/>
      <c r="F19" s="380"/>
      <c r="G19" s="380"/>
      <c r="H19" s="75">
        <v>0</v>
      </c>
      <c r="I19" s="75">
        <v>0</v>
      </c>
      <c r="J19" s="75">
        <v>0</v>
      </c>
      <c r="K19" s="75">
        <v>0</v>
      </c>
      <c r="L19" s="75">
        <v>0</v>
      </c>
      <c r="M19" s="75">
        <v>0</v>
      </c>
      <c r="N19" s="75">
        <v>0</v>
      </c>
      <c r="O19" s="75">
        <v>0</v>
      </c>
      <c r="P19" s="152">
        <f t="shared" si="6"/>
        <v>0</v>
      </c>
      <c r="Q19" s="152">
        <f>IF('Demande finale'!$B$11="Positif",P19*0.5,P19*0.6)</f>
        <v>0</v>
      </c>
      <c r="R19" s="153">
        <f>IF('Demande finale'!$B$11="Négatif",P19*0.4,P19*0.5)</f>
        <v>0</v>
      </c>
      <c r="S19" s="153">
        <f t="shared" si="2"/>
        <v>0</v>
      </c>
      <c r="T19" s="453"/>
      <c r="U19" s="154"/>
      <c r="V19" s="75">
        <v>0</v>
      </c>
      <c r="W19" s="75">
        <v>0</v>
      </c>
      <c r="X19" s="75">
        <v>0</v>
      </c>
      <c r="Y19" s="75">
        <v>0</v>
      </c>
      <c r="Z19" s="75">
        <v>0</v>
      </c>
      <c r="AA19" s="75">
        <v>0</v>
      </c>
      <c r="AB19" s="75">
        <v>0</v>
      </c>
      <c r="AC19" s="75">
        <v>0</v>
      </c>
      <c r="AD19" s="152">
        <f t="shared" si="3"/>
        <v>0</v>
      </c>
      <c r="AE19" s="167">
        <f>MIN(IF('Demande finale'!$B$11="Positif",AD19*0.5,AD19*0.6),Q19)</f>
        <v>0</v>
      </c>
      <c r="AF19" s="167">
        <f t="shared" si="5"/>
        <v>0</v>
      </c>
      <c r="AG19" s="167">
        <f t="shared" si="4"/>
        <v>0</v>
      </c>
      <c r="AH19" s="423"/>
    </row>
    <row r="20" spans="1:34" s="156" customFormat="1" ht="25.35" customHeight="1" x14ac:dyDescent="0.3">
      <c r="A20" s="154"/>
      <c r="B20" s="16"/>
      <c r="C20" s="381"/>
      <c r="D20" s="381"/>
      <c r="E20" s="16"/>
      <c r="F20" s="380"/>
      <c r="G20" s="380"/>
      <c r="H20" s="75">
        <v>0</v>
      </c>
      <c r="I20" s="75">
        <v>0</v>
      </c>
      <c r="J20" s="75">
        <v>0</v>
      </c>
      <c r="K20" s="75">
        <v>0</v>
      </c>
      <c r="L20" s="75">
        <v>0</v>
      </c>
      <c r="M20" s="75">
        <v>0</v>
      </c>
      <c r="N20" s="75">
        <v>0</v>
      </c>
      <c r="O20" s="75">
        <v>0</v>
      </c>
      <c r="P20" s="152">
        <f t="shared" si="6"/>
        <v>0</v>
      </c>
      <c r="Q20" s="152">
        <f>IF('Demande finale'!$B$11="Positif",P20*0.5,P20*0.6)</f>
        <v>0</v>
      </c>
      <c r="R20" s="153">
        <f>IF('Demande finale'!$B$11="Négatif",P20*0.4,P20*0.5)</f>
        <v>0</v>
      </c>
      <c r="S20" s="153">
        <f t="shared" si="2"/>
        <v>0</v>
      </c>
      <c r="T20" s="453"/>
      <c r="U20" s="154"/>
      <c r="V20" s="75">
        <v>0</v>
      </c>
      <c r="W20" s="75">
        <v>0</v>
      </c>
      <c r="X20" s="75">
        <v>0</v>
      </c>
      <c r="Y20" s="75">
        <v>0</v>
      </c>
      <c r="Z20" s="75">
        <v>0</v>
      </c>
      <c r="AA20" s="75">
        <v>0</v>
      </c>
      <c r="AB20" s="75">
        <v>0</v>
      </c>
      <c r="AC20" s="75">
        <v>0</v>
      </c>
      <c r="AD20" s="152">
        <f t="shared" si="3"/>
        <v>0</v>
      </c>
      <c r="AE20" s="167">
        <f>MIN(IF('Demande finale'!$B$11="Positif",AD20*0.5,AD20*0.6),Q20)</f>
        <v>0</v>
      </c>
      <c r="AF20" s="167">
        <f t="shared" si="5"/>
        <v>0</v>
      </c>
      <c r="AG20" s="167">
        <f t="shared" si="4"/>
        <v>0</v>
      </c>
      <c r="AH20" s="423"/>
    </row>
    <row r="21" spans="1:34" s="156" customFormat="1" ht="25.35" customHeight="1" x14ac:dyDescent="0.3">
      <c r="A21" s="154"/>
      <c r="B21" s="16"/>
      <c r="C21" s="381"/>
      <c r="D21" s="381"/>
      <c r="E21" s="16"/>
      <c r="F21" s="380"/>
      <c r="G21" s="380"/>
      <c r="H21" s="75">
        <v>0</v>
      </c>
      <c r="I21" s="75">
        <v>0</v>
      </c>
      <c r="J21" s="75">
        <v>0</v>
      </c>
      <c r="K21" s="75">
        <v>0</v>
      </c>
      <c r="L21" s="75">
        <v>0</v>
      </c>
      <c r="M21" s="75">
        <v>0</v>
      </c>
      <c r="N21" s="75">
        <v>0</v>
      </c>
      <c r="O21" s="75">
        <v>0</v>
      </c>
      <c r="P21" s="152">
        <f t="shared" si="6"/>
        <v>0</v>
      </c>
      <c r="Q21" s="152">
        <f>IF('Demande finale'!$B$11="Positif",P21*0.5,P21*0.6)</f>
        <v>0</v>
      </c>
      <c r="R21" s="153">
        <f>IF('Demande finale'!$B$11="Négatif",P21*0.4,P21*0.5)</f>
        <v>0</v>
      </c>
      <c r="S21" s="153">
        <f t="shared" si="2"/>
        <v>0</v>
      </c>
      <c r="T21" s="453"/>
      <c r="U21" s="154"/>
      <c r="V21" s="75">
        <v>0</v>
      </c>
      <c r="W21" s="75">
        <v>0</v>
      </c>
      <c r="X21" s="75">
        <v>0</v>
      </c>
      <c r="Y21" s="75">
        <v>0</v>
      </c>
      <c r="Z21" s="75">
        <v>0</v>
      </c>
      <c r="AA21" s="75">
        <v>0</v>
      </c>
      <c r="AB21" s="75">
        <v>0</v>
      </c>
      <c r="AC21" s="75">
        <v>0</v>
      </c>
      <c r="AD21" s="152">
        <f t="shared" si="3"/>
        <v>0</v>
      </c>
      <c r="AE21" s="167">
        <f>MIN(IF('Demande finale'!$B$11="Positif",AD21*0.5,AD21*0.6),Q21)</f>
        <v>0</v>
      </c>
      <c r="AF21" s="167">
        <f t="shared" si="5"/>
        <v>0</v>
      </c>
      <c r="AG21" s="167">
        <f t="shared" si="4"/>
        <v>0</v>
      </c>
      <c r="AH21" s="423"/>
    </row>
    <row r="22" spans="1:34" s="156" customFormat="1" ht="25.35" customHeight="1" x14ac:dyDescent="0.3">
      <c r="A22" s="154"/>
      <c r="B22" s="16"/>
      <c r="C22" s="381"/>
      <c r="D22" s="381"/>
      <c r="E22" s="16"/>
      <c r="F22" s="380"/>
      <c r="G22" s="380"/>
      <c r="H22" s="75">
        <v>0</v>
      </c>
      <c r="I22" s="75">
        <v>0</v>
      </c>
      <c r="J22" s="75">
        <v>0</v>
      </c>
      <c r="K22" s="75">
        <v>0</v>
      </c>
      <c r="L22" s="75">
        <v>0</v>
      </c>
      <c r="M22" s="75">
        <v>0</v>
      </c>
      <c r="N22" s="75">
        <v>0</v>
      </c>
      <c r="O22" s="75">
        <v>0</v>
      </c>
      <c r="P22" s="152">
        <f t="shared" si="6"/>
        <v>0</v>
      </c>
      <c r="Q22" s="152">
        <f>IF('Demande finale'!$B$11="Positif",P22*0.5,P22*0.6)</f>
        <v>0</v>
      </c>
      <c r="R22" s="153">
        <f>IF('Demande finale'!$B$11="Négatif",P22*0.4,P22*0.5)</f>
        <v>0</v>
      </c>
      <c r="S22" s="153">
        <f t="shared" si="2"/>
        <v>0</v>
      </c>
      <c r="T22" s="453"/>
      <c r="U22" s="154"/>
      <c r="V22" s="75">
        <v>0</v>
      </c>
      <c r="W22" s="75">
        <v>0</v>
      </c>
      <c r="X22" s="75">
        <v>0</v>
      </c>
      <c r="Y22" s="75">
        <v>0</v>
      </c>
      <c r="Z22" s="75">
        <v>0</v>
      </c>
      <c r="AA22" s="75">
        <v>0</v>
      </c>
      <c r="AB22" s="75">
        <v>0</v>
      </c>
      <c r="AC22" s="75">
        <v>0</v>
      </c>
      <c r="AD22" s="152">
        <f t="shared" si="3"/>
        <v>0</v>
      </c>
      <c r="AE22" s="167">
        <f>MIN(IF('Demande finale'!$B$11="Positif",AD22*0.5,AD22*0.6),Q22)</f>
        <v>0</v>
      </c>
      <c r="AF22" s="167">
        <f t="shared" si="5"/>
        <v>0</v>
      </c>
      <c r="AG22" s="167">
        <f t="shared" si="4"/>
        <v>0</v>
      </c>
      <c r="AH22" s="423"/>
    </row>
    <row r="23" spans="1:34" s="156" customFormat="1" ht="25.35" customHeight="1" x14ac:dyDescent="0.3">
      <c r="A23" s="154"/>
      <c r="B23" s="16"/>
      <c r="C23" s="381"/>
      <c r="D23" s="381"/>
      <c r="E23" s="16"/>
      <c r="F23" s="380"/>
      <c r="G23" s="380"/>
      <c r="H23" s="75">
        <v>0</v>
      </c>
      <c r="I23" s="75">
        <v>0</v>
      </c>
      <c r="J23" s="75">
        <v>0</v>
      </c>
      <c r="K23" s="75">
        <v>0</v>
      </c>
      <c r="L23" s="75">
        <v>0</v>
      </c>
      <c r="M23" s="75">
        <v>0</v>
      </c>
      <c r="N23" s="75">
        <v>0</v>
      </c>
      <c r="O23" s="75">
        <v>0</v>
      </c>
      <c r="P23" s="152">
        <f t="shared" si="6"/>
        <v>0</v>
      </c>
      <c r="Q23" s="152">
        <f>IF('Demande finale'!$B$11="Positif",P23*0.5,P23*0.6)</f>
        <v>0</v>
      </c>
      <c r="R23" s="153">
        <f>IF('Demande finale'!$B$11="Négatif",P23*0.4,P23*0.5)</f>
        <v>0</v>
      </c>
      <c r="S23" s="153">
        <f t="shared" si="2"/>
        <v>0</v>
      </c>
      <c r="T23" s="453"/>
      <c r="U23" s="154"/>
      <c r="V23" s="75">
        <v>0</v>
      </c>
      <c r="W23" s="75">
        <v>0</v>
      </c>
      <c r="X23" s="75">
        <v>0</v>
      </c>
      <c r="Y23" s="75">
        <v>0</v>
      </c>
      <c r="Z23" s="75">
        <v>0</v>
      </c>
      <c r="AA23" s="75">
        <v>0</v>
      </c>
      <c r="AB23" s="75">
        <v>0</v>
      </c>
      <c r="AC23" s="75">
        <v>0</v>
      </c>
      <c r="AD23" s="152">
        <f t="shared" si="3"/>
        <v>0</v>
      </c>
      <c r="AE23" s="167">
        <f>MIN(IF('Demande finale'!$B$11="Positif",AD23*0.5,AD23*0.6),Q23)</f>
        <v>0</v>
      </c>
      <c r="AF23" s="167">
        <f t="shared" si="5"/>
        <v>0</v>
      </c>
      <c r="AG23" s="167">
        <f t="shared" si="4"/>
        <v>0</v>
      </c>
      <c r="AH23" s="423"/>
    </row>
    <row r="24" spans="1:34" s="156" customFormat="1" ht="25.35" customHeight="1" x14ac:dyDescent="0.3">
      <c r="A24" s="154"/>
      <c r="B24" s="16"/>
      <c r="C24" s="381"/>
      <c r="D24" s="381"/>
      <c r="E24" s="16"/>
      <c r="F24" s="380"/>
      <c r="G24" s="380"/>
      <c r="H24" s="75">
        <v>0</v>
      </c>
      <c r="I24" s="75">
        <v>0</v>
      </c>
      <c r="J24" s="75">
        <v>0</v>
      </c>
      <c r="K24" s="75">
        <v>0</v>
      </c>
      <c r="L24" s="75">
        <v>0</v>
      </c>
      <c r="M24" s="75">
        <v>0</v>
      </c>
      <c r="N24" s="75">
        <v>0</v>
      </c>
      <c r="O24" s="75">
        <v>0</v>
      </c>
      <c r="P24" s="152">
        <f t="shared" si="6"/>
        <v>0</v>
      </c>
      <c r="Q24" s="152">
        <f>IF('Demande finale'!$B$11="Positif",P24*0.5,P24*0.6)</f>
        <v>0</v>
      </c>
      <c r="R24" s="153">
        <f>IF('Demande finale'!$B$11="Négatif",P24*0.4,P24*0.5)</f>
        <v>0</v>
      </c>
      <c r="S24" s="153">
        <f t="shared" si="2"/>
        <v>0</v>
      </c>
      <c r="T24" s="453"/>
      <c r="U24" s="154"/>
      <c r="V24" s="75">
        <v>0</v>
      </c>
      <c r="W24" s="75">
        <v>0</v>
      </c>
      <c r="X24" s="75">
        <v>0</v>
      </c>
      <c r="Y24" s="75">
        <v>0</v>
      </c>
      <c r="Z24" s="75">
        <v>0</v>
      </c>
      <c r="AA24" s="75">
        <v>0</v>
      </c>
      <c r="AB24" s="75">
        <v>0</v>
      </c>
      <c r="AC24" s="75">
        <v>0</v>
      </c>
      <c r="AD24" s="152">
        <f t="shared" si="3"/>
        <v>0</v>
      </c>
      <c r="AE24" s="167">
        <f>MIN(IF('Demande finale'!$B$11="Positif",AD24*0.5,AD24*0.6),Q24)</f>
        <v>0</v>
      </c>
      <c r="AF24" s="167">
        <f t="shared" si="5"/>
        <v>0</v>
      </c>
      <c r="AG24" s="167">
        <f t="shared" si="4"/>
        <v>0</v>
      </c>
      <c r="AH24" s="423"/>
    </row>
    <row r="25" spans="1:34" s="156" customFormat="1" ht="25.35" customHeight="1" x14ac:dyDescent="0.3">
      <c r="A25" s="154"/>
      <c r="B25" s="16"/>
      <c r="C25" s="381"/>
      <c r="D25" s="381"/>
      <c r="E25" s="16"/>
      <c r="F25" s="380"/>
      <c r="G25" s="380"/>
      <c r="H25" s="75">
        <v>0</v>
      </c>
      <c r="I25" s="75">
        <v>0</v>
      </c>
      <c r="J25" s="75">
        <v>0</v>
      </c>
      <c r="K25" s="75">
        <v>0</v>
      </c>
      <c r="L25" s="75">
        <v>0</v>
      </c>
      <c r="M25" s="75">
        <v>0</v>
      </c>
      <c r="N25" s="75">
        <v>0</v>
      </c>
      <c r="O25" s="75">
        <v>0</v>
      </c>
      <c r="P25" s="152">
        <f t="shared" si="6"/>
        <v>0</v>
      </c>
      <c r="Q25" s="152">
        <f>IF('Demande finale'!$B$11="Positif",P25*0.5,P25*0.6)</f>
        <v>0</v>
      </c>
      <c r="R25" s="153">
        <f>IF('Demande finale'!$B$11="Négatif",P25*0.4,P25*0.5)</f>
        <v>0</v>
      </c>
      <c r="S25" s="153">
        <f t="shared" si="2"/>
        <v>0</v>
      </c>
      <c r="T25" s="453"/>
      <c r="U25" s="154"/>
      <c r="V25" s="75">
        <v>0</v>
      </c>
      <c r="W25" s="75">
        <v>0</v>
      </c>
      <c r="X25" s="75">
        <v>0</v>
      </c>
      <c r="Y25" s="75">
        <v>0</v>
      </c>
      <c r="Z25" s="75">
        <v>0</v>
      </c>
      <c r="AA25" s="75">
        <v>0</v>
      </c>
      <c r="AB25" s="75">
        <v>0</v>
      </c>
      <c r="AC25" s="75">
        <v>0</v>
      </c>
      <c r="AD25" s="152">
        <f t="shared" si="3"/>
        <v>0</v>
      </c>
      <c r="AE25" s="167">
        <f>MIN(IF('Demande finale'!$B$11="Positif",AD25*0.5,AD25*0.6),Q25)</f>
        <v>0</v>
      </c>
      <c r="AF25" s="167">
        <f t="shared" si="5"/>
        <v>0</v>
      </c>
      <c r="AG25" s="167">
        <f t="shared" si="4"/>
        <v>0</v>
      </c>
      <c r="AH25" s="423"/>
    </row>
    <row r="26" spans="1:34" s="156" customFormat="1" ht="25.35" customHeight="1" x14ac:dyDescent="0.3">
      <c r="A26" s="154"/>
      <c r="B26" s="16"/>
      <c r="C26" s="381"/>
      <c r="D26" s="381"/>
      <c r="E26" s="16"/>
      <c r="F26" s="380"/>
      <c r="G26" s="380"/>
      <c r="H26" s="75">
        <v>0</v>
      </c>
      <c r="I26" s="75">
        <v>0</v>
      </c>
      <c r="J26" s="75">
        <v>0</v>
      </c>
      <c r="K26" s="75">
        <v>0</v>
      </c>
      <c r="L26" s="75">
        <v>0</v>
      </c>
      <c r="M26" s="75">
        <v>0</v>
      </c>
      <c r="N26" s="75">
        <v>0</v>
      </c>
      <c r="O26" s="75">
        <v>0</v>
      </c>
      <c r="P26" s="152">
        <f t="shared" si="6"/>
        <v>0</v>
      </c>
      <c r="Q26" s="152">
        <f>IF('Demande finale'!$B$11="Positif",P26*0.5,P26*0.6)</f>
        <v>0</v>
      </c>
      <c r="R26" s="153">
        <f>IF('Demande finale'!$B$11="Négatif",P26*0.4,P26*0.5)</f>
        <v>0</v>
      </c>
      <c r="S26" s="153">
        <f t="shared" si="2"/>
        <v>0</v>
      </c>
      <c r="T26" s="453"/>
      <c r="U26" s="154"/>
      <c r="V26" s="75">
        <v>0</v>
      </c>
      <c r="W26" s="75">
        <v>0</v>
      </c>
      <c r="X26" s="75">
        <v>0</v>
      </c>
      <c r="Y26" s="75">
        <v>0</v>
      </c>
      <c r="Z26" s="75">
        <v>0</v>
      </c>
      <c r="AA26" s="75">
        <v>0</v>
      </c>
      <c r="AB26" s="75">
        <v>0</v>
      </c>
      <c r="AC26" s="75">
        <v>0</v>
      </c>
      <c r="AD26" s="152">
        <f t="shared" si="3"/>
        <v>0</v>
      </c>
      <c r="AE26" s="167">
        <f>MIN(IF('Demande finale'!$B$11="Positif",AD26*0.5,AD26*0.6),Q26)</f>
        <v>0</v>
      </c>
      <c r="AF26" s="167">
        <f t="shared" si="5"/>
        <v>0</v>
      </c>
      <c r="AG26" s="167">
        <f t="shared" si="4"/>
        <v>0</v>
      </c>
      <c r="AH26" s="423"/>
    </row>
    <row r="27" spans="1:34" s="156" customFormat="1" ht="25.35" customHeight="1" x14ac:dyDescent="0.3">
      <c r="A27" s="154"/>
      <c r="B27" s="16"/>
      <c r="C27" s="381"/>
      <c r="D27" s="381"/>
      <c r="E27" s="16"/>
      <c r="F27" s="380"/>
      <c r="G27" s="380"/>
      <c r="H27" s="75">
        <v>0</v>
      </c>
      <c r="I27" s="75">
        <v>0</v>
      </c>
      <c r="J27" s="75">
        <v>0</v>
      </c>
      <c r="K27" s="75">
        <v>0</v>
      </c>
      <c r="L27" s="75">
        <v>0</v>
      </c>
      <c r="M27" s="75">
        <v>0</v>
      </c>
      <c r="N27" s="75">
        <v>0</v>
      </c>
      <c r="O27" s="75">
        <v>0</v>
      </c>
      <c r="P27" s="152">
        <f t="shared" si="6"/>
        <v>0</v>
      </c>
      <c r="Q27" s="152">
        <f>IF('Demande finale'!$B$11="Positif",P27*0.5,P27*0.6)</f>
        <v>0</v>
      </c>
      <c r="R27" s="153">
        <f>IF('Demande finale'!$B$11="Négatif",P27*0.4,P27*0.5)</f>
        <v>0</v>
      </c>
      <c r="S27" s="153">
        <f t="shared" si="2"/>
        <v>0</v>
      </c>
      <c r="T27" s="453"/>
      <c r="U27" s="154"/>
      <c r="V27" s="75">
        <v>0</v>
      </c>
      <c r="W27" s="75">
        <v>0</v>
      </c>
      <c r="X27" s="75">
        <v>0</v>
      </c>
      <c r="Y27" s="75">
        <v>0</v>
      </c>
      <c r="Z27" s="75">
        <v>0</v>
      </c>
      <c r="AA27" s="75">
        <v>0</v>
      </c>
      <c r="AB27" s="75">
        <v>0</v>
      </c>
      <c r="AC27" s="75">
        <v>0</v>
      </c>
      <c r="AD27" s="152">
        <f t="shared" si="3"/>
        <v>0</v>
      </c>
      <c r="AE27" s="167">
        <f>MIN(IF('Demande finale'!$B$11="Positif",AD27*0.5,AD27*0.6),Q27)</f>
        <v>0</v>
      </c>
      <c r="AF27" s="167">
        <f t="shared" si="5"/>
        <v>0</v>
      </c>
      <c r="AG27" s="167">
        <f t="shared" si="4"/>
        <v>0</v>
      </c>
      <c r="AH27" s="423"/>
    </row>
    <row r="28" spans="1:34" s="156" customFormat="1" ht="25.35" customHeight="1" x14ac:dyDescent="0.3">
      <c r="A28" s="154"/>
      <c r="B28" s="16"/>
      <c r="C28" s="381"/>
      <c r="D28" s="381"/>
      <c r="E28" s="16"/>
      <c r="F28" s="380"/>
      <c r="G28" s="380"/>
      <c r="H28" s="75">
        <v>0</v>
      </c>
      <c r="I28" s="75">
        <v>0</v>
      </c>
      <c r="J28" s="75">
        <v>0</v>
      </c>
      <c r="K28" s="75">
        <v>0</v>
      </c>
      <c r="L28" s="75">
        <v>0</v>
      </c>
      <c r="M28" s="75">
        <v>0</v>
      </c>
      <c r="N28" s="75">
        <v>0</v>
      </c>
      <c r="O28" s="75">
        <v>0</v>
      </c>
      <c r="P28" s="152">
        <f t="shared" si="6"/>
        <v>0</v>
      </c>
      <c r="Q28" s="152">
        <f>IF('Demande finale'!$B$11="Positif",P28*0.5,P28*0.6)</f>
        <v>0</v>
      </c>
      <c r="R28" s="153">
        <f>IF('Demande finale'!$B$11="Négatif",P28*0.4,P28*0.5)</f>
        <v>0</v>
      </c>
      <c r="S28" s="153">
        <f t="shared" si="2"/>
        <v>0</v>
      </c>
      <c r="T28" s="453"/>
      <c r="U28" s="154"/>
      <c r="V28" s="75">
        <v>0</v>
      </c>
      <c r="W28" s="75">
        <v>0</v>
      </c>
      <c r="X28" s="75">
        <v>0</v>
      </c>
      <c r="Y28" s="75">
        <v>0</v>
      </c>
      <c r="Z28" s="75">
        <v>0</v>
      </c>
      <c r="AA28" s="75">
        <v>0</v>
      </c>
      <c r="AB28" s="75">
        <v>0</v>
      </c>
      <c r="AC28" s="75">
        <v>0</v>
      </c>
      <c r="AD28" s="152">
        <f t="shared" si="3"/>
        <v>0</v>
      </c>
      <c r="AE28" s="167">
        <f>MIN(IF('Demande finale'!$B$11="Positif",AD28*0.5,AD28*0.6),Q28)</f>
        <v>0</v>
      </c>
      <c r="AF28" s="167">
        <f t="shared" si="5"/>
        <v>0</v>
      </c>
      <c r="AG28" s="167">
        <f t="shared" si="4"/>
        <v>0</v>
      </c>
      <c r="AH28" s="423"/>
    </row>
    <row r="29" spans="1:34" s="156" customFormat="1" ht="25.35" customHeight="1" x14ac:dyDescent="0.3">
      <c r="A29" s="154"/>
      <c r="B29" s="16"/>
      <c r="C29" s="381"/>
      <c r="D29" s="381"/>
      <c r="E29" s="16"/>
      <c r="F29" s="380"/>
      <c r="G29" s="380"/>
      <c r="H29" s="75">
        <v>0</v>
      </c>
      <c r="I29" s="75">
        <v>0</v>
      </c>
      <c r="J29" s="75">
        <v>0</v>
      </c>
      <c r="K29" s="75">
        <v>0</v>
      </c>
      <c r="L29" s="75">
        <v>0</v>
      </c>
      <c r="M29" s="75">
        <v>0</v>
      </c>
      <c r="N29" s="75">
        <v>0</v>
      </c>
      <c r="O29" s="75">
        <v>0</v>
      </c>
      <c r="P29" s="152">
        <f t="shared" si="6"/>
        <v>0</v>
      </c>
      <c r="Q29" s="152">
        <f>IF('Demande finale'!$B$11="Positif",P29*0.5,P29*0.6)</f>
        <v>0</v>
      </c>
      <c r="R29" s="153">
        <f>IF('Demande finale'!$B$11="Négatif",P29*0.4,P29*0.5)</f>
        <v>0</v>
      </c>
      <c r="S29" s="153">
        <f t="shared" si="2"/>
        <v>0</v>
      </c>
      <c r="T29" s="453"/>
      <c r="U29" s="154"/>
      <c r="V29" s="75">
        <v>0</v>
      </c>
      <c r="W29" s="75">
        <v>0</v>
      </c>
      <c r="X29" s="75">
        <v>0</v>
      </c>
      <c r="Y29" s="75">
        <v>0</v>
      </c>
      <c r="Z29" s="75">
        <v>0</v>
      </c>
      <c r="AA29" s="75">
        <v>0</v>
      </c>
      <c r="AB29" s="75">
        <v>0</v>
      </c>
      <c r="AC29" s="75">
        <v>0</v>
      </c>
      <c r="AD29" s="152">
        <f t="shared" si="3"/>
        <v>0</v>
      </c>
      <c r="AE29" s="167">
        <f>MIN(IF('Demande finale'!$B$11="Positif",AD29*0.5,AD29*0.6),Q29)</f>
        <v>0</v>
      </c>
      <c r="AF29" s="167">
        <f t="shared" si="5"/>
        <v>0</v>
      </c>
      <c r="AG29" s="167">
        <f t="shared" si="4"/>
        <v>0</v>
      </c>
      <c r="AH29" s="423"/>
    </row>
    <row r="30" spans="1:34" s="156" customFormat="1" ht="25.35" customHeight="1" x14ac:dyDescent="0.3">
      <c r="A30" s="154"/>
      <c r="B30" s="16"/>
      <c r="C30" s="381"/>
      <c r="D30" s="381"/>
      <c r="E30" s="16"/>
      <c r="F30" s="380"/>
      <c r="G30" s="380"/>
      <c r="H30" s="75">
        <v>0</v>
      </c>
      <c r="I30" s="75">
        <v>0</v>
      </c>
      <c r="J30" s="75">
        <v>0</v>
      </c>
      <c r="K30" s="75">
        <v>0</v>
      </c>
      <c r="L30" s="75">
        <v>0</v>
      </c>
      <c r="M30" s="75">
        <v>0</v>
      </c>
      <c r="N30" s="75">
        <v>0</v>
      </c>
      <c r="O30" s="75">
        <v>0</v>
      </c>
      <c r="P30" s="152">
        <f t="shared" si="6"/>
        <v>0</v>
      </c>
      <c r="Q30" s="152">
        <f>IF('Demande finale'!$B$11="Positif",P30*0.5,P30*0.6)</f>
        <v>0</v>
      </c>
      <c r="R30" s="153">
        <f>IF('Demande finale'!$B$11="Négatif",P30*0.4,P30*0.5)</f>
        <v>0</v>
      </c>
      <c r="S30" s="153">
        <f t="shared" si="2"/>
        <v>0</v>
      </c>
      <c r="T30" s="453"/>
      <c r="U30" s="154"/>
      <c r="V30" s="75">
        <v>0</v>
      </c>
      <c r="W30" s="75">
        <v>0</v>
      </c>
      <c r="X30" s="75">
        <v>0</v>
      </c>
      <c r="Y30" s="75">
        <v>0</v>
      </c>
      <c r="Z30" s="75">
        <v>0</v>
      </c>
      <c r="AA30" s="75">
        <v>0</v>
      </c>
      <c r="AB30" s="75">
        <v>0</v>
      </c>
      <c r="AC30" s="75">
        <v>0</v>
      </c>
      <c r="AD30" s="152">
        <f t="shared" si="3"/>
        <v>0</v>
      </c>
      <c r="AE30" s="167">
        <f>MIN(IF('Demande finale'!$B$11="Positif",AD30*0.5,AD30*0.6),Q30)</f>
        <v>0</v>
      </c>
      <c r="AF30" s="167">
        <f t="shared" si="5"/>
        <v>0</v>
      </c>
      <c r="AG30" s="167">
        <f t="shared" si="4"/>
        <v>0</v>
      </c>
      <c r="AH30" s="423"/>
    </row>
    <row r="31" spans="1:34" s="156" customFormat="1" ht="25.35" customHeight="1" x14ac:dyDescent="0.3">
      <c r="A31" s="154"/>
      <c r="B31" s="16"/>
      <c r="C31" s="381"/>
      <c r="D31" s="381"/>
      <c r="E31" s="16"/>
      <c r="F31" s="380"/>
      <c r="G31" s="380"/>
      <c r="H31" s="75">
        <v>0</v>
      </c>
      <c r="I31" s="75">
        <v>0</v>
      </c>
      <c r="J31" s="75">
        <v>0</v>
      </c>
      <c r="K31" s="75">
        <v>0</v>
      </c>
      <c r="L31" s="75">
        <v>0</v>
      </c>
      <c r="M31" s="75">
        <v>0</v>
      </c>
      <c r="N31" s="75">
        <v>0</v>
      </c>
      <c r="O31" s="75">
        <v>0</v>
      </c>
      <c r="P31" s="152">
        <f t="shared" si="6"/>
        <v>0</v>
      </c>
      <c r="Q31" s="152">
        <f>IF('Demande finale'!$B$11="Positif",P31*0.5,P31*0.6)</f>
        <v>0</v>
      </c>
      <c r="R31" s="153">
        <f>IF('Demande finale'!$B$11="Négatif",P31*0.4,P31*0.5)</f>
        <v>0</v>
      </c>
      <c r="S31" s="153">
        <f t="shared" si="2"/>
        <v>0</v>
      </c>
      <c r="T31" s="453"/>
      <c r="U31" s="154"/>
      <c r="V31" s="75">
        <v>0</v>
      </c>
      <c r="W31" s="75">
        <v>0</v>
      </c>
      <c r="X31" s="75">
        <v>0</v>
      </c>
      <c r="Y31" s="75">
        <v>0</v>
      </c>
      <c r="Z31" s="75">
        <v>0</v>
      </c>
      <c r="AA31" s="75">
        <v>0</v>
      </c>
      <c r="AB31" s="75">
        <v>0</v>
      </c>
      <c r="AC31" s="75">
        <v>0</v>
      </c>
      <c r="AD31" s="152">
        <f t="shared" si="3"/>
        <v>0</v>
      </c>
      <c r="AE31" s="167">
        <f>MIN(IF('Demande finale'!$B$11="Positif",AD31*0.5,AD31*0.6),Q31)</f>
        <v>0</v>
      </c>
      <c r="AF31" s="167">
        <f t="shared" si="5"/>
        <v>0</v>
      </c>
      <c r="AG31" s="167">
        <f t="shared" si="4"/>
        <v>0</v>
      </c>
      <c r="AH31" s="423"/>
    </row>
    <row r="32" spans="1:34" s="156" customFormat="1" ht="25.35" customHeight="1" x14ac:dyDescent="0.3">
      <c r="A32" s="154"/>
      <c r="B32" s="16"/>
      <c r="C32" s="381"/>
      <c r="D32" s="381"/>
      <c r="E32" s="16"/>
      <c r="F32" s="380"/>
      <c r="G32" s="380"/>
      <c r="H32" s="75">
        <v>0</v>
      </c>
      <c r="I32" s="75">
        <v>0</v>
      </c>
      <c r="J32" s="75">
        <v>0</v>
      </c>
      <c r="K32" s="75">
        <v>0</v>
      </c>
      <c r="L32" s="75">
        <v>0</v>
      </c>
      <c r="M32" s="75">
        <v>0</v>
      </c>
      <c r="N32" s="75">
        <v>0</v>
      </c>
      <c r="O32" s="75">
        <v>0</v>
      </c>
      <c r="P32" s="152">
        <f t="shared" si="6"/>
        <v>0</v>
      </c>
      <c r="Q32" s="152">
        <f>IF('Demande finale'!$B$11="Positif",P32*0.5,P32*0.6)</f>
        <v>0</v>
      </c>
      <c r="R32" s="153">
        <f>IF('Demande finale'!$B$11="Négatif",P32*0.4,P32*0.5)</f>
        <v>0</v>
      </c>
      <c r="S32" s="153">
        <f t="shared" si="2"/>
        <v>0</v>
      </c>
      <c r="T32" s="453"/>
      <c r="U32" s="154"/>
      <c r="V32" s="75">
        <v>0</v>
      </c>
      <c r="W32" s="75">
        <v>0</v>
      </c>
      <c r="X32" s="75">
        <v>0</v>
      </c>
      <c r="Y32" s="75">
        <v>0</v>
      </c>
      <c r="Z32" s="75">
        <v>0</v>
      </c>
      <c r="AA32" s="75">
        <v>0</v>
      </c>
      <c r="AB32" s="75">
        <v>0</v>
      </c>
      <c r="AC32" s="75">
        <v>0</v>
      </c>
      <c r="AD32" s="152">
        <f t="shared" si="3"/>
        <v>0</v>
      </c>
      <c r="AE32" s="167">
        <f>MIN(IF('Demande finale'!$B$11="Positif",AD32*0.5,AD32*0.6),Q32)</f>
        <v>0</v>
      </c>
      <c r="AF32" s="167">
        <f t="shared" si="5"/>
        <v>0</v>
      </c>
      <c r="AG32" s="167">
        <f t="shared" si="4"/>
        <v>0</v>
      </c>
      <c r="AH32" s="423"/>
    </row>
    <row r="33" spans="1:34" s="156" customFormat="1" ht="25.35" customHeight="1" x14ac:dyDescent="0.3">
      <c r="A33" s="154"/>
      <c r="B33" s="16"/>
      <c r="C33" s="381"/>
      <c r="D33" s="381"/>
      <c r="E33" s="16"/>
      <c r="F33" s="380"/>
      <c r="G33" s="380"/>
      <c r="H33" s="75">
        <v>0</v>
      </c>
      <c r="I33" s="75">
        <v>0</v>
      </c>
      <c r="J33" s="75">
        <v>0</v>
      </c>
      <c r="K33" s="75">
        <v>0</v>
      </c>
      <c r="L33" s="75">
        <v>0</v>
      </c>
      <c r="M33" s="75">
        <v>0</v>
      </c>
      <c r="N33" s="75">
        <v>0</v>
      </c>
      <c r="O33" s="75">
        <v>0</v>
      </c>
      <c r="P33" s="152">
        <f t="shared" si="6"/>
        <v>0</v>
      </c>
      <c r="Q33" s="152">
        <f>IF('Demande finale'!$B$11="Positif",P33*0.5,P33*0.6)</f>
        <v>0</v>
      </c>
      <c r="R33" s="153">
        <f>IF('Demande finale'!$B$11="Négatif",P33*0.4,P33*0.5)</f>
        <v>0</v>
      </c>
      <c r="S33" s="153">
        <f t="shared" si="2"/>
        <v>0</v>
      </c>
      <c r="T33" s="453"/>
      <c r="U33" s="154"/>
      <c r="V33" s="75">
        <v>0</v>
      </c>
      <c r="W33" s="75">
        <v>0</v>
      </c>
      <c r="X33" s="75">
        <v>0</v>
      </c>
      <c r="Y33" s="75">
        <v>0</v>
      </c>
      <c r="Z33" s="75">
        <v>0</v>
      </c>
      <c r="AA33" s="75">
        <v>0</v>
      </c>
      <c r="AB33" s="75">
        <v>0</v>
      </c>
      <c r="AC33" s="75">
        <v>0</v>
      </c>
      <c r="AD33" s="152">
        <f t="shared" si="3"/>
        <v>0</v>
      </c>
      <c r="AE33" s="167">
        <f>MIN(IF('Demande finale'!$B$11="Positif",AD33*0.5,AD33*0.6),Q33)</f>
        <v>0</v>
      </c>
      <c r="AF33" s="167">
        <f t="shared" si="5"/>
        <v>0</v>
      </c>
      <c r="AG33" s="167">
        <f t="shared" si="4"/>
        <v>0</v>
      </c>
      <c r="AH33" s="423"/>
    </row>
    <row r="34" spans="1:34" s="156" customFormat="1" ht="25.35" customHeight="1" x14ac:dyDescent="0.3">
      <c r="A34" s="154"/>
      <c r="B34" s="16"/>
      <c r="C34" s="381"/>
      <c r="D34" s="381"/>
      <c r="E34" s="16"/>
      <c r="F34" s="380"/>
      <c r="G34" s="380"/>
      <c r="H34" s="75">
        <v>0</v>
      </c>
      <c r="I34" s="75">
        <v>0</v>
      </c>
      <c r="J34" s="75">
        <v>0</v>
      </c>
      <c r="K34" s="75">
        <v>0</v>
      </c>
      <c r="L34" s="75">
        <v>0</v>
      </c>
      <c r="M34" s="75">
        <v>0</v>
      </c>
      <c r="N34" s="75">
        <v>0</v>
      </c>
      <c r="O34" s="75">
        <v>0</v>
      </c>
      <c r="P34" s="152">
        <f t="shared" si="6"/>
        <v>0</v>
      </c>
      <c r="Q34" s="152">
        <f>IF('Demande finale'!$B$11="Positif",P34*0.5,P34*0.6)</f>
        <v>0</v>
      </c>
      <c r="R34" s="153">
        <f>IF('Demande finale'!$B$11="Négatif",P34*0.4,P34*0.5)</f>
        <v>0</v>
      </c>
      <c r="S34" s="153">
        <f t="shared" si="2"/>
        <v>0</v>
      </c>
      <c r="T34" s="453"/>
      <c r="U34" s="154"/>
      <c r="V34" s="75">
        <v>0</v>
      </c>
      <c r="W34" s="75">
        <v>0</v>
      </c>
      <c r="X34" s="75">
        <v>0</v>
      </c>
      <c r="Y34" s="75">
        <v>0</v>
      </c>
      <c r="Z34" s="75">
        <v>0</v>
      </c>
      <c r="AA34" s="75">
        <v>0</v>
      </c>
      <c r="AB34" s="75">
        <v>0</v>
      </c>
      <c r="AC34" s="75">
        <v>0</v>
      </c>
      <c r="AD34" s="152">
        <f t="shared" si="3"/>
        <v>0</v>
      </c>
      <c r="AE34" s="167">
        <f>MIN(IF('Demande finale'!$B$11="Positif",AD34*0.5,AD34*0.6),Q34)</f>
        <v>0</v>
      </c>
      <c r="AF34" s="167">
        <f t="shared" si="5"/>
        <v>0</v>
      </c>
      <c r="AG34" s="167">
        <f t="shared" si="4"/>
        <v>0</v>
      </c>
      <c r="AH34" s="423"/>
    </row>
    <row r="35" spans="1:34" s="156" customFormat="1" ht="25.35" customHeight="1" x14ac:dyDescent="0.3">
      <c r="A35" s="154"/>
      <c r="B35" s="16"/>
      <c r="C35" s="381"/>
      <c r="D35" s="381"/>
      <c r="E35" s="16"/>
      <c r="F35" s="380"/>
      <c r="G35" s="380"/>
      <c r="H35" s="75">
        <v>0</v>
      </c>
      <c r="I35" s="75">
        <v>0</v>
      </c>
      <c r="J35" s="75">
        <v>0</v>
      </c>
      <c r="K35" s="75">
        <v>0</v>
      </c>
      <c r="L35" s="75">
        <v>0</v>
      </c>
      <c r="M35" s="75">
        <v>0</v>
      </c>
      <c r="N35" s="75">
        <v>0</v>
      </c>
      <c r="O35" s="75">
        <v>0</v>
      </c>
      <c r="P35" s="152">
        <f t="shared" si="6"/>
        <v>0</v>
      </c>
      <c r="Q35" s="152">
        <f>IF('Demande finale'!$B$11="Positif",P35*0.5,P35*0.6)</f>
        <v>0</v>
      </c>
      <c r="R35" s="153">
        <f>IF('Demande finale'!$B$11="Négatif",P35*0.4,P35*0.5)</f>
        <v>0</v>
      </c>
      <c r="S35" s="153">
        <f t="shared" si="2"/>
        <v>0</v>
      </c>
      <c r="T35" s="453"/>
      <c r="U35" s="154"/>
      <c r="V35" s="75">
        <v>0</v>
      </c>
      <c r="W35" s="75">
        <v>0</v>
      </c>
      <c r="X35" s="75">
        <v>0</v>
      </c>
      <c r="Y35" s="75">
        <v>0</v>
      </c>
      <c r="Z35" s="75">
        <v>0</v>
      </c>
      <c r="AA35" s="75">
        <v>0</v>
      </c>
      <c r="AB35" s="75">
        <v>0</v>
      </c>
      <c r="AC35" s="75">
        <v>0</v>
      </c>
      <c r="AD35" s="152">
        <f t="shared" si="3"/>
        <v>0</v>
      </c>
      <c r="AE35" s="167">
        <f>MIN(IF('Demande finale'!$B$11="Positif",AD35*0.5,AD35*0.6),Q35)</f>
        <v>0</v>
      </c>
      <c r="AF35" s="167">
        <f t="shared" si="5"/>
        <v>0</v>
      </c>
      <c r="AG35" s="167">
        <f t="shared" si="4"/>
        <v>0</v>
      </c>
      <c r="AH35" s="423"/>
    </row>
    <row r="36" spans="1:34" s="156" customFormat="1" ht="25.35" customHeight="1" x14ac:dyDescent="0.3">
      <c r="A36" s="154"/>
      <c r="B36" s="16"/>
      <c r="C36" s="381"/>
      <c r="D36" s="381"/>
      <c r="E36" s="16"/>
      <c r="F36" s="380"/>
      <c r="G36" s="380"/>
      <c r="H36" s="75">
        <v>0</v>
      </c>
      <c r="I36" s="75">
        <v>0</v>
      </c>
      <c r="J36" s="75">
        <v>0</v>
      </c>
      <c r="K36" s="75">
        <v>0</v>
      </c>
      <c r="L36" s="75">
        <v>0</v>
      </c>
      <c r="M36" s="75">
        <v>0</v>
      </c>
      <c r="N36" s="75">
        <v>0</v>
      </c>
      <c r="O36" s="75">
        <v>0</v>
      </c>
      <c r="P36" s="152">
        <f t="shared" si="6"/>
        <v>0</v>
      </c>
      <c r="Q36" s="152">
        <f>IF('Demande finale'!$B$11="Positif",P36*0.5,P36*0.6)</f>
        <v>0</v>
      </c>
      <c r="R36" s="153">
        <f>IF('Demande finale'!$B$11="Négatif",P36*0.4,P36*0.5)</f>
        <v>0</v>
      </c>
      <c r="S36" s="153">
        <f t="shared" si="2"/>
        <v>0</v>
      </c>
      <c r="T36" s="453"/>
      <c r="U36" s="154"/>
      <c r="V36" s="75">
        <v>0</v>
      </c>
      <c r="W36" s="75">
        <v>0</v>
      </c>
      <c r="X36" s="75">
        <v>0</v>
      </c>
      <c r="Y36" s="75">
        <v>0</v>
      </c>
      <c r="Z36" s="75">
        <v>0</v>
      </c>
      <c r="AA36" s="75">
        <v>0</v>
      </c>
      <c r="AB36" s="75">
        <v>0</v>
      </c>
      <c r="AC36" s="75">
        <v>0</v>
      </c>
      <c r="AD36" s="152">
        <f t="shared" si="3"/>
        <v>0</v>
      </c>
      <c r="AE36" s="167">
        <f>MIN(IF('Demande finale'!$B$11="Positif",AD36*0.5,AD36*0.6),Q36)</f>
        <v>0</v>
      </c>
      <c r="AF36" s="167">
        <f t="shared" si="5"/>
        <v>0</v>
      </c>
      <c r="AG36" s="167">
        <f t="shared" si="4"/>
        <v>0</v>
      </c>
      <c r="AH36" s="423"/>
    </row>
    <row r="37" spans="1:34" s="156" customFormat="1" ht="25.35" customHeight="1" x14ac:dyDescent="0.3">
      <c r="A37" s="154"/>
      <c r="B37" s="16"/>
      <c r="C37" s="381"/>
      <c r="D37" s="381"/>
      <c r="E37" s="16"/>
      <c r="F37" s="380"/>
      <c r="G37" s="380"/>
      <c r="H37" s="75">
        <v>0</v>
      </c>
      <c r="I37" s="75">
        <v>0</v>
      </c>
      <c r="J37" s="75">
        <v>0</v>
      </c>
      <c r="K37" s="75">
        <v>0</v>
      </c>
      <c r="L37" s="75">
        <v>0</v>
      </c>
      <c r="M37" s="75">
        <v>0</v>
      </c>
      <c r="N37" s="75">
        <v>0</v>
      </c>
      <c r="O37" s="75">
        <v>0</v>
      </c>
      <c r="P37" s="152">
        <f t="shared" si="6"/>
        <v>0</v>
      </c>
      <c r="Q37" s="152">
        <f>IF('Demande finale'!$B$11="Positif",P37*0.5,P37*0.6)</f>
        <v>0</v>
      </c>
      <c r="R37" s="153">
        <f>IF('Demande finale'!$B$11="Négatif",P37*0.4,P37*0.5)</f>
        <v>0</v>
      </c>
      <c r="S37" s="153">
        <f t="shared" si="2"/>
        <v>0</v>
      </c>
      <c r="T37" s="453"/>
      <c r="U37" s="154"/>
      <c r="V37" s="75">
        <v>0</v>
      </c>
      <c r="W37" s="75">
        <v>0</v>
      </c>
      <c r="X37" s="75">
        <v>0</v>
      </c>
      <c r="Y37" s="75">
        <v>0</v>
      </c>
      <c r="Z37" s="75">
        <v>0</v>
      </c>
      <c r="AA37" s="75">
        <v>0</v>
      </c>
      <c r="AB37" s="75">
        <v>0</v>
      </c>
      <c r="AC37" s="75">
        <v>0</v>
      </c>
      <c r="AD37" s="152">
        <f t="shared" si="3"/>
        <v>0</v>
      </c>
      <c r="AE37" s="167">
        <f>MIN(IF('Demande finale'!$B$11="Positif",AD37*0.5,AD37*0.6),Q37)</f>
        <v>0</v>
      </c>
      <c r="AF37" s="167">
        <f t="shared" si="5"/>
        <v>0</v>
      </c>
      <c r="AG37" s="167">
        <f t="shared" si="4"/>
        <v>0</v>
      </c>
      <c r="AH37" s="423"/>
    </row>
    <row r="38" spans="1:34" s="156" customFormat="1" ht="25.35" customHeight="1" x14ac:dyDescent="0.3">
      <c r="A38" s="154"/>
      <c r="B38" s="16"/>
      <c r="C38" s="381"/>
      <c r="D38" s="381"/>
      <c r="E38" s="16"/>
      <c r="F38" s="380"/>
      <c r="G38" s="380"/>
      <c r="H38" s="75">
        <v>0</v>
      </c>
      <c r="I38" s="75">
        <v>0</v>
      </c>
      <c r="J38" s="75">
        <v>0</v>
      </c>
      <c r="K38" s="75">
        <v>0</v>
      </c>
      <c r="L38" s="75">
        <v>0</v>
      </c>
      <c r="M38" s="75">
        <v>0</v>
      </c>
      <c r="N38" s="75">
        <v>0</v>
      </c>
      <c r="O38" s="75">
        <v>0</v>
      </c>
      <c r="P38" s="152">
        <f t="shared" si="6"/>
        <v>0</v>
      </c>
      <c r="Q38" s="152">
        <f>IF('Demande finale'!$B$11="Positif",P38*0.5,P38*0.6)</f>
        <v>0</v>
      </c>
      <c r="R38" s="153">
        <f>IF('Demande finale'!$B$11="Négatif",P38*0.4,P38*0.5)</f>
        <v>0</v>
      </c>
      <c r="S38" s="153">
        <f t="shared" si="2"/>
        <v>0</v>
      </c>
      <c r="T38" s="453"/>
      <c r="U38" s="154"/>
      <c r="V38" s="75">
        <v>0</v>
      </c>
      <c r="W38" s="75">
        <v>0</v>
      </c>
      <c r="X38" s="75">
        <v>0</v>
      </c>
      <c r="Y38" s="75">
        <v>0</v>
      </c>
      <c r="Z38" s="75">
        <v>0</v>
      </c>
      <c r="AA38" s="75">
        <v>0</v>
      </c>
      <c r="AB38" s="75">
        <v>0</v>
      </c>
      <c r="AC38" s="75">
        <v>0</v>
      </c>
      <c r="AD38" s="152">
        <f t="shared" si="3"/>
        <v>0</v>
      </c>
      <c r="AE38" s="167">
        <f>MIN(IF('Demande finale'!$B$11="Positif",AD38*0.5,AD38*0.6),Q38)</f>
        <v>0</v>
      </c>
      <c r="AF38" s="167">
        <f t="shared" si="5"/>
        <v>0</v>
      </c>
      <c r="AG38" s="167">
        <f t="shared" si="4"/>
        <v>0</v>
      </c>
      <c r="AH38" s="423"/>
    </row>
    <row r="39" spans="1:34" s="156" customFormat="1" ht="25.35" customHeight="1" x14ac:dyDescent="0.3">
      <c r="A39" s="154"/>
      <c r="B39" s="16"/>
      <c r="C39" s="381"/>
      <c r="D39" s="381"/>
      <c r="E39" s="16"/>
      <c r="F39" s="380"/>
      <c r="G39" s="380"/>
      <c r="H39" s="75">
        <v>0</v>
      </c>
      <c r="I39" s="75">
        <v>0</v>
      </c>
      <c r="J39" s="75">
        <v>0</v>
      </c>
      <c r="K39" s="75">
        <v>0</v>
      </c>
      <c r="L39" s="75">
        <v>0</v>
      </c>
      <c r="M39" s="75">
        <v>0</v>
      </c>
      <c r="N39" s="75">
        <v>0</v>
      </c>
      <c r="O39" s="75">
        <v>0</v>
      </c>
      <c r="P39" s="152">
        <f t="shared" si="6"/>
        <v>0</v>
      </c>
      <c r="Q39" s="152">
        <f>IF('Demande finale'!$B$11="Positif",P39*0.5,P39*0.6)</f>
        <v>0</v>
      </c>
      <c r="R39" s="153">
        <f>IF('Demande finale'!$B$11="Négatif",P39*0.4,P39*0.5)</f>
        <v>0</v>
      </c>
      <c r="S39" s="153">
        <f t="shared" si="2"/>
        <v>0</v>
      </c>
      <c r="T39" s="453"/>
      <c r="U39" s="154"/>
      <c r="V39" s="75">
        <v>0</v>
      </c>
      <c r="W39" s="75">
        <v>0</v>
      </c>
      <c r="X39" s="75">
        <v>0</v>
      </c>
      <c r="Y39" s="75">
        <v>0</v>
      </c>
      <c r="Z39" s="75">
        <v>0</v>
      </c>
      <c r="AA39" s="75">
        <v>0</v>
      </c>
      <c r="AB39" s="75">
        <v>0</v>
      </c>
      <c r="AC39" s="75">
        <v>0</v>
      </c>
      <c r="AD39" s="152">
        <f t="shared" si="3"/>
        <v>0</v>
      </c>
      <c r="AE39" s="167">
        <f>MIN(IF('Demande finale'!$B$11="Positif",AD39*0.5,AD39*0.6),Q39)</f>
        <v>0</v>
      </c>
      <c r="AF39" s="167">
        <f t="shared" si="5"/>
        <v>0</v>
      </c>
      <c r="AG39" s="167">
        <f t="shared" si="4"/>
        <v>0</v>
      </c>
      <c r="AH39" s="423"/>
    </row>
    <row r="40" spans="1:34" s="156" customFormat="1" ht="25.35" customHeight="1" x14ac:dyDescent="0.3">
      <c r="A40" s="154"/>
      <c r="B40" s="16"/>
      <c r="C40" s="381"/>
      <c r="D40" s="381"/>
      <c r="E40" s="16"/>
      <c r="F40" s="380"/>
      <c r="G40" s="380"/>
      <c r="H40" s="75">
        <v>0</v>
      </c>
      <c r="I40" s="75">
        <v>0</v>
      </c>
      <c r="J40" s="75">
        <v>0</v>
      </c>
      <c r="K40" s="75">
        <v>0</v>
      </c>
      <c r="L40" s="75">
        <v>0</v>
      </c>
      <c r="M40" s="75">
        <v>0</v>
      </c>
      <c r="N40" s="75">
        <v>0</v>
      </c>
      <c r="O40" s="75">
        <v>0</v>
      </c>
      <c r="P40" s="152">
        <f t="shared" si="6"/>
        <v>0</v>
      </c>
      <c r="Q40" s="152">
        <f>IF('Demande finale'!$B$11="Positif",P40*0.5,P40*0.6)</f>
        <v>0</v>
      </c>
      <c r="R40" s="153">
        <f>IF('Demande finale'!$B$11="Négatif",P40*0.4,P40*0.5)</f>
        <v>0</v>
      </c>
      <c r="S40" s="153">
        <f t="shared" si="2"/>
        <v>0</v>
      </c>
      <c r="T40" s="453"/>
      <c r="U40" s="154"/>
      <c r="V40" s="75">
        <v>0</v>
      </c>
      <c r="W40" s="75">
        <v>0</v>
      </c>
      <c r="X40" s="75">
        <v>0</v>
      </c>
      <c r="Y40" s="75">
        <v>0</v>
      </c>
      <c r="Z40" s="75">
        <v>0</v>
      </c>
      <c r="AA40" s="75">
        <v>0</v>
      </c>
      <c r="AB40" s="75">
        <v>0</v>
      </c>
      <c r="AC40" s="75">
        <v>0</v>
      </c>
      <c r="AD40" s="152">
        <f t="shared" si="3"/>
        <v>0</v>
      </c>
      <c r="AE40" s="167">
        <f>MIN(IF('Demande finale'!$B$11="Positif",AD40*0.5,AD40*0.6),Q40)</f>
        <v>0</v>
      </c>
      <c r="AF40" s="167">
        <f t="shared" si="5"/>
        <v>0</v>
      </c>
      <c r="AG40" s="167">
        <f t="shared" si="4"/>
        <v>0</v>
      </c>
      <c r="AH40" s="423"/>
    </row>
    <row r="41" spans="1:34" s="156" customFormat="1" ht="25.35" customHeight="1" x14ac:dyDescent="0.3">
      <c r="A41" s="154"/>
      <c r="B41" s="16"/>
      <c r="C41" s="381"/>
      <c r="D41" s="381"/>
      <c r="E41" s="16"/>
      <c r="F41" s="380"/>
      <c r="G41" s="380"/>
      <c r="H41" s="75">
        <v>0</v>
      </c>
      <c r="I41" s="75">
        <v>0</v>
      </c>
      <c r="J41" s="75">
        <v>0</v>
      </c>
      <c r="K41" s="75">
        <v>0</v>
      </c>
      <c r="L41" s="75">
        <v>0</v>
      </c>
      <c r="M41" s="75">
        <v>0</v>
      </c>
      <c r="N41" s="75">
        <v>0</v>
      </c>
      <c r="O41" s="75">
        <v>0</v>
      </c>
      <c r="P41" s="152">
        <f t="shared" si="6"/>
        <v>0</v>
      </c>
      <c r="Q41" s="152">
        <f>IF('Demande finale'!$B$11="Positif",P41*0.5,P41*0.6)</f>
        <v>0</v>
      </c>
      <c r="R41" s="153">
        <f>IF('Demande finale'!$B$11="Négatif",P41*0.4,P41*0.5)</f>
        <v>0</v>
      </c>
      <c r="S41" s="153">
        <f t="shared" si="2"/>
        <v>0</v>
      </c>
      <c r="T41" s="453"/>
      <c r="U41" s="154"/>
      <c r="V41" s="75">
        <v>0</v>
      </c>
      <c r="W41" s="75">
        <v>0</v>
      </c>
      <c r="X41" s="75">
        <v>0</v>
      </c>
      <c r="Y41" s="75">
        <v>0</v>
      </c>
      <c r="Z41" s="75">
        <v>0</v>
      </c>
      <c r="AA41" s="75">
        <v>0</v>
      </c>
      <c r="AB41" s="75">
        <v>0</v>
      </c>
      <c r="AC41" s="75">
        <v>0</v>
      </c>
      <c r="AD41" s="152">
        <f t="shared" si="3"/>
        <v>0</v>
      </c>
      <c r="AE41" s="167">
        <f>MIN(IF('Demande finale'!$B$11="Positif",AD41*0.5,AD41*0.6),Q41)</f>
        <v>0</v>
      </c>
      <c r="AF41" s="167">
        <f t="shared" si="5"/>
        <v>0</v>
      </c>
      <c r="AG41" s="167">
        <f t="shared" si="4"/>
        <v>0</v>
      </c>
      <c r="AH41" s="423"/>
    </row>
    <row r="42" spans="1:34" s="156" customFormat="1" ht="25.35" customHeight="1" x14ac:dyDescent="0.3">
      <c r="A42" s="154"/>
      <c r="B42" s="16"/>
      <c r="C42" s="381"/>
      <c r="D42" s="381"/>
      <c r="E42" s="16"/>
      <c r="F42" s="380"/>
      <c r="G42" s="380"/>
      <c r="H42" s="75">
        <v>0</v>
      </c>
      <c r="I42" s="75">
        <v>0</v>
      </c>
      <c r="J42" s="75">
        <v>0</v>
      </c>
      <c r="K42" s="75">
        <v>0</v>
      </c>
      <c r="L42" s="75">
        <v>0</v>
      </c>
      <c r="M42" s="75">
        <v>0</v>
      </c>
      <c r="N42" s="75">
        <v>0</v>
      </c>
      <c r="O42" s="75">
        <v>0</v>
      </c>
      <c r="P42" s="152">
        <f t="shared" si="6"/>
        <v>0</v>
      </c>
      <c r="Q42" s="152">
        <f>IF('Demande finale'!$B$11="Positif",P42*0.5,P42*0.6)</f>
        <v>0</v>
      </c>
      <c r="R42" s="153">
        <f>IF('Demande finale'!$B$11="Négatif",P42*0.4,P42*0.5)</f>
        <v>0</v>
      </c>
      <c r="S42" s="153">
        <f t="shared" si="2"/>
        <v>0</v>
      </c>
      <c r="T42" s="453"/>
      <c r="U42" s="154"/>
      <c r="V42" s="75">
        <v>0</v>
      </c>
      <c r="W42" s="75">
        <v>0</v>
      </c>
      <c r="X42" s="75">
        <v>0</v>
      </c>
      <c r="Y42" s="75">
        <v>0</v>
      </c>
      <c r="Z42" s="75">
        <v>0</v>
      </c>
      <c r="AA42" s="75">
        <v>0</v>
      </c>
      <c r="AB42" s="75">
        <v>0</v>
      </c>
      <c r="AC42" s="75">
        <v>0</v>
      </c>
      <c r="AD42" s="152">
        <f t="shared" si="3"/>
        <v>0</v>
      </c>
      <c r="AE42" s="167">
        <f>MIN(IF('Demande finale'!$B$11="Positif",AD42*0.5,AD42*0.6),Q42)</f>
        <v>0</v>
      </c>
      <c r="AF42" s="167">
        <f t="shared" si="5"/>
        <v>0</v>
      </c>
      <c r="AG42" s="167">
        <f t="shared" si="4"/>
        <v>0</v>
      </c>
      <c r="AH42" s="423"/>
    </row>
    <row r="43" spans="1:34" s="156" customFormat="1" ht="25.35" customHeight="1" x14ac:dyDescent="0.3">
      <c r="A43" s="154"/>
      <c r="B43" s="16"/>
      <c r="C43" s="381"/>
      <c r="D43" s="381"/>
      <c r="E43" s="16"/>
      <c r="F43" s="380"/>
      <c r="G43" s="380"/>
      <c r="H43" s="75">
        <v>0</v>
      </c>
      <c r="I43" s="75">
        <v>0</v>
      </c>
      <c r="J43" s="75">
        <v>0</v>
      </c>
      <c r="K43" s="75">
        <v>0</v>
      </c>
      <c r="L43" s="75">
        <v>0</v>
      </c>
      <c r="M43" s="75">
        <v>0</v>
      </c>
      <c r="N43" s="75">
        <v>0</v>
      </c>
      <c r="O43" s="75">
        <v>0</v>
      </c>
      <c r="P43" s="152">
        <f t="shared" si="6"/>
        <v>0</v>
      </c>
      <c r="Q43" s="152">
        <f>IF('Demande finale'!$B$11="Positif",P43*0.5,P43*0.6)</f>
        <v>0</v>
      </c>
      <c r="R43" s="153">
        <f>IF('Demande finale'!$B$11="Négatif",P43*0.4,P43*0.5)</f>
        <v>0</v>
      </c>
      <c r="S43" s="153">
        <f t="shared" si="2"/>
        <v>0</v>
      </c>
      <c r="T43" s="453"/>
      <c r="U43" s="154"/>
      <c r="V43" s="75">
        <v>0</v>
      </c>
      <c r="W43" s="75">
        <v>0</v>
      </c>
      <c r="X43" s="75">
        <v>0</v>
      </c>
      <c r="Y43" s="75">
        <v>0</v>
      </c>
      <c r="Z43" s="75">
        <v>0</v>
      </c>
      <c r="AA43" s="75">
        <v>0</v>
      </c>
      <c r="AB43" s="75">
        <v>0</v>
      </c>
      <c r="AC43" s="75">
        <v>0</v>
      </c>
      <c r="AD43" s="152">
        <f t="shared" si="3"/>
        <v>0</v>
      </c>
      <c r="AE43" s="167">
        <f>MIN(IF('Demande finale'!$B$11="Positif",AD43*0.5,AD43*0.6),Q43)</f>
        <v>0</v>
      </c>
      <c r="AF43" s="167">
        <f t="shared" si="5"/>
        <v>0</v>
      </c>
      <c r="AG43" s="167">
        <f t="shared" si="4"/>
        <v>0</v>
      </c>
      <c r="AH43" s="423"/>
    </row>
    <row r="44" spans="1:34" s="156" customFormat="1" ht="25.35" customHeight="1" x14ac:dyDescent="0.3">
      <c r="A44" s="154"/>
      <c r="B44" s="16"/>
      <c r="C44" s="381"/>
      <c r="D44" s="381"/>
      <c r="E44" s="16"/>
      <c r="F44" s="380"/>
      <c r="G44" s="380"/>
      <c r="H44" s="75">
        <v>0</v>
      </c>
      <c r="I44" s="75">
        <v>0</v>
      </c>
      <c r="J44" s="75">
        <v>0</v>
      </c>
      <c r="K44" s="75">
        <v>0</v>
      </c>
      <c r="L44" s="75">
        <v>0</v>
      </c>
      <c r="M44" s="75">
        <v>0</v>
      </c>
      <c r="N44" s="75">
        <v>0</v>
      </c>
      <c r="O44" s="75">
        <v>0</v>
      </c>
      <c r="P44" s="152">
        <f t="shared" si="6"/>
        <v>0</v>
      </c>
      <c r="Q44" s="152">
        <f>IF('Demande finale'!$B$11="Positif",P44*0.5,P44*0.6)</f>
        <v>0</v>
      </c>
      <c r="R44" s="153">
        <f>IF('Demande finale'!$B$11="Négatif",P44*0.4,P44*0.5)</f>
        <v>0</v>
      </c>
      <c r="S44" s="153">
        <f t="shared" si="2"/>
        <v>0</v>
      </c>
      <c r="T44" s="453"/>
      <c r="U44" s="154"/>
      <c r="V44" s="75">
        <v>0</v>
      </c>
      <c r="W44" s="75">
        <v>0</v>
      </c>
      <c r="X44" s="75">
        <v>0</v>
      </c>
      <c r="Y44" s="75">
        <v>0</v>
      </c>
      <c r="Z44" s="75">
        <v>0</v>
      </c>
      <c r="AA44" s="75">
        <v>0</v>
      </c>
      <c r="AB44" s="75">
        <v>0</v>
      </c>
      <c r="AC44" s="75">
        <v>0</v>
      </c>
      <c r="AD44" s="152">
        <f t="shared" si="3"/>
        <v>0</v>
      </c>
      <c r="AE44" s="167">
        <f>MIN(IF('Demande finale'!$B$11="Positif",AD44*0.5,AD44*0.6),Q44)</f>
        <v>0</v>
      </c>
      <c r="AF44" s="167">
        <f t="shared" si="5"/>
        <v>0</v>
      </c>
      <c r="AG44" s="167">
        <f t="shared" si="4"/>
        <v>0</v>
      </c>
      <c r="AH44" s="423"/>
    </row>
    <row r="45" spans="1:34" s="156" customFormat="1" ht="25.35" customHeight="1" x14ac:dyDescent="0.3">
      <c r="A45" s="154"/>
      <c r="B45" s="16"/>
      <c r="C45" s="381"/>
      <c r="D45" s="381"/>
      <c r="E45" s="16"/>
      <c r="F45" s="380"/>
      <c r="G45" s="380"/>
      <c r="H45" s="75">
        <v>0</v>
      </c>
      <c r="I45" s="75">
        <v>0</v>
      </c>
      <c r="J45" s="75">
        <v>0</v>
      </c>
      <c r="K45" s="75">
        <v>0</v>
      </c>
      <c r="L45" s="75">
        <v>0</v>
      </c>
      <c r="M45" s="75">
        <v>0</v>
      </c>
      <c r="N45" s="75">
        <v>0</v>
      </c>
      <c r="O45" s="75">
        <v>0</v>
      </c>
      <c r="P45" s="152">
        <f t="shared" si="6"/>
        <v>0</v>
      </c>
      <c r="Q45" s="152">
        <f>IF('Demande finale'!$B$11="Positif",P45*0.5,P45*0.6)</f>
        <v>0</v>
      </c>
      <c r="R45" s="153">
        <f>IF('Demande finale'!$B$11="Négatif",P45*0.4,P45*0.5)</f>
        <v>0</v>
      </c>
      <c r="S45" s="153">
        <f t="shared" ref="S45:S62" si="7">SUM(Q45:R45)</f>
        <v>0</v>
      </c>
      <c r="T45" s="453"/>
      <c r="U45" s="154"/>
      <c r="V45" s="75">
        <v>0</v>
      </c>
      <c r="W45" s="75">
        <v>0</v>
      </c>
      <c r="X45" s="75">
        <v>0</v>
      </c>
      <c r="Y45" s="75">
        <v>0</v>
      </c>
      <c r="Z45" s="75">
        <v>0</v>
      </c>
      <c r="AA45" s="75">
        <v>0</v>
      </c>
      <c r="AB45" s="75">
        <v>0</v>
      </c>
      <c r="AC45" s="75">
        <v>0</v>
      </c>
      <c r="AD45" s="152">
        <f t="shared" ref="AD45:AD62" si="8">SUM(V45:AC45)</f>
        <v>0</v>
      </c>
      <c r="AE45" s="167">
        <f>MIN(IF('Demande finale'!$B$11="Positif",AD45*0.5,AD45*0.6),Q45)</f>
        <v>0</v>
      </c>
      <c r="AF45" s="167">
        <f t="shared" si="5"/>
        <v>0</v>
      </c>
      <c r="AG45" s="167">
        <f t="shared" ref="AG45:AG62" si="9">SUM(AE45:AF45)</f>
        <v>0</v>
      </c>
      <c r="AH45" s="423"/>
    </row>
    <row r="46" spans="1:34" s="156" customFormat="1" ht="25.35" customHeight="1" x14ac:dyDescent="0.3">
      <c r="A46" s="154"/>
      <c r="B46" s="16"/>
      <c r="C46" s="381"/>
      <c r="D46" s="381"/>
      <c r="E46" s="16"/>
      <c r="F46" s="380"/>
      <c r="G46" s="380"/>
      <c r="H46" s="75">
        <v>0</v>
      </c>
      <c r="I46" s="75">
        <v>0</v>
      </c>
      <c r="J46" s="75">
        <v>0</v>
      </c>
      <c r="K46" s="75">
        <v>0</v>
      </c>
      <c r="L46" s="75">
        <v>0</v>
      </c>
      <c r="M46" s="75">
        <v>0</v>
      </c>
      <c r="N46" s="75">
        <v>0</v>
      </c>
      <c r="O46" s="75">
        <v>0</v>
      </c>
      <c r="P46" s="152">
        <f t="shared" si="6"/>
        <v>0</v>
      </c>
      <c r="Q46" s="152">
        <f>IF('Demande finale'!$B$11="Positif",P46*0.5,P46*0.6)</f>
        <v>0</v>
      </c>
      <c r="R46" s="153">
        <f>IF('Demande finale'!$B$11="Négatif",P46*0.4,P46*0.5)</f>
        <v>0</v>
      </c>
      <c r="S46" s="153">
        <f t="shared" si="7"/>
        <v>0</v>
      </c>
      <c r="T46" s="453"/>
      <c r="U46" s="154"/>
      <c r="V46" s="75">
        <v>0</v>
      </c>
      <c r="W46" s="75">
        <v>0</v>
      </c>
      <c r="X46" s="75">
        <v>0</v>
      </c>
      <c r="Y46" s="75">
        <v>0</v>
      </c>
      <c r="Z46" s="75">
        <v>0</v>
      </c>
      <c r="AA46" s="75">
        <v>0</v>
      </c>
      <c r="AB46" s="75">
        <v>0</v>
      </c>
      <c r="AC46" s="75">
        <v>0</v>
      </c>
      <c r="AD46" s="152">
        <f t="shared" si="8"/>
        <v>0</v>
      </c>
      <c r="AE46" s="167">
        <f>MIN(IF('Demande finale'!$B$11="Positif",AD46*0.5,AD46*0.6),Q46)</f>
        <v>0</v>
      </c>
      <c r="AF46" s="167">
        <f t="shared" si="5"/>
        <v>0</v>
      </c>
      <c r="AG46" s="167">
        <f t="shared" si="9"/>
        <v>0</v>
      </c>
      <c r="AH46" s="423"/>
    </row>
    <row r="47" spans="1:34" s="156" customFormat="1" ht="25.35" customHeight="1" x14ac:dyDescent="0.3">
      <c r="A47" s="154"/>
      <c r="B47" s="16"/>
      <c r="C47" s="381"/>
      <c r="D47" s="381"/>
      <c r="E47" s="16"/>
      <c r="F47" s="380"/>
      <c r="G47" s="380"/>
      <c r="H47" s="75">
        <v>0</v>
      </c>
      <c r="I47" s="75">
        <v>0</v>
      </c>
      <c r="J47" s="75">
        <v>0</v>
      </c>
      <c r="K47" s="75">
        <v>0</v>
      </c>
      <c r="L47" s="75">
        <v>0</v>
      </c>
      <c r="M47" s="75">
        <v>0</v>
      </c>
      <c r="N47" s="75">
        <v>0</v>
      </c>
      <c r="O47" s="75">
        <v>0</v>
      </c>
      <c r="P47" s="152">
        <f t="shared" si="6"/>
        <v>0</v>
      </c>
      <c r="Q47" s="152">
        <f>IF('Demande finale'!$B$11="Positif",P47*0.5,P47*0.6)</f>
        <v>0</v>
      </c>
      <c r="R47" s="153">
        <f>IF('Demande finale'!$B$11="Négatif",P47*0.4,P47*0.5)</f>
        <v>0</v>
      </c>
      <c r="S47" s="153">
        <f t="shared" si="7"/>
        <v>0</v>
      </c>
      <c r="T47" s="453"/>
      <c r="U47" s="154"/>
      <c r="V47" s="75">
        <v>0</v>
      </c>
      <c r="W47" s="75">
        <v>0</v>
      </c>
      <c r="X47" s="75">
        <v>0</v>
      </c>
      <c r="Y47" s="75">
        <v>0</v>
      </c>
      <c r="Z47" s="75">
        <v>0</v>
      </c>
      <c r="AA47" s="75">
        <v>0</v>
      </c>
      <c r="AB47" s="75">
        <v>0</v>
      </c>
      <c r="AC47" s="75">
        <v>0</v>
      </c>
      <c r="AD47" s="152">
        <f t="shared" si="8"/>
        <v>0</v>
      </c>
      <c r="AE47" s="167">
        <f>MIN(IF('Demande finale'!$B$11="Positif",AD47*0.5,AD47*0.6),Q47)</f>
        <v>0</v>
      </c>
      <c r="AF47" s="167">
        <f t="shared" si="5"/>
        <v>0</v>
      </c>
      <c r="AG47" s="167">
        <f t="shared" si="9"/>
        <v>0</v>
      </c>
      <c r="AH47" s="423"/>
    </row>
    <row r="48" spans="1:34" s="156" customFormat="1" ht="25.35" customHeight="1" x14ac:dyDescent="0.3">
      <c r="A48" s="154"/>
      <c r="B48" s="16"/>
      <c r="C48" s="381"/>
      <c r="D48" s="381"/>
      <c r="E48" s="16"/>
      <c r="F48" s="380"/>
      <c r="G48" s="380"/>
      <c r="H48" s="75">
        <v>0</v>
      </c>
      <c r="I48" s="75">
        <v>0</v>
      </c>
      <c r="J48" s="75">
        <v>0</v>
      </c>
      <c r="K48" s="75">
        <v>0</v>
      </c>
      <c r="L48" s="75">
        <v>0</v>
      </c>
      <c r="M48" s="75">
        <v>0</v>
      </c>
      <c r="N48" s="75">
        <v>0</v>
      </c>
      <c r="O48" s="75">
        <v>0</v>
      </c>
      <c r="P48" s="152">
        <f t="shared" si="6"/>
        <v>0</v>
      </c>
      <c r="Q48" s="152">
        <f>IF('Demande finale'!$B$11="Positif",P48*0.5,P48*0.6)</f>
        <v>0</v>
      </c>
      <c r="R48" s="153">
        <f>IF('Demande finale'!$B$11="Négatif",P48*0.4,P48*0.5)</f>
        <v>0</v>
      </c>
      <c r="S48" s="153">
        <f t="shared" si="7"/>
        <v>0</v>
      </c>
      <c r="T48" s="453"/>
      <c r="U48" s="154"/>
      <c r="V48" s="75">
        <v>0</v>
      </c>
      <c r="W48" s="75">
        <v>0</v>
      </c>
      <c r="X48" s="75">
        <v>0</v>
      </c>
      <c r="Y48" s="75">
        <v>0</v>
      </c>
      <c r="Z48" s="75">
        <v>0</v>
      </c>
      <c r="AA48" s="75">
        <v>0</v>
      </c>
      <c r="AB48" s="75">
        <v>0</v>
      </c>
      <c r="AC48" s="75">
        <v>0</v>
      </c>
      <c r="AD48" s="152">
        <f t="shared" si="8"/>
        <v>0</v>
      </c>
      <c r="AE48" s="167">
        <f>MIN(IF('Demande finale'!$B$11="Positif",AD48*0.5,AD48*0.6),Q48)</f>
        <v>0</v>
      </c>
      <c r="AF48" s="167">
        <f t="shared" si="5"/>
        <v>0</v>
      </c>
      <c r="AG48" s="167">
        <f t="shared" si="9"/>
        <v>0</v>
      </c>
      <c r="AH48" s="423"/>
    </row>
    <row r="49" spans="1:34" s="156" customFormat="1" ht="25.35" customHeight="1" x14ac:dyDescent="0.3">
      <c r="A49" s="154"/>
      <c r="B49" s="16"/>
      <c r="C49" s="381"/>
      <c r="D49" s="381"/>
      <c r="E49" s="16"/>
      <c r="F49" s="380"/>
      <c r="G49" s="380"/>
      <c r="H49" s="75">
        <v>0</v>
      </c>
      <c r="I49" s="75">
        <v>0</v>
      </c>
      <c r="J49" s="75">
        <v>0</v>
      </c>
      <c r="K49" s="75">
        <v>0</v>
      </c>
      <c r="L49" s="75">
        <v>0</v>
      </c>
      <c r="M49" s="75">
        <v>0</v>
      </c>
      <c r="N49" s="75">
        <v>0</v>
      </c>
      <c r="O49" s="75">
        <v>0</v>
      </c>
      <c r="P49" s="152">
        <f t="shared" si="6"/>
        <v>0</v>
      </c>
      <c r="Q49" s="152">
        <f>IF('Demande finale'!$B$11="Positif",P49*0.5,P49*0.6)</f>
        <v>0</v>
      </c>
      <c r="R49" s="153">
        <f>IF('Demande finale'!$B$11="Négatif",P49*0.4,P49*0.5)</f>
        <v>0</v>
      </c>
      <c r="S49" s="153">
        <f t="shared" si="7"/>
        <v>0</v>
      </c>
      <c r="T49" s="453"/>
      <c r="U49" s="154"/>
      <c r="V49" s="75">
        <v>0</v>
      </c>
      <c r="W49" s="75">
        <v>0</v>
      </c>
      <c r="X49" s="75">
        <v>0</v>
      </c>
      <c r="Y49" s="75">
        <v>0</v>
      </c>
      <c r="Z49" s="75">
        <v>0</v>
      </c>
      <c r="AA49" s="75">
        <v>0</v>
      </c>
      <c r="AB49" s="75">
        <v>0</v>
      </c>
      <c r="AC49" s="75">
        <v>0</v>
      </c>
      <c r="AD49" s="152">
        <f t="shared" si="8"/>
        <v>0</v>
      </c>
      <c r="AE49" s="167">
        <f>MIN(IF('Demande finale'!$B$11="Positif",AD49*0.5,AD49*0.6),Q49)</f>
        <v>0</v>
      </c>
      <c r="AF49" s="167">
        <f t="shared" si="5"/>
        <v>0</v>
      </c>
      <c r="AG49" s="167">
        <f t="shared" si="9"/>
        <v>0</v>
      </c>
      <c r="AH49" s="423"/>
    </row>
    <row r="50" spans="1:34" s="156" customFormat="1" ht="25.35" customHeight="1" x14ac:dyDescent="0.3">
      <c r="A50" s="154"/>
      <c r="B50" s="16"/>
      <c r="C50" s="381"/>
      <c r="D50" s="381"/>
      <c r="E50" s="16"/>
      <c r="F50" s="380"/>
      <c r="G50" s="380"/>
      <c r="H50" s="75">
        <v>0</v>
      </c>
      <c r="I50" s="75">
        <v>0</v>
      </c>
      <c r="J50" s="75">
        <v>0</v>
      </c>
      <c r="K50" s="75">
        <v>0</v>
      </c>
      <c r="L50" s="75">
        <v>0</v>
      </c>
      <c r="M50" s="75">
        <v>0</v>
      </c>
      <c r="N50" s="75">
        <v>0</v>
      </c>
      <c r="O50" s="75">
        <v>0</v>
      </c>
      <c r="P50" s="152">
        <f t="shared" si="6"/>
        <v>0</v>
      </c>
      <c r="Q50" s="152">
        <f>IF('Demande finale'!$B$11="Positif",P50*0.5,P50*0.6)</f>
        <v>0</v>
      </c>
      <c r="R50" s="153">
        <f>IF('Demande finale'!$B$11="Négatif",P50*0.4,P50*0.5)</f>
        <v>0</v>
      </c>
      <c r="S50" s="153">
        <f t="shared" si="7"/>
        <v>0</v>
      </c>
      <c r="T50" s="453"/>
      <c r="U50" s="154"/>
      <c r="V50" s="75">
        <v>0</v>
      </c>
      <c r="W50" s="75">
        <v>0</v>
      </c>
      <c r="X50" s="75">
        <v>0</v>
      </c>
      <c r="Y50" s="75">
        <v>0</v>
      </c>
      <c r="Z50" s="75">
        <v>0</v>
      </c>
      <c r="AA50" s="75">
        <v>0</v>
      </c>
      <c r="AB50" s="75">
        <v>0</v>
      </c>
      <c r="AC50" s="75">
        <v>0</v>
      </c>
      <c r="AD50" s="152">
        <f t="shared" si="8"/>
        <v>0</v>
      </c>
      <c r="AE50" s="167">
        <f>MIN(IF('Demande finale'!$B$11="Positif",AD50*0.5,AD50*0.6),Q50)</f>
        <v>0</v>
      </c>
      <c r="AF50" s="167">
        <f t="shared" si="5"/>
        <v>0</v>
      </c>
      <c r="AG50" s="167">
        <f t="shared" si="9"/>
        <v>0</v>
      </c>
      <c r="AH50" s="423"/>
    </row>
    <row r="51" spans="1:34" s="156" customFormat="1" ht="25.35" customHeight="1" x14ac:dyDescent="0.3">
      <c r="A51" s="154"/>
      <c r="B51" s="16"/>
      <c r="C51" s="381"/>
      <c r="D51" s="381"/>
      <c r="E51" s="16"/>
      <c r="F51" s="380"/>
      <c r="G51" s="380"/>
      <c r="H51" s="75">
        <v>0</v>
      </c>
      <c r="I51" s="75">
        <v>0</v>
      </c>
      <c r="J51" s="75">
        <v>0</v>
      </c>
      <c r="K51" s="75">
        <v>0</v>
      </c>
      <c r="L51" s="75">
        <v>0</v>
      </c>
      <c r="M51" s="75">
        <v>0</v>
      </c>
      <c r="N51" s="75">
        <v>0</v>
      </c>
      <c r="O51" s="75">
        <v>0</v>
      </c>
      <c r="P51" s="152">
        <f t="shared" si="6"/>
        <v>0</v>
      </c>
      <c r="Q51" s="152">
        <f>IF('Demande finale'!$B$11="Positif",P51*0.5,P51*0.6)</f>
        <v>0</v>
      </c>
      <c r="R51" s="153">
        <f>IF('Demande finale'!$B$11="Négatif",P51*0.4,P51*0.5)</f>
        <v>0</v>
      </c>
      <c r="S51" s="153">
        <f t="shared" si="7"/>
        <v>0</v>
      </c>
      <c r="T51" s="453"/>
      <c r="U51" s="154"/>
      <c r="V51" s="75">
        <v>0</v>
      </c>
      <c r="W51" s="75">
        <v>0</v>
      </c>
      <c r="X51" s="75">
        <v>0</v>
      </c>
      <c r="Y51" s="75">
        <v>0</v>
      </c>
      <c r="Z51" s="75">
        <v>0</v>
      </c>
      <c r="AA51" s="75">
        <v>0</v>
      </c>
      <c r="AB51" s="75">
        <v>0</v>
      </c>
      <c r="AC51" s="75">
        <v>0</v>
      </c>
      <c r="AD51" s="152">
        <f t="shared" si="8"/>
        <v>0</v>
      </c>
      <c r="AE51" s="167">
        <f>MIN(IF('Demande finale'!$B$11="Positif",AD51*0.5,AD51*0.6),Q51)</f>
        <v>0</v>
      </c>
      <c r="AF51" s="167">
        <f t="shared" si="5"/>
        <v>0</v>
      </c>
      <c r="AG51" s="167">
        <f t="shared" si="9"/>
        <v>0</v>
      </c>
      <c r="AH51" s="423"/>
    </row>
    <row r="52" spans="1:34" s="156" customFormat="1" ht="25.35" customHeight="1" x14ac:dyDescent="0.3">
      <c r="A52" s="154"/>
      <c r="B52" s="16"/>
      <c r="C52" s="381"/>
      <c r="D52" s="381"/>
      <c r="E52" s="16"/>
      <c r="F52" s="380"/>
      <c r="G52" s="380"/>
      <c r="H52" s="75">
        <v>0</v>
      </c>
      <c r="I52" s="75">
        <v>0</v>
      </c>
      <c r="J52" s="75">
        <v>0</v>
      </c>
      <c r="K52" s="75">
        <v>0</v>
      </c>
      <c r="L52" s="75">
        <v>0</v>
      </c>
      <c r="M52" s="75">
        <v>0</v>
      </c>
      <c r="N52" s="75">
        <v>0</v>
      </c>
      <c r="O52" s="75">
        <v>0</v>
      </c>
      <c r="P52" s="152">
        <f t="shared" si="6"/>
        <v>0</v>
      </c>
      <c r="Q52" s="152">
        <f>IF('Demande finale'!$B$11="Positif",P52*0.5,P52*0.6)</f>
        <v>0</v>
      </c>
      <c r="R52" s="153">
        <f>IF('Demande finale'!$B$11="Négatif",P52*0.4,P52*0.5)</f>
        <v>0</v>
      </c>
      <c r="S52" s="153">
        <f t="shared" si="7"/>
        <v>0</v>
      </c>
      <c r="T52" s="453"/>
      <c r="U52" s="154"/>
      <c r="V52" s="75">
        <v>0</v>
      </c>
      <c r="W52" s="75">
        <v>0</v>
      </c>
      <c r="X52" s="75">
        <v>0</v>
      </c>
      <c r="Y52" s="75">
        <v>0</v>
      </c>
      <c r="Z52" s="75">
        <v>0</v>
      </c>
      <c r="AA52" s="75">
        <v>0</v>
      </c>
      <c r="AB52" s="75">
        <v>0</v>
      </c>
      <c r="AC52" s="75">
        <v>0</v>
      </c>
      <c r="AD52" s="152">
        <f t="shared" si="8"/>
        <v>0</v>
      </c>
      <c r="AE52" s="167">
        <f>MIN(IF('Demande finale'!$B$11="Positif",AD52*0.5,AD52*0.6),Q52)</f>
        <v>0</v>
      </c>
      <c r="AF52" s="167">
        <f t="shared" si="5"/>
        <v>0</v>
      </c>
      <c r="AG52" s="167">
        <f t="shared" si="9"/>
        <v>0</v>
      </c>
      <c r="AH52" s="423"/>
    </row>
    <row r="53" spans="1:34" s="156" customFormat="1" ht="25.35" customHeight="1" x14ac:dyDescent="0.3">
      <c r="A53" s="154"/>
      <c r="B53" s="16"/>
      <c r="C53" s="381"/>
      <c r="D53" s="381"/>
      <c r="E53" s="16"/>
      <c r="F53" s="380"/>
      <c r="G53" s="380"/>
      <c r="H53" s="75">
        <v>0</v>
      </c>
      <c r="I53" s="75">
        <v>0</v>
      </c>
      <c r="J53" s="75">
        <v>0</v>
      </c>
      <c r="K53" s="75">
        <v>0</v>
      </c>
      <c r="L53" s="75">
        <v>0</v>
      </c>
      <c r="M53" s="75">
        <v>0</v>
      </c>
      <c r="N53" s="75">
        <v>0</v>
      </c>
      <c r="O53" s="75">
        <v>0</v>
      </c>
      <c r="P53" s="152">
        <f t="shared" si="6"/>
        <v>0</v>
      </c>
      <c r="Q53" s="152">
        <f>IF('Demande finale'!$B$11="Positif",P53*0.5,P53*0.6)</f>
        <v>0</v>
      </c>
      <c r="R53" s="153">
        <f>IF('Demande finale'!$B$11="Négatif",P53*0.4,P53*0.5)</f>
        <v>0</v>
      </c>
      <c r="S53" s="153">
        <f t="shared" si="7"/>
        <v>0</v>
      </c>
      <c r="T53" s="453"/>
      <c r="U53" s="154"/>
      <c r="V53" s="75">
        <v>0</v>
      </c>
      <c r="W53" s="75">
        <v>0</v>
      </c>
      <c r="X53" s="75">
        <v>0</v>
      </c>
      <c r="Y53" s="75">
        <v>0</v>
      </c>
      <c r="Z53" s="75">
        <v>0</v>
      </c>
      <c r="AA53" s="75">
        <v>0</v>
      </c>
      <c r="AB53" s="75">
        <v>0</v>
      </c>
      <c r="AC53" s="75">
        <v>0</v>
      </c>
      <c r="AD53" s="152">
        <f t="shared" si="8"/>
        <v>0</v>
      </c>
      <c r="AE53" s="167">
        <f>MIN(IF('Demande finale'!$B$11="Positif",AD53*0.5,AD53*0.6),Q53)</f>
        <v>0</v>
      </c>
      <c r="AF53" s="167">
        <f t="shared" si="5"/>
        <v>0</v>
      </c>
      <c r="AG53" s="167">
        <f t="shared" si="9"/>
        <v>0</v>
      </c>
      <c r="AH53" s="423"/>
    </row>
    <row r="54" spans="1:34" s="156" customFormat="1" ht="25.35" customHeight="1" x14ac:dyDescent="0.3">
      <c r="A54" s="154"/>
      <c r="B54" s="16"/>
      <c r="C54" s="381"/>
      <c r="D54" s="381"/>
      <c r="E54" s="16"/>
      <c r="F54" s="380"/>
      <c r="G54" s="380"/>
      <c r="H54" s="75">
        <v>0</v>
      </c>
      <c r="I54" s="75">
        <v>0</v>
      </c>
      <c r="J54" s="75">
        <v>0</v>
      </c>
      <c r="K54" s="75">
        <v>0</v>
      </c>
      <c r="L54" s="75">
        <v>0</v>
      </c>
      <c r="M54" s="75">
        <v>0</v>
      </c>
      <c r="N54" s="75">
        <v>0</v>
      </c>
      <c r="O54" s="75">
        <v>0</v>
      </c>
      <c r="P54" s="152">
        <f t="shared" si="6"/>
        <v>0</v>
      </c>
      <c r="Q54" s="152">
        <f>IF('Demande finale'!$B$11="Positif",P54*0.5,P54*0.6)</f>
        <v>0</v>
      </c>
      <c r="R54" s="153">
        <f>IF('Demande finale'!$B$11="Négatif",P54*0.4,P54*0.5)</f>
        <v>0</v>
      </c>
      <c r="S54" s="153">
        <f t="shared" si="7"/>
        <v>0</v>
      </c>
      <c r="T54" s="453"/>
      <c r="U54" s="154"/>
      <c r="V54" s="75">
        <v>0</v>
      </c>
      <c r="W54" s="75">
        <v>0</v>
      </c>
      <c r="X54" s="75">
        <v>0</v>
      </c>
      <c r="Y54" s="75">
        <v>0</v>
      </c>
      <c r="Z54" s="75">
        <v>0</v>
      </c>
      <c r="AA54" s="75">
        <v>0</v>
      </c>
      <c r="AB54" s="75">
        <v>0</v>
      </c>
      <c r="AC54" s="75">
        <v>0</v>
      </c>
      <c r="AD54" s="152">
        <f t="shared" si="8"/>
        <v>0</v>
      </c>
      <c r="AE54" s="167">
        <f>MIN(IF('Demande finale'!$B$11="Positif",AD54*0.5,AD54*0.6),Q54)</f>
        <v>0</v>
      </c>
      <c r="AF54" s="167">
        <f t="shared" si="5"/>
        <v>0</v>
      </c>
      <c r="AG54" s="167">
        <f t="shared" si="9"/>
        <v>0</v>
      </c>
      <c r="AH54" s="423"/>
    </row>
    <row r="55" spans="1:34" s="156" customFormat="1" ht="25.35" customHeight="1" x14ac:dyDescent="0.3">
      <c r="A55" s="154"/>
      <c r="B55" s="16"/>
      <c r="C55" s="381"/>
      <c r="D55" s="381"/>
      <c r="E55" s="16"/>
      <c r="F55" s="380"/>
      <c r="G55" s="380"/>
      <c r="H55" s="75">
        <v>0</v>
      </c>
      <c r="I55" s="75">
        <v>0</v>
      </c>
      <c r="J55" s="75">
        <v>0</v>
      </c>
      <c r="K55" s="75">
        <v>0</v>
      </c>
      <c r="L55" s="75">
        <v>0</v>
      </c>
      <c r="M55" s="75">
        <v>0</v>
      </c>
      <c r="N55" s="75">
        <v>0</v>
      </c>
      <c r="O55" s="75">
        <v>0</v>
      </c>
      <c r="P55" s="152">
        <f t="shared" si="6"/>
        <v>0</v>
      </c>
      <c r="Q55" s="152">
        <f>IF('Demande finale'!$B$11="Positif",P55*0.5,P55*0.6)</f>
        <v>0</v>
      </c>
      <c r="R55" s="153">
        <f>IF('Demande finale'!$B$11="Négatif",P55*0.4,P55*0.5)</f>
        <v>0</v>
      </c>
      <c r="S55" s="153">
        <f t="shared" si="7"/>
        <v>0</v>
      </c>
      <c r="T55" s="453"/>
      <c r="U55" s="154"/>
      <c r="V55" s="75">
        <v>0</v>
      </c>
      <c r="W55" s="75">
        <v>0</v>
      </c>
      <c r="X55" s="75">
        <v>0</v>
      </c>
      <c r="Y55" s="75">
        <v>0</v>
      </c>
      <c r="Z55" s="75">
        <v>0</v>
      </c>
      <c r="AA55" s="75">
        <v>0</v>
      </c>
      <c r="AB55" s="75">
        <v>0</v>
      </c>
      <c r="AC55" s="75">
        <v>0</v>
      </c>
      <c r="AD55" s="152">
        <f t="shared" si="8"/>
        <v>0</v>
      </c>
      <c r="AE55" s="167">
        <f>MIN(IF('Demande finale'!$B$11="Positif",AD55*0.5,AD55*0.6),Q55)</f>
        <v>0</v>
      </c>
      <c r="AF55" s="167">
        <f t="shared" si="5"/>
        <v>0</v>
      </c>
      <c r="AG55" s="167">
        <f t="shared" si="9"/>
        <v>0</v>
      </c>
      <c r="AH55" s="423"/>
    </row>
    <row r="56" spans="1:34" s="156" customFormat="1" ht="25.35" customHeight="1" x14ac:dyDescent="0.3">
      <c r="A56" s="154"/>
      <c r="B56" s="16"/>
      <c r="C56" s="381"/>
      <c r="D56" s="381"/>
      <c r="E56" s="16"/>
      <c r="F56" s="380"/>
      <c r="G56" s="380"/>
      <c r="H56" s="75">
        <v>0</v>
      </c>
      <c r="I56" s="75">
        <v>0</v>
      </c>
      <c r="J56" s="75">
        <v>0</v>
      </c>
      <c r="K56" s="75">
        <v>0</v>
      </c>
      <c r="L56" s="75">
        <v>0</v>
      </c>
      <c r="M56" s="75">
        <v>0</v>
      </c>
      <c r="N56" s="75">
        <v>0</v>
      </c>
      <c r="O56" s="75">
        <v>0</v>
      </c>
      <c r="P56" s="152">
        <f t="shared" si="6"/>
        <v>0</v>
      </c>
      <c r="Q56" s="152">
        <f>IF('Demande finale'!$B$11="Positif",P56*0.5,P56*0.6)</f>
        <v>0</v>
      </c>
      <c r="R56" s="153">
        <f>IF('Demande finale'!$B$11="Négatif",P56*0.4,P56*0.5)</f>
        <v>0</v>
      </c>
      <c r="S56" s="153">
        <f t="shared" si="7"/>
        <v>0</v>
      </c>
      <c r="T56" s="453"/>
      <c r="U56" s="154"/>
      <c r="V56" s="75">
        <v>0</v>
      </c>
      <c r="W56" s="75">
        <v>0</v>
      </c>
      <c r="X56" s="75">
        <v>0</v>
      </c>
      <c r="Y56" s="75">
        <v>0</v>
      </c>
      <c r="Z56" s="75">
        <v>0</v>
      </c>
      <c r="AA56" s="75">
        <v>0</v>
      </c>
      <c r="AB56" s="75">
        <v>0</v>
      </c>
      <c r="AC56" s="75">
        <v>0</v>
      </c>
      <c r="AD56" s="152">
        <f t="shared" si="8"/>
        <v>0</v>
      </c>
      <c r="AE56" s="167">
        <f>MIN(IF('Demande finale'!$B$11="Positif",AD56*0.5,AD56*0.6),Q56)</f>
        <v>0</v>
      </c>
      <c r="AF56" s="167">
        <f t="shared" si="5"/>
        <v>0</v>
      </c>
      <c r="AG56" s="167">
        <f t="shared" si="9"/>
        <v>0</v>
      </c>
      <c r="AH56" s="423"/>
    </row>
    <row r="57" spans="1:34" s="156" customFormat="1" ht="25.35" customHeight="1" x14ac:dyDescent="0.3">
      <c r="A57" s="154"/>
      <c r="B57" s="16"/>
      <c r="C57" s="381"/>
      <c r="D57" s="381"/>
      <c r="E57" s="16"/>
      <c r="F57" s="380"/>
      <c r="G57" s="380"/>
      <c r="H57" s="75">
        <v>0</v>
      </c>
      <c r="I57" s="75">
        <v>0</v>
      </c>
      <c r="J57" s="75">
        <v>0</v>
      </c>
      <c r="K57" s="75">
        <v>0</v>
      </c>
      <c r="L57" s="75">
        <v>0</v>
      </c>
      <c r="M57" s="75">
        <v>0</v>
      </c>
      <c r="N57" s="75">
        <v>0</v>
      </c>
      <c r="O57" s="75">
        <v>0</v>
      </c>
      <c r="P57" s="152">
        <f t="shared" si="6"/>
        <v>0</v>
      </c>
      <c r="Q57" s="152">
        <f>IF('Demande finale'!$B$11="Positif",P57*0.5,P57*0.6)</f>
        <v>0</v>
      </c>
      <c r="R57" s="153">
        <f>IF('Demande finale'!$B$11="Négatif",P57*0.4,P57*0.5)</f>
        <v>0</v>
      </c>
      <c r="S57" s="153">
        <f t="shared" si="7"/>
        <v>0</v>
      </c>
      <c r="T57" s="453"/>
      <c r="U57" s="154"/>
      <c r="V57" s="75">
        <v>0</v>
      </c>
      <c r="W57" s="75">
        <v>0</v>
      </c>
      <c r="X57" s="75">
        <v>0</v>
      </c>
      <c r="Y57" s="75">
        <v>0</v>
      </c>
      <c r="Z57" s="75">
        <v>0</v>
      </c>
      <c r="AA57" s="75">
        <v>0</v>
      </c>
      <c r="AB57" s="75">
        <v>0</v>
      </c>
      <c r="AC57" s="75">
        <v>0</v>
      </c>
      <c r="AD57" s="152">
        <f t="shared" si="8"/>
        <v>0</v>
      </c>
      <c r="AE57" s="167">
        <f>MIN(IF('Demande finale'!$B$11="Positif",AD57*0.5,AD57*0.6),Q57)</f>
        <v>0</v>
      </c>
      <c r="AF57" s="167">
        <f t="shared" si="5"/>
        <v>0</v>
      </c>
      <c r="AG57" s="167">
        <f t="shared" si="9"/>
        <v>0</v>
      </c>
      <c r="AH57" s="423"/>
    </row>
    <row r="58" spans="1:34" s="156" customFormat="1" ht="25.35" customHeight="1" x14ac:dyDescent="0.3">
      <c r="A58" s="154"/>
      <c r="B58" s="16"/>
      <c r="C58" s="381"/>
      <c r="D58" s="381"/>
      <c r="E58" s="16"/>
      <c r="F58" s="380"/>
      <c r="G58" s="380"/>
      <c r="H58" s="75">
        <v>0</v>
      </c>
      <c r="I58" s="75">
        <v>0</v>
      </c>
      <c r="J58" s="75">
        <v>0</v>
      </c>
      <c r="K58" s="75">
        <v>0</v>
      </c>
      <c r="L58" s="75">
        <v>0</v>
      </c>
      <c r="M58" s="75">
        <v>0</v>
      </c>
      <c r="N58" s="75">
        <v>0</v>
      </c>
      <c r="O58" s="75">
        <v>0</v>
      </c>
      <c r="P58" s="152">
        <f t="shared" si="6"/>
        <v>0</v>
      </c>
      <c r="Q58" s="152">
        <f>IF('Demande finale'!$B$11="Positif",P58*0.5,P58*0.6)</f>
        <v>0</v>
      </c>
      <c r="R58" s="153">
        <f>IF('Demande finale'!$B$11="Négatif",P58*0.4,P58*0.5)</f>
        <v>0</v>
      </c>
      <c r="S58" s="153">
        <f t="shared" si="7"/>
        <v>0</v>
      </c>
      <c r="T58" s="453"/>
      <c r="U58" s="154"/>
      <c r="V58" s="75">
        <v>0</v>
      </c>
      <c r="W58" s="75">
        <v>0</v>
      </c>
      <c r="X58" s="75">
        <v>0</v>
      </c>
      <c r="Y58" s="75">
        <v>0</v>
      </c>
      <c r="Z58" s="75">
        <v>0</v>
      </c>
      <c r="AA58" s="75">
        <v>0</v>
      </c>
      <c r="AB58" s="75">
        <v>0</v>
      </c>
      <c r="AC58" s="75">
        <v>0</v>
      </c>
      <c r="AD58" s="152">
        <f t="shared" si="8"/>
        <v>0</v>
      </c>
      <c r="AE58" s="167">
        <f>MIN(IF('Demande finale'!$B$11="Positif",AD58*0.5,AD58*0.6),Q58)</f>
        <v>0</v>
      </c>
      <c r="AF58" s="167">
        <f t="shared" si="5"/>
        <v>0</v>
      </c>
      <c r="AG58" s="167">
        <f t="shared" si="9"/>
        <v>0</v>
      </c>
      <c r="AH58" s="423"/>
    </row>
    <row r="59" spans="1:34" s="156" customFormat="1" ht="25.35" customHeight="1" x14ac:dyDescent="0.3">
      <c r="A59" s="154"/>
      <c r="B59" s="16"/>
      <c r="C59" s="381"/>
      <c r="D59" s="381"/>
      <c r="E59" s="16"/>
      <c r="F59" s="380"/>
      <c r="G59" s="380"/>
      <c r="H59" s="75">
        <v>0</v>
      </c>
      <c r="I59" s="75">
        <v>0</v>
      </c>
      <c r="J59" s="75">
        <v>0</v>
      </c>
      <c r="K59" s="75">
        <v>0</v>
      </c>
      <c r="L59" s="75">
        <v>0</v>
      </c>
      <c r="M59" s="75">
        <v>0</v>
      </c>
      <c r="N59" s="75">
        <v>0</v>
      </c>
      <c r="O59" s="75">
        <v>0</v>
      </c>
      <c r="P59" s="152">
        <f t="shared" si="6"/>
        <v>0</v>
      </c>
      <c r="Q59" s="152">
        <f>IF('Demande finale'!$B$11="Positif",P59*0.5,P59*0.6)</f>
        <v>0</v>
      </c>
      <c r="R59" s="153">
        <f>IF('Demande finale'!$B$11="Négatif",P59*0.4,P59*0.5)</f>
        <v>0</v>
      </c>
      <c r="S59" s="153">
        <f t="shared" si="7"/>
        <v>0</v>
      </c>
      <c r="T59" s="453"/>
      <c r="U59" s="154"/>
      <c r="V59" s="75">
        <v>0</v>
      </c>
      <c r="W59" s="75">
        <v>0</v>
      </c>
      <c r="X59" s="75">
        <v>0</v>
      </c>
      <c r="Y59" s="75">
        <v>0</v>
      </c>
      <c r="Z59" s="75">
        <v>0</v>
      </c>
      <c r="AA59" s="75">
        <v>0</v>
      </c>
      <c r="AB59" s="75">
        <v>0</v>
      </c>
      <c r="AC59" s="75">
        <v>0</v>
      </c>
      <c r="AD59" s="152">
        <f t="shared" si="8"/>
        <v>0</v>
      </c>
      <c r="AE59" s="167">
        <f>MIN(IF('Demande finale'!$B$11="Positif",AD59*0.5,AD59*0.6),Q59)</f>
        <v>0</v>
      </c>
      <c r="AF59" s="167">
        <f t="shared" si="5"/>
        <v>0</v>
      </c>
      <c r="AG59" s="167">
        <f t="shared" si="9"/>
        <v>0</v>
      </c>
      <c r="AH59" s="423"/>
    </row>
    <row r="60" spans="1:34" s="156" customFormat="1" ht="25.35" customHeight="1" x14ac:dyDescent="0.3">
      <c r="A60" s="154"/>
      <c r="B60" s="16"/>
      <c r="C60" s="381"/>
      <c r="D60" s="381"/>
      <c r="E60" s="16"/>
      <c r="F60" s="380"/>
      <c r="G60" s="380"/>
      <c r="H60" s="75">
        <v>0</v>
      </c>
      <c r="I60" s="75">
        <v>0</v>
      </c>
      <c r="J60" s="75">
        <v>0</v>
      </c>
      <c r="K60" s="75">
        <v>0</v>
      </c>
      <c r="L60" s="75">
        <v>0</v>
      </c>
      <c r="M60" s="75">
        <v>0</v>
      </c>
      <c r="N60" s="75">
        <v>0</v>
      </c>
      <c r="O60" s="75">
        <v>0</v>
      </c>
      <c r="P60" s="152">
        <f t="shared" si="6"/>
        <v>0</v>
      </c>
      <c r="Q60" s="152">
        <f>IF('Demande finale'!$B$11="Positif",P60*0.5,P60*0.6)</f>
        <v>0</v>
      </c>
      <c r="R60" s="153">
        <f>IF('Demande finale'!$B$11="Négatif",P60*0.4,P60*0.5)</f>
        <v>0</v>
      </c>
      <c r="S60" s="153">
        <f t="shared" si="7"/>
        <v>0</v>
      </c>
      <c r="T60" s="453"/>
      <c r="U60" s="154"/>
      <c r="V60" s="75">
        <v>0</v>
      </c>
      <c r="W60" s="75">
        <v>0</v>
      </c>
      <c r="X60" s="75">
        <v>0</v>
      </c>
      <c r="Y60" s="75">
        <v>0</v>
      </c>
      <c r="Z60" s="75">
        <v>0</v>
      </c>
      <c r="AA60" s="75">
        <v>0</v>
      </c>
      <c r="AB60" s="75">
        <v>0</v>
      </c>
      <c r="AC60" s="75">
        <v>0</v>
      </c>
      <c r="AD60" s="152">
        <f t="shared" si="8"/>
        <v>0</v>
      </c>
      <c r="AE60" s="167">
        <f>MIN(IF('Demande finale'!$B$11="Positif",AD60*0.5,AD60*0.6),Q60)</f>
        <v>0</v>
      </c>
      <c r="AF60" s="167">
        <f t="shared" si="5"/>
        <v>0</v>
      </c>
      <c r="AG60" s="167">
        <f t="shared" si="9"/>
        <v>0</v>
      </c>
      <c r="AH60" s="423"/>
    </row>
    <row r="61" spans="1:34" s="156" customFormat="1" ht="25.35" customHeight="1" x14ac:dyDescent="0.3">
      <c r="A61" s="176"/>
      <c r="B61" s="59"/>
      <c r="C61" s="384"/>
      <c r="D61" s="384"/>
      <c r="E61" s="59"/>
      <c r="F61" s="380"/>
      <c r="G61" s="380"/>
      <c r="H61" s="168">
        <v>0</v>
      </c>
      <c r="I61" s="168">
        <v>0</v>
      </c>
      <c r="J61" s="168">
        <v>0</v>
      </c>
      <c r="K61" s="168">
        <v>0</v>
      </c>
      <c r="L61" s="168">
        <v>0</v>
      </c>
      <c r="M61" s="168">
        <v>0</v>
      </c>
      <c r="N61" s="168">
        <v>0</v>
      </c>
      <c r="O61" s="75">
        <v>0</v>
      </c>
      <c r="P61" s="152">
        <f t="shared" si="6"/>
        <v>0</v>
      </c>
      <c r="Q61" s="152">
        <f>IF('Demande finale'!$B$11="Positif",P61*0.5,P61*0.6)</f>
        <v>0</v>
      </c>
      <c r="R61" s="153">
        <f>IF('Demande finale'!$B$11="Négatif",P61*0.4,P61*0.5)</f>
        <v>0</v>
      </c>
      <c r="S61" s="153">
        <f t="shared" si="7"/>
        <v>0</v>
      </c>
      <c r="T61" s="453"/>
      <c r="U61" s="154"/>
      <c r="V61" s="168">
        <v>0</v>
      </c>
      <c r="W61" s="168">
        <v>0</v>
      </c>
      <c r="X61" s="168">
        <v>0</v>
      </c>
      <c r="Y61" s="168">
        <v>0</v>
      </c>
      <c r="Z61" s="168">
        <v>0</v>
      </c>
      <c r="AA61" s="168">
        <v>0</v>
      </c>
      <c r="AB61" s="168">
        <v>0</v>
      </c>
      <c r="AC61" s="168">
        <v>0</v>
      </c>
      <c r="AD61" s="169">
        <f t="shared" si="8"/>
        <v>0</v>
      </c>
      <c r="AE61" s="167">
        <f>MIN(IF('Demande finale'!$B$11="Positif",AD61*0.5,AD61*0.6),Q61)</f>
        <v>0</v>
      </c>
      <c r="AF61" s="167">
        <f t="shared" si="5"/>
        <v>0</v>
      </c>
      <c r="AG61" s="167">
        <f t="shared" si="9"/>
        <v>0</v>
      </c>
      <c r="AH61" s="423"/>
    </row>
    <row r="62" spans="1:34" ht="25.35" customHeight="1" x14ac:dyDescent="0.3">
      <c r="A62" s="135"/>
      <c r="B62" s="16"/>
      <c r="C62" s="16"/>
      <c r="D62" s="16"/>
      <c r="E62" s="16"/>
      <c r="F62" s="380"/>
      <c r="G62" s="380"/>
      <c r="H62" s="75">
        <v>0</v>
      </c>
      <c r="I62" s="75">
        <v>0</v>
      </c>
      <c r="J62" s="75">
        <v>0</v>
      </c>
      <c r="K62" s="75">
        <v>0</v>
      </c>
      <c r="L62" s="75">
        <v>0</v>
      </c>
      <c r="M62" s="75">
        <v>0</v>
      </c>
      <c r="N62" s="75">
        <v>0</v>
      </c>
      <c r="O62" s="75">
        <v>0</v>
      </c>
      <c r="P62" s="152">
        <f t="shared" si="6"/>
        <v>0</v>
      </c>
      <c r="Q62" s="152">
        <f>IF('Demande finale'!$B$11="Positif",P62*0.5,P62*0.6)</f>
        <v>0</v>
      </c>
      <c r="R62" s="153">
        <f>IF('Demande finale'!$B$11="Négatif",P62*0.4,P62*0.5)</f>
        <v>0</v>
      </c>
      <c r="S62" s="153">
        <f t="shared" si="7"/>
        <v>0</v>
      </c>
      <c r="T62" s="170"/>
      <c r="U62" s="154"/>
      <c r="V62" s="75">
        <v>0</v>
      </c>
      <c r="W62" s="75">
        <v>0</v>
      </c>
      <c r="X62" s="75">
        <v>0</v>
      </c>
      <c r="Y62" s="75">
        <v>0</v>
      </c>
      <c r="Z62" s="75">
        <v>0</v>
      </c>
      <c r="AA62" s="75">
        <v>0</v>
      </c>
      <c r="AB62" s="75">
        <v>0</v>
      </c>
      <c r="AC62" s="75">
        <v>0</v>
      </c>
      <c r="AD62" s="152">
        <f t="shared" si="8"/>
        <v>0</v>
      </c>
      <c r="AE62" s="167">
        <f>MIN(IF('Demande finale'!$B$11="Positif",AD62*0.5,AD62*0.6),Q62)</f>
        <v>0</v>
      </c>
      <c r="AF62" s="167">
        <f t="shared" si="5"/>
        <v>0</v>
      </c>
      <c r="AG62" s="167">
        <f t="shared" si="9"/>
        <v>0</v>
      </c>
      <c r="AH62" s="419"/>
    </row>
  </sheetData>
  <sheetProtection algorithmName="SHA-512" hashValue="sJqqxqSLy3Xl/D5nR4Bin17bennfTJrldCVLFVmNif2GqVDGxNFb0EcdiKjTVc/Y5M6QODslZ3zEOQ0IpB+KQQ==" saltValue="edBQhQPERaYRLe15ILY/0g==" spinCount="100000" sheet="1" selectLockedCells="1"/>
  <mergeCells count="29">
    <mergeCell ref="A12:G12"/>
    <mergeCell ref="V9:AC9"/>
    <mergeCell ref="F10:F11"/>
    <mergeCell ref="A10:A11"/>
    <mergeCell ref="G10:G11"/>
    <mergeCell ref="A9:G9"/>
    <mergeCell ref="B10:B11"/>
    <mergeCell ref="C10:C11"/>
    <mergeCell ref="E10:E11"/>
    <mergeCell ref="H9:N9"/>
    <mergeCell ref="S9:S11"/>
    <mergeCell ref="P9:P11"/>
    <mergeCell ref="D10:D11"/>
    <mergeCell ref="Q9:R10"/>
    <mergeCell ref="H10:H11"/>
    <mergeCell ref="H7:S7"/>
    <mergeCell ref="Y10:AC10"/>
    <mergeCell ref="T9:T61"/>
    <mergeCell ref="U9:U11"/>
    <mergeCell ref="AD9:AD11"/>
    <mergeCell ref="U7:AG7"/>
    <mergeCell ref="AG9:AG11"/>
    <mergeCell ref="AE9:AF10"/>
    <mergeCell ref="I10:I11"/>
    <mergeCell ref="J10:J11"/>
    <mergeCell ref="V10:V11"/>
    <mergeCell ref="W10:W11"/>
    <mergeCell ref="X10:X11"/>
    <mergeCell ref="K10:O10"/>
  </mergeCells>
  <conditionalFormatting sqref="U13:U62">
    <cfRule type="containsText" dxfId="78" priority="1" operator="containsText" text="Terminé">
      <formula>NOT(ISERROR(SEARCH("Terminé",U13)))</formula>
    </cfRule>
  </conditionalFormatting>
  <pageMargins left="0.25" right="0.25" top="0.75" bottom="0.75" header="0.3" footer="0.3"/>
  <pageSetup paperSize="5" scale="75"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Utilisez la liste déroulante" xr:uid="{F4CBC6C0-5A1F-45EB-8A23-EA8CBC9223B6}">
          <x14:formula1>
            <xm:f>Source_1!$F$6:$F$55</xm:f>
          </x14:formula1>
          <xm:sqref>B7</xm:sqref>
        </x14:dataValidation>
        <x14:dataValidation type="list" allowBlank="1" showInputMessage="1" showErrorMessage="1" xr:uid="{FB4B2A36-D694-4F43-9E26-219DA8430BC7}">
          <x14:formula1>
            <xm:f>Source_1!$B$88:$B$93</xm:f>
          </x14:formula1>
          <xm:sqref>B13:B62</xm:sqref>
        </x14:dataValidation>
        <x14:dataValidation type="list" allowBlank="1" showInputMessage="1" showErrorMessage="1" xr:uid="{9A46C9E6-E089-4DB9-A8EA-E631376236B2}">
          <x14:formula1>
            <xm:f>Source_1!$B$164:$B$168</xm:f>
          </x14:formula1>
          <xm:sqref>U13:U62</xm:sqref>
        </x14:dataValidation>
        <x14:dataValidation type="date" allowBlank="1" showInputMessage="1" showErrorMessage="1" xr:uid="{5B228EA2-82B3-4F7B-8E1D-033855551F3E}">
          <x14:formula1>
            <xm:f>Source_1!D98</xm:f>
          </x14:formula1>
          <x14:formula2>
            <xm:f>Source_1!D99</xm:f>
          </x14:formula2>
          <xm:sqref>F59:G59 F62:G62</xm:sqref>
        </x14:dataValidation>
        <x14:dataValidation type="date" allowBlank="1" showInputMessage="1" showErrorMessage="1" xr:uid="{B7227C63-7D09-49ED-820E-FE5C961B2C76}">
          <x14:formula1>
            <xm:f>Source_1!D101</xm:f>
          </x14:formula1>
          <x14:formula2>
            <xm:f>Source_1!D102</xm:f>
          </x14:formula2>
          <xm:sqref>F54:G58 F60:G61</xm:sqref>
        </x14:dataValidation>
        <x14:dataValidation type="date" allowBlank="1" showInputMessage="1" showErrorMessage="1" xr:uid="{B5876D00-B949-42D0-8585-61A95585BDF7}">
          <x14:formula1>
            <xm:f>Source_1!D98</xm:f>
          </x14:formula1>
          <x14:formula2>
            <xm:f>Source_1!D99</xm:f>
          </x14:formula2>
          <xm:sqref>F13:G39</xm:sqref>
        </x14:dataValidation>
        <x14:dataValidation type="date" allowBlank="1" showInputMessage="1" showErrorMessage="1" xr:uid="{04467AB9-5C23-4C0A-883C-F4A0C81B513E}">
          <x14:formula1>
            <xm:f>Source_1!D108</xm:f>
          </x14:formula1>
          <x14:formula2>
            <xm:f>Source_1!D109</xm:f>
          </x14:formula2>
          <xm:sqref>F40:G53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0AF89-7FE8-4B4A-9F3E-12B7A1981533}">
  <sheetPr>
    <tabColor theme="5" tint="-0.249977111117893"/>
  </sheetPr>
  <dimension ref="A1:AW36"/>
  <sheetViews>
    <sheetView showGridLines="0" zoomScale="70" zoomScaleNormal="70" workbookViewId="0">
      <pane xSplit="1" ySplit="11" topLeftCell="AF12" activePane="bottomRight" state="frozen"/>
      <selection pane="topRight" activeCell="B1" sqref="B1"/>
      <selection pane="bottomLeft" activeCell="A10" sqref="A10"/>
      <selection pane="bottomRight" activeCell="A19" sqref="A19"/>
    </sheetView>
  </sheetViews>
  <sheetFormatPr baseColWidth="10" defaultColWidth="11.44140625" defaultRowHeight="15" customHeight="1" x14ac:dyDescent="0.3"/>
  <cols>
    <col min="1" max="1" width="53.33203125" style="30" customWidth="1"/>
    <col min="2" max="2" width="27.33203125" style="30" customWidth="1"/>
    <col min="3" max="3" width="66.33203125" style="30" customWidth="1"/>
    <col min="4" max="6" width="28.6640625" style="30" customWidth="1"/>
    <col min="7" max="7" width="26.44140625" style="30" customWidth="1"/>
    <col min="8" max="8" width="26.33203125" style="30" customWidth="1"/>
    <col min="9" max="9" width="26.109375" style="30" customWidth="1"/>
    <col min="10" max="10" width="26.109375" style="171" customWidth="1"/>
    <col min="11" max="11" width="30.33203125" style="30" customWidth="1"/>
    <col min="12" max="12" width="30.33203125" style="30" hidden="1" customWidth="1"/>
    <col min="13" max="15" width="25.6640625" style="30" customWidth="1"/>
    <col min="16" max="20" width="25.6640625" style="30" hidden="1" customWidth="1"/>
    <col min="21" max="24" width="25.6640625" style="30" customWidth="1"/>
    <col min="25" max="25" width="2.88671875" style="30" customWidth="1"/>
    <col min="26" max="26" width="44" style="30" customWidth="1"/>
    <col min="27" max="30" width="40.109375" style="30" customWidth="1"/>
    <col min="31" max="31" width="68.44140625" style="30" customWidth="1"/>
    <col min="32" max="35" width="23" style="30" customWidth="1"/>
    <col min="36" max="36" width="23" style="30" hidden="1" customWidth="1"/>
    <col min="37" max="39" width="25.6640625" style="30" customWidth="1"/>
    <col min="40" max="44" width="25.6640625" style="30" hidden="1" customWidth="1"/>
    <col min="45" max="48" width="25.6640625" style="30" customWidth="1"/>
    <col min="49" max="16384" width="11.44140625" style="30"/>
  </cols>
  <sheetData>
    <row r="1" spans="1:49" ht="15" customHeight="1" x14ac:dyDescent="0.3">
      <c r="L1" s="30">
        <v>0</v>
      </c>
    </row>
    <row r="3" spans="1:49" ht="15" customHeight="1" x14ac:dyDescent="0.3">
      <c r="M3" s="515" t="s">
        <v>101</v>
      </c>
      <c r="N3" s="515"/>
      <c r="O3" s="515"/>
      <c r="P3" s="515"/>
      <c r="Q3" s="515"/>
      <c r="R3" s="515"/>
      <c r="S3" s="515"/>
      <c r="T3" s="515"/>
      <c r="U3" s="515"/>
      <c r="V3" s="515"/>
      <c r="W3" s="515"/>
      <c r="X3" s="515"/>
    </row>
    <row r="4" spans="1:49" ht="32.4" customHeight="1" x14ac:dyDescent="0.3">
      <c r="M4" s="515"/>
      <c r="N4" s="515"/>
      <c r="O4" s="515"/>
      <c r="P4" s="515"/>
      <c r="Q4" s="515"/>
      <c r="R4" s="515"/>
      <c r="S4" s="515"/>
      <c r="T4" s="515"/>
      <c r="U4" s="515"/>
      <c r="V4" s="515"/>
      <c r="W4" s="515"/>
      <c r="X4" s="515"/>
    </row>
    <row r="5" spans="1:49" ht="14.4" customHeight="1" x14ac:dyDescent="0.3">
      <c r="M5" s="195"/>
      <c r="N5" s="195"/>
      <c r="O5" s="195"/>
      <c r="P5" s="195"/>
      <c r="Q5" s="195"/>
      <c r="R5" s="195"/>
      <c r="S5" s="195"/>
      <c r="T5" s="195"/>
      <c r="U5" s="195"/>
      <c r="V5" s="195"/>
      <c r="W5" s="195"/>
      <c r="X5" s="195"/>
    </row>
    <row r="6" spans="1:49" ht="14.4" customHeight="1" x14ac:dyDescent="0.3"/>
    <row r="7" spans="1:49" ht="31.5" customHeight="1" x14ac:dyDescent="0.3">
      <c r="A7" s="12"/>
      <c r="B7" s="12"/>
      <c r="D7" s="157"/>
      <c r="E7" s="157"/>
      <c r="M7" s="489" t="s">
        <v>55</v>
      </c>
      <c r="N7" s="489"/>
      <c r="O7" s="489"/>
      <c r="P7" s="489"/>
      <c r="Q7" s="489"/>
      <c r="R7" s="489"/>
      <c r="S7" s="489"/>
      <c r="T7" s="489"/>
      <c r="U7" s="489"/>
      <c r="V7" s="489"/>
      <c r="W7" s="489"/>
      <c r="X7" s="489"/>
      <c r="Z7" s="491" t="s">
        <v>56</v>
      </c>
      <c r="AA7" s="491"/>
      <c r="AB7" s="491"/>
      <c r="AC7" s="491"/>
      <c r="AD7" s="491"/>
      <c r="AE7" s="491"/>
      <c r="AF7" s="491"/>
      <c r="AG7" s="491"/>
      <c r="AH7" s="491"/>
      <c r="AI7" s="491"/>
      <c r="AJ7" s="491"/>
      <c r="AK7" s="491"/>
      <c r="AL7" s="491"/>
      <c r="AM7" s="491"/>
      <c r="AN7" s="491"/>
      <c r="AO7" s="491"/>
      <c r="AP7" s="491"/>
      <c r="AQ7" s="491"/>
      <c r="AR7" s="491"/>
      <c r="AS7" s="491"/>
      <c r="AT7" s="491"/>
      <c r="AU7" s="491"/>
      <c r="AV7" s="491"/>
      <c r="AW7" s="419"/>
    </row>
    <row r="8" spans="1:49" ht="14.4" customHeight="1" x14ac:dyDescent="0.3">
      <c r="G8" s="84"/>
      <c r="M8" s="162"/>
      <c r="N8" s="162"/>
      <c r="O8" s="162"/>
      <c r="P8" s="162"/>
      <c r="Q8" s="162"/>
      <c r="R8" s="162"/>
      <c r="S8" s="162"/>
      <c r="T8" s="162"/>
      <c r="U8" s="162"/>
      <c r="V8" s="162"/>
      <c r="W8" s="162"/>
      <c r="X8" s="162"/>
      <c r="Y8" s="156"/>
      <c r="Z8" s="156"/>
      <c r="AA8" s="156"/>
      <c r="AB8" s="156"/>
      <c r="AC8" s="156"/>
      <c r="AD8" s="156"/>
      <c r="AE8" s="156"/>
      <c r="AF8" s="156"/>
      <c r="AG8" s="156"/>
      <c r="AH8" s="156"/>
      <c r="AI8" s="156"/>
      <c r="AJ8" s="156"/>
      <c r="AK8" s="162"/>
      <c r="AL8" s="162"/>
      <c r="AM8" s="162"/>
      <c r="AN8" s="162"/>
      <c r="AO8" s="162"/>
      <c r="AP8" s="162"/>
      <c r="AQ8" s="162"/>
      <c r="AR8" s="162"/>
      <c r="AS8" s="162"/>
      <c r="AT8" s="162"/>
      <c r="AU8" s="162"/>
      <c r="AV8" s="162"/>
      <c r="AW8" s="419"/>
    </row>
    <row r="9" spans="1:49" ht="42.6" customHeight="1" x14ac:dyDescent="0.3">
      <c r="A9" s="508" t="s">
        <v>57</v>
      </c>
      <c r="B9" s="509"/>
      <c r="C9" s="509"/>
      <c r="D9" s="509"/>
      <c r="E9" s="509"/>
      <c r="F9" s="509"/>
      <c r="G9" s="509"/>
      <c r="H9" s="509"/>
      <c r="I9" s="509"/>
      <c r="J9" s="509"/>
      <c r="K9" s="510"/>
      <c r="M9" s="502" t="s">
        <v>58</v>
      </c>
      <c r="N9" s="483"/>
      <c r="O9" s="483"/>
      <c r="P9" s="483"/>
      <c r="Q9" s="483"/>
      <c r="R9" s="483"/>
      <c r="S9" s="483"/>
      <c r="T9" s="514"/>
      <c r="U9" s="426" t="s">
        <v>102</v>
      </c>
      <c r="V9" s="465" t="s">
        <v>60</v>
      </c>
      <c r="W9" s="482"/>
      <c r="X9" s="454" t="s">
        <v>61</v>
      </c>
      <c r="Y9" s="452"/>
      <c r="Z9" s="511" t="s">
        <v>103</v>
      </c>
      <c r="AA9" s="511" t="s">
        <v>15</v>
      </c>
      <c r="AB9" s="457" t="s">
        <v>104</v>
      </c>
      <c r="AC9" s="504" t="s">
        <v>105</v>
      </c>
      <c r="AD9" s="504" t="s">
        <v>106</v>
      </c>
      <c r="AE9" s="457" t="s">
        <v>107</v>
      </c>
      <c r="AF9" s="511" t="s">
        <v>108</v>
      </c>
      <c r="AG9" s="511" t="s">
        <v>109</v>
      </c>
      <c r="AH9" s="504" t="s">
        <v>110</v>
      </c>
      <c r="AI9" s="504" t="s">
        <v>111</v>
      </c>
      <c r="AJ9" s="504" t="s">
        <v>112</v>
      </c>
      <c r="AK9" s="518" t="s">
        <v>63</v>
      </c>
      <c r="AL9" s="519"/>
      <c r="AM9" s="519"/>
      <c r="AN9" s="519"/>
      <c r="AO9" s="519"/>
      <c r="AP9" s="519"/>
      <c r="AQ9" s="519"/>
      <c r="AR9" s="519"/>
      <c r="AS9" s="454" t="s">
        <v>64</v>
      </c>
      <c r="AT9" s="477" t="s">
        <v>65</v>
      </c>
      <c r="AU9" s="478"/>
      <c r="AV9" s="426" t="s">
        <v>66</v>
      </c>
      <c r="AW9" s="419"/>
    </row>
    <row r="10" spans="1:49" ht="14.4" x14ac:dyDescent="0.3">
      <c r="A10" s="454" t="s">
        <v>113</v>
      </c>
      <c r="B10" s="454" t="s">
        <v>114</v>
      </c>
      <c r="C10" s="426" t="s">
        <v>115</v>
      </c>
      <c r="D10" s="469" t="s">
        <v>116</v>
      </c>
      <c r="E10" s="516" t="s">
        <v>117</v>
      </c>
      <c r="F10" s="516" t="s">
        <v>118</v>
      </c>
      <c r="G10" s="469" t="s">
        <v>119</v>
      </c>
      <c r="H10" s="469" t="s">
        <v>120</v>
      </c>
      <c r="I10" s="507" t="s">
        <v>121</v>
      </c>
      <c r="J10" s="469" t="s">
        <v>122</v>
      </c>
      <c r="K10" s="469" t="s">
        <v>111</v>
      </c>
      <c r="L10" s="132"/>
      <c r="M10" s="486" t="s">
        <v>74</v>
      </c>
      <c r="N10" s="486" t="s">
        <v>75</v>
      </c>
      <c r="O10" s="486" t="s">
        <v>76</v>
      </c>
      <c r="P10" s="502" t="s">
        <v>77</v>
      </c>
      <c r="Q10" s="483"/>
      <c r="R10" s="483"/>
      <c r="S10" s="483"/>
      <c r="T10" s="514"/>
      <c r="U10" s="455"/>
      <c r="V10" s="467"/>
      <c r="W10" s="487"/>
      <c r="X10" s="454"/>
      <c r="Y10" s="453"/>
      <c r="Z10" s="511"/>
      <c r="AA10" s="511"/>
      <c r="AB10" s="512"/>
      <c r="AC10" s="505"/>
      <c r="AD10" s="505"/>
      <c r="AE10" s="503"/>
      <c r="AF10" s="511"/>
      <c r="AG10" s="511"/>
      <c r="AH10" s="505"/>
      <c r="AI10" s="505"/>
      <c r="AJ10" s="505"/>
      <c r="AK10" s="457" t="s">
        <v>78</v>
      </c>
      <c r="AL10" s="457" t="s">
        <v>75</v>
      </c>
      <c r="AM10" s="457" t="s">
        <v>76</v>
      </c>
      <c r="AN10" s="459" t="s">
        <v>79</v>
      </c>
      <c r="AO10" s="460"/>
      <c r="AP10" s="460"/>
      <c r="AQ10" s="460"/>
      <c r="AR10" s="461"/>
      <c r="AS10" s="454"/>
      <c r="AT10" s="479"/>
      <c r="AU10" s="480"/>
      <c r="AV10" s="455"/>
      <c r="AW10" s="419"/>
    </row>
    <row r="11" spans="1:49" ht="46.95" customHeight="1" x14ac:dyDescent="0.3">
      <c r="A11" s="454"/>
      <c r="B11" s="454"/>
      <c r="C11" s="456"/>
      <c r="D11" s="470"/>
      <c r="E11" s="517"/>
      <c r="F11" s="517"/>
      <c r="G11" s="470"/>
      <c r="H11" s="470"/>
      <c r="I11" s="470"/>
      <c r="J11" s="470"/>
      <c r="K11" s="470"/>
      <c r="L11" s="133" t="s">
        <v>112</v>
      </c>
      <c r="M11" s="486"/>
      <c r="N11" s="486"/>
      <c r="O11" s="486"/>
      <c r="P11" s="13" t="s">
        <v>80</v>
      </c>
      <c r="Q11" s="13" t="s">
        <v>81</v>
      </c>
      <c r="R11" s="13" t="s">
        <v>82</v>
      </c>
      <c r="S11" s="96" t="s">
        <v>83</v>
      </c>
      <c r="T11" s="13" t="s">
        <v>100</v>
      </c>
      <c r="U11" s="456"/>
      <c r="V11" s="13" t="s">
        <v>123</v>
      </c>
      <c r="W11" s="13" t="s">
        <v>86</v>
      </c>
      <c r="X11" s="454"/>
      <c r="Y11" s="453"/>
      <c r="Z11" s="511"/>
      <c r="AA11" s="511"/>
      <c r="AB11" s="513"/>
      <c r="AC11" s="506"/>
      <c r="AD11" s="506"/>
      <c r="AE11" s="458"/>
      <c r="AF11" s="511"/>
      <c r="AG11" s="511"/>
      <c r="AH11" s="506"/>
      <c r="AI11" s="506"/>
      <c r="AJ11" s="506"/>
      <c r="AK11" s="458"/>
      <c r="AL11" s="458"/>
      <c r="AM11" s="458"/>
      <c r="AN11" s="399" t="s">
        <v>80</v>
      </c>
      <c r="AO11" s="8" t="s">
        <v>81</v>
      </c>
      <c r="AP11" s="8" t="s">
        <v>82</v>
      </c>
      <c r="AQ11" s="8" t="s">
        <v>83</v>
      </c>
      <c r="AR11" s="8" t="s">
        <v>84</v>
      </c>
      <c r="AS11" s="454"/>
      <c r="AT11" s="8" t="s">
        <v>87</v>
      </c>
      <c r="AU11" s="8" t="s">
        <v>88</v>
      </c>
      <c r="AV11" s="456"/>
      <c r="AW11" s="419"/>
    </row>
    <row r="12" spans="1:49" s="171" customFormat="1" ht="25.2" customHeight="1" x14ac:dyDescent="0.3">
      <c r="A12" s="462" t="s">
        <v>124</v>
      </c>
      <c r="B12" s="463"/>
      <c r="C12" s="463"/>
      <c r="D12" s="463"/>
      <c r="E12" s="463"/>
      <c r="F12" s="463"/>
      <c r="G12" s="463"/>
      <c r="H12" s="463"/>
      <c r="I12" s="464"/>
      <c r="J12" s="19">
        <f t="shared" ref="J12:L12" si="0">SUM(J13:J36)</f>
        <v>0</v>
      </c>
      <c r="K12" s="19">
        <f t="shared" si="0"/>
        <v>0</v>
      </c>
      <c r="L12" s="19">
        <f t="shared" si="0"/>
        <v>0</v>
      </c>
      <c r="M12" s="19">
        <f>SUM(M13:M36)</f>
        <v>0</v>
      </c>
      <c r="N12" s="19">
        <f t="shared" ref="N12:X12" si="1">SUM(N13:N36)</f>
        <v>0</v>
      </c>
      <c r="O12" s="19">
        <f t="shared" si="1"/>
        <v>0</v>
      </c>
      <c r="P12" s="19">
        <f>SUM(P13:P36)</f>
        <v>0</v>
      </c>
      <c r="Q12" s="19">
        <f t="shared" si="1"/>
        <v>0</v>
      </c>
      <c r="R12" s="19">
        <f t="shared" si="1"/>
        <v>0</v>
      </c>
      <c r="S12" s="19">
        <f t="shared" si="1"/>
        <v>0</v>
      </c>
      <c r="T12" s="19">
        <f t="shared" si="1"/>
        <v>0</v>
      </c>
      <c r="U12" s="19">
        <f>SUM(U13:U36)</f>
        <v>0</v>
      </c>
      <c r="V12" s="27">
        <f t="shared" si="1"/>
        <v>0</v>
      </c>
      <c r="W12" s="27">
        <f>SUM(W13:W36)</f>
        <v>0</v>
      </c>
      <c r="X12" s="27">
        <f t="shared" si="1"/>
        <v>0</v>
      </c>
      <c r="Y12" s="453"/>
      <c r="Z12" s="14" t="s">
        <v>90</v>
      </c>
      <c r="AA12" s="14" t="s">
        <v>90</v>
      </c>
      <c r="AB12" s="14" t="s">
        <v>90</v>
      </c>
      <c r="AC12" s="14" t="s">
        <v>90</v>
      </c>
      <c r="AD12" s="14" t="s">
        <v>90</v>
      </c>
      <c r="AE12" s="14" t="s">
        <v>90</v>
      </c>
      <c r="AF12" s="14" t="s">
        <v>90</v>
      </c>
      <c r="AG12" s="14" t="s">
        <v>90</v>
      </c>
      <c r="AH12" s="19">
        <f t="shared" ref="AH12:AI12" si="2">SUM(AH13:AH36)</f>
        <v>0</v>
      </c>
      <c r="AI12" s="19">
        <f t="shared" si="2"/>
        <v>0</v>
      </c>
      <c r="AJ12" s="19">
        <f>SUM(AJ13:AJ36)</f>
        <v>0</v>
      </c>
      <c r="AK12" s="19">
        <f>SUM(AK13:AK36)</f>
        <v>0</v>
      </c>
      <c r="AL12" s="19">
        <f t="shared" ref="AL12:AV12" si="3">SUM(AL13:AL36)</f>
        <v>0</v>
      </c>
      <c r="AM12" s="19">
        <f t="shared" si="3"/>
        <v>0</v>
      </c>
      <c r="AN12" s="19">
        <f t="shared" si="3"/>
        <v>0</v>
      </c>
      <c r="AO12" s="19">
        <f t="shared" si="3"/>
        <v>0</v>
      </c>
      <c r="AP12" s="19">
        <f t="shared" si="3"/>
        <v>0</v>
      </c>
      <c r="AQ12" s="19">
        <f t="shared" si="3"/>
        <v>0</v>
      </c>
      <c r="AR12" s="19">
        <f t="shared" si="3"/>
        <v>0</v>
      </c>
      <c r="AS12" s="19">
        <f>SUM(AS13:AS36)</f>
        <v>0</v>
      </c>
      <c r="AT12" s="31">
        <f t="shared" si="3"/>
        <v>0</v>
      </c>
      <c r="AU12" s="66">
        <f t="shared" si="3"/>
        <v>0</v>
      </c>
      <c r="AV12" s="129">
        <f t="shared" si="3"/>
        <v>0</v>
      </c>
      <c r="AW12" s="422"/>
    </row>
    <row r="13" spans="1:49" ht="25.2" customHeight="1" x14ac:dyDescent="0.3">
      <c r="A13" s="16"/>
      <c r="B13" s="16"/>
      <c r="C13" s="388"/>
      <c r="D13" s="389"/>
      <c r="E13" s="387"/>
      <c r="F13" s="387"/>
      <c r="G13" s="387"/>
      <c r="H13" s="387"/>
      <c r="I13" s="390"/>
      <c r="J13" s="75">
        <v>0</v>
      </c>
      <c r="K13" s="75">
        <v>0</v>
      </c>
      <c r="L13" s="75">
        <f>J13+K13</f>
        <v>0</v>
      </c>
      <c r="M13" s="75">
        <v>0</v>
      </c>
      <c r="N13" s="75">
        <v>0</v>
      </c>
      <c r="O13" s="75">
        <v>0</v>
      </c>
      <c r="P13" s="75">
        <v>0</v>
      </c>
      <c r="Q13" s="75">
        <v>0</v>
      </c>
      <c r="R13" s="75">
        <v>0</v>
      </c>
      <c r="S13" s="75">
        <v>0</v>
      </c>
      <c r="T13" s="75">
        <v>0</v>
      </c>
      <c r="U13" s="152">
        <f>SUM(M13:T13)</f>
        <v>0</v>
      </c>
      <c r="V13" s="152">
        <f>IF('Demande finale'!$B$11="Positif",L13*0.5,L13*0.6)</f>
        <v>0</v>
      </c>
      <c r="W13" s="153">
        <f>U13-V13</f>
        <v>0</v>
      </c>
      <c r="X13" s="153">
        <f t="shared" ref="X13:X36" si="4">SUM(V13:W13)</f>
        <v>0</v>
      </c>
      <c r="Y13" s="453"/>
      <c r="Z13" s="385"/>
      <c r="AA13" s="385"/>
      <c r="AB13" s="385"/>
      <c r="AC13" s="385"/>
      <c r="AD13" s="385"/>
      <c r="AE13" s="385"/>
      <c r="AF13" s="386"/>
      <c r="AG13" s="386"/>
      <c r="AH13" s="196">
        <v>0</v>
      </c>
      <c r="AI13" s="196">
        <v>0</v>
      </c>
      <c r="AJ13" s="196">
        <f t="shared" ref="AJ13:AJ36" si="5">AH13+AI13</f>
        <v>0</v>
      </c>
      <c r="AK13" s="197">
        <v>0</v>
      </c>
      <c r="AL13" s="197">
        <v>0</v>
      </c>
      <c r="AM13" s="197">
        <v>0</v>
      </c>
      <c r="AN13" s="197">
        <v>0</v>
      </c>
      <c r="AO13" s="197">
        <v>0</v>
      </c>
      <c r="AP13" s="197">
        <v>0</v>
      </c>
      <c r="AQ13" s="197">
        <v>0</v>
      </c>
      <c r="AR13" s="197">
        <v>0</v>
      </c>
      <c r="AS13" s="198">
        <f t="shared" ref="AS13:AS36" si="6">SUM(AK13:AR13)</f>
        <v>0</v>
      </c>
      <c r="AT13" s="199">
        <f>IF('Demande finale'!$B$11="Positif",AJ13*0.5,AJ13*0.6)</f>
        <v>0</v>
      </c>
      <c r="AU13" s="199">
        <f>AS13-AT13</f>
        <v>0</v>
      </c>
      <c r="AV13" s="199">
        <f t="shared" ref="AV13:AV36" si="7">SUM(AT13:AU13)</f>
        <v>0</v>
      </c>
      <c r="AW13" s="419"/>
    </row>
    <row r="14" spans="1:49" ht="25.2" customHeight="1" x14ac:dyDescent="0.3">
      <c r="A14" s="16"/>
      <c r="B14" s="16"/>
      <c r="C14" s="388"/>
      <c r="D14" s="389"/>
      <c r="E14" s="387"/>
      <c r="F14" s="387"/>
      <c r="G14" s="387"/>
      <c r="H14" s="387"/>
      <c r="I14" s="391"/>
      <c r="J14" s="75">
        <v>0</v>
      </c>
      <c r="K14" s="75">
        <v>0</v>
      </c>
      <c r="L14" s="75">
        <f t="shared" ref="L14:L36" si="8">J14+K14</f>
        <v>0</v>
      </c>
      <c r="M14" s="75">
        <v>0</v>
      </c>
      <c r="N14" s="75">
        <v>0</v>
      </c>
      <c r="O14" s="75">
        <v>0</v>
      </c>
      <c r="P14" s="75">
        <v>0</v>
      </c>
      <c r="Q14" s="75">
        <v>0</v>
      </c>
      <c r="R14" s="75">
        <v>0</v>
      </c>
      <c r="S14" s="75">
        <v>0</v>
      </c>
      <c r="T14" s="75">
        <v>0</v>
      </c>
      <c r="U14" s="152">
        <f>SUM(M14:T14)</f>
        <v>0</v>
      </c>
      <c r="V14" s="152">
        <f>IF('Demande finale'!$B$11="Positif",L14*0.5,L14*0.6)</f>
        <v>0</v>
      </c>
      <c r="W14" s="153">
        <f>U14-V14</f>
        <v>0</v>
      </c>
      <c r="X14" s="153">
        <f t="shared" si="4"/>
        <v>0</v>
      </c>
      <c r="Y14" s="453"/>
      <c r="Z14" s="385"/>
      <c r="AA14" s="385"/>
      <c r="AB14" s="385"/>
      <c r="AC14" s="385"/>
      <c r="AD14" s="385"/>
      <c r="AE14" s="385"/>
      <c r="AF14" s="386"/>
      <c r="AG14" s="386"/>
      <c r="AH14" s="196">
        <v>0</v>
      </c>
      <c r="AI14" s="196">
        <v>0</v>
      </c>
      <c r="AJ14" s="196">
        <f t="shared" si="5"/>
        <v>0</v>
      </c>
      <c r="AK14" s="197">
        <v>0</v>
      </c>
      <c r="AL14" s="197">
        <v>0</v>
      </c>
      <c r="AM14" s="197">
        <v>0</v>
      </c>
      <c r="AN14" s="197">
        <v>0</v>
      </c>
      <c r="AO14" s="197">
        <v>0</v>
      </c>
      <c r="AP14" s="197">
        <v>0</v>
      </c>
      <c r="AQ14" s="197">
        <v>0</v>
      </c>
      <c r="AR14" s="197">
        <v>0</v>
      </c>
      <c r="AS14" s="198">
        <f t="shared" si="6"/>
        <v>0</v>
      </c>
      <c r="AT14" s="199">
        <f>IF('Demande finale'!$B$11="Positif",AJ14*0.5,AJ14*0.6)</f>
        <v>0</v>
      </c>
      <c r="AU14" s="199">
        <f t="shared" ref="AU14:AU36" si="9">AS14-AT14</f>
        <v>0</v>
      </c>
      <c r="AV14" s="199">
        <f t="shared" si="7"/>
        <v>0</v>
      </c>
      <c r="AW14" s="419"/>
    </row>
    <row r="15" spans="1:49" ht="25.2" customHeight="1" x14ac:dyDescent="0.3">
      <c r="A15" s="16"/>
      <c r="B15" s="16"/>
      <c r="C15" s="388"/>
      <c r="D15" s="389"/>
      <c r="E15" s="387"/>
      <c r="F15" s="387"/>
      <c r="G15" s="387"/>
      <c r="H15" s="387"/>
      <c r="I15" s="391"/>
      <c r="J15" s="75">
        <v>0</v>
      </c>
      <c r="K15" s="75">
        <v>0</v>
      </c>
      <c r="L15" s="75">
        <f t="shared" si="8"/>
        <v>0</v>
      </c>
      <c r="M15" s="75">
        <v>0</v>
      </c>
      <c r="N15" s="75">
        <v>0</v>
      </c>
      <c r="O15" s="75">
        <v>0</v>
      </c>
      <c r="P15" s="75">
        <v>0</v>
      </c>
      <c r="Q15" s="75">
        <v>0</v>
      </c>
      <c r="R15" s="75">
        <v>0</v>
      </c>
      <c r="S15" s="75">
        <v>0</v>
      </c>
      <c r="T15" s="75">
        <v>0</v>
      </c>
      <c r="U15" s="152">
        <f>SUM(M15:T15)</f>
        <v>0</v>
      </c>
      <c r="V15" s="152">
        <f>IF('Demande finale'!$B$11="Positif",L15*0.5,L15*0.6)</f>
        <v>0</v>
      </c>
      <c r="W15" s="153">
        <f t="shared" ref="W15:W36" si="10">U15-V15</f>
        <v>0</v>
      </c>
      <c r="X15" s="153">
        <f t="shared" si="4"/>
        <v>0</v>
      </c>
      <c r="Y15" s="453"/>
      <c r="Z15" s="385"/>
      <c r="AA15" s="385"/>
      <c r="AB15" s="385"/>
      <c r="AC15" s="387"/>
      <c r="AD15" s="385"/>
      <c r="AE15" s="385"/>
      <c r="AF15" s="386"/>
      <c r="AG15" s="386"/>
      <c r="AH15" s="196">
        <v>0</v>
      </c>
      <c r="AI15" s="196">
        <v>0</v>
      </c>
      <c r="AJ15" s="196">
        <f t="shared" si="5"/>
        <v>0</v>
      </c>
      <c r="AK15" s="197">
        <v>0</v>
      </c>
      <c r="AL15" s="197">
        <v>0</v>
      </c>
      <c r="AM15" s="197">
        <v>0</v>
      </c>
      <c r="AN15" s="197">
        <v>0</v>
      </c>
      <c r="AO15" s="197">
        <v>0</v>
      </c>
      <c r="AP15" s="197">
        <v>0</v>
      </c>
      <c r="AQ15" s="197">
        <v>0</v>
      </c>
      <c r="AR15" s="197">
        <v>0</v>
      </c>
      <c r="AS15" s="198">
        <f t="shared" si="6"/>
        <v>0</v>
      </c>
      <c r="AT15" s="199">
        <f>IF('Demande finale'!$B$11="Positif",AJ15*0.5,AJ15*0.6)</f>
        <v>0</v>
      </c>
      <c r="AU15" s="199">
        <f t="shared" si="9"/>
        <v>0</v>
      </c>
      <c r="AV15" s="199">
        <f t="shared" si="7"/>
        <v>0</v>
      </c>
      <c r="AW15" s="419"/>
    </row>
    <row r="16" spans="1:49" ht="25.2" customHeight="1" x14ac:dyDescent="0.3">
      <c r="A16" s="16"/>
      <c r="B16" s="16"/>
      <c r="C16" s="388"/>
      <c r="D16" s="389"/>
      <c r="E16" s="387"/>
      <c r="F16" s="387"/>
      <c r="G16" s="82"/>
      <c r="H16" s="387"/>
      <c r="I16" s="391"/>
      <c r="J16" s="75">
        <v>0</v>
      </c>
      <c r="K16" s="75">
        <v>0</v>
      </c>
      <c r="L16" s="75">
        <f t="shared" si="8"/>
        <v>0</v>
      </c>
      <c r="M16" s="75">
        <v>0</v>
      </c>
      <c r="N16" s="75">
        <v>0</v>
      </c>
      <c r="O16" s="75">
        <v>0</v>
      </c>
      <c r="P16" s="75">
        <v>0</v>
      </c>
      <c r="Q16" s="75">
        <v>0</v>
      </c>
      <c r="R16" s="75">
        <v>0</v>
      </c>
      <c r="S16" s="75">
        <v>0</v>
      </c>
      <c r="T16" s="75">
        <v>0</v>
      </c>
      <c r="U16" s="152">
        <f t="shared" ref="U16:U36" si="11">SUM(M16:S16)</f>
        <v>0</v>
      </c>
      <c r="V16" s="152">
        <f>IF('Demande finale'!$B$11="Positif",L16*0.5,L16*0.6)</f>
        <v>0</v>
      </c>
      <c r="W16" s="153">
        <f t="shared" si="10"/>
        <v>0</v>
      </c>
      <c r="X16" s="153">
        <f t="shared" si="4"/>
        <v>0</v>
      </c>
      <c r="Y16" s="453"/>
      <c r="Z16" s="385"/>
      <c r="AA16" s="385"/>
      <c r="AB16" s="385"/>
      <c r="AC16" s="385"/>
      <c r="AD16" s="385"/>
      <c r="AE16" s="385"/>
      <c r="AF16" s="386"/>
      <c r="AG16" s="386"/>
      <c r="AH16" s="196">
        <v>0</v>
      </c>
      <c r="AI16" s="196">
        <v>0</v>
      </c>
      <c r="AJ16" s="196">
        <f t="shared" si="5"/>
        <v>0</v>
      </c>
      <c r="AK16" s="197">
        <v>0</v>
      </c>
      <c r="AL16" s="197">
        <v>0</v>
      </c>
      <c r="AM16" s="197">
        <v>0</v>
      </c>
      <c r="AN16" s="197">
        <v>0</v>
      </c>
      <c r="AO16" s="197">
        <v>0</v>
      </c>
      <c r="AP16" s="197">
        <v>0</v>
      </c>
      <c r="AQ16" s="197">
        <v>0</v>
      </c>
      <c r="AR16" s="197">
        <v>0</v>
      </c>
      <c r="AS16" s="198">
        <f t="shared" si="6"/>
        <v>0</v>
      </c>
      <c r="AT16" s="199">
        <f>IF('Demande finale'!$B$11="Positif",AJ16*0.5,AJ16*0.6)</f>
        <v>0</v>
      </c>
      <c r="AU16" s="199">
        <f t="shared" si="9"/>
        <v>0</v>
      </c>
      <c r="AV16" s="199">
        <f t="shared" si="7"/>
        <v>0</v>
      </c>
      <c r="AW16" s="419"/>
    </row>
    <row r="17" spans="1:49" ht="25.2" customHeight="1" x14ac:dyDescent="0.3">
      <c r="A17" s="16"/>
      <c r="B17" s="16"/>
      <c r="C17" s="388"/>
      <c r="D17" s="389"/>
      <c r="E17" s="387"/>
      <c r="F17" s="387"/>
      <c r="G17" s="387"/>
      <c r="H17" s="387"/>
      <c r="I17" s="391"/>
      <c r="J17" s="75">
        <v>0</v>
      </c>
      <c r="K17" s="75">
        <v>0</v>
      </c>
      <c r="L17" s="75">
        <f t="shared" si="8"/>
        <v>0</v>
      </c>
      <c r="M17" s="75">
        <v>0</v>
      </c>
      <c r="N17" s="75">
        <v>0</v>
      </c>
      <c r="O17" s="75">
        <v>0</v>
      </c>
      <c r="P17" s="75">
        <v>0</v>
      </c>
      <c r="Q17" s="75">
        <v>0</v>
      </c>
      <c r="R17" s="75">
        <v>0</v>
      </c>
      <c r="S17" s="75">
        <v>0</v>
      </c>
      <c r="T17" s="75">
        <v>0</v>
      </c>
      <c r="U17" s="152">
        <f t="shared" si="11"/>
        <v>0</v>
      </c>
      <c r="V17" s="152">
        <f>IF('Demande finale'!$B$11="Positif",L17*0.5,L17*0.6)</f>
        <v>0</v>
      </c>
      <c r="W17" s="153">
        <f t="shared" si="10"/>
        <v>0</v>
      </c>
      <c r="X17" s="153">
        <f t="shared" si="4"/>
        <v>0</v>
      </c>
      <c r="Y17" s="453"/>
      <c r="Z17" s="385"/>
      <c r="AA17" s="385"/>
      <c r="AB17" s="385"/>
      <c r="AC17" s="385"/>
      <c r="AD17" s="385"/>
      <c r="AE17" s="385"/>
      <c r="AF17" s="386"/>
      <c r="AG17" s="386"/>
      <c r="AH17" s="196">
        <v>0</v>
      </c>
      <c r="AI17" s="196">
        <v>0</v>
      </c>
      <c r="AJ17" s="196">
        <f t="shared" si="5"/>
        <v>0</v>
      </c>
      <c r="AK17" s="197">
        <v>0</v>
      </c>
      <c r="AL17" s="197">
        <v>0</v>
      </c>
      <c r="AM17" s="197">
        <v>0</v>
      </c>
      <c r="AN17" s="197">
        <v>0</v>
      </c>
      <c r="AO17" s="197">
        <v>0</v>
      </c>
      <c r="AP17" s="197">
        <v>0</v>
      </c>
      <c r="AQ17" s="197">
        <v>0</v>
      </c>
      <c r="AR17" s="197">
        <v>0</v>
      </c>
      <c r="AS17" s="198">
        <f t="shared" si="6"/>
        <v>0</v>
      </c>
      <c r="AT17" s="199">
        <f>IF('Demande finale'!$B$11="Positif",AJ17*0.5,AJ17*0.6)</f>
        <v>0</v>
      </c>
      <c r="AU17" s="199">
        <f t="shared" si="9"/>
        <v>0</v>
      </c>
      <c r="AV17" s="199">
        <f t="shared" si="7"/>
        <v>0</v>
      </c>
      <c r="AW17" s="419"/>
    </row>
    <row r="18" spans="1:49" ht="25.2" customHeight="1" x14ac:dyDescent="0.3">
      <c r="A18" s="16"/>
      <c r="B18" s="16"/>
      <c r="C18" s="388"/>
      <c r="D18" s="389"/>
      <c r="E18" s="387"/>
      <c r="F18" s="387"/>
      <c r="G18" s="387"/>
      <c r="H18" s="387"/>
      <c r="I18" s="391"/>
      <c r="J18" s="75">
        <v>0</v>
      </c>
      <c r="K18" s="75">
        <v>0</v>
      </c>
      <c r="L18" s="75">
        <f t="shared" si="8"/>
        <v>0</v>
      </c>
      <c r="M18" s="75">
        <v>0</v>
      </c>
      <c r="N18" s="75">
        <v>0</v>
      </c>
      <c r="O18" s="75">
        <v>0</v>
      </c>
      <c r="P18" s="75">
        <v>0</v>
      </c>
      <c r="Q18" s="75">
        <v>0</v>
      </c>
      <c r="R18" s="75">
        <v>0</v>
      </c>
      <c r="S18" s="75">
        <v>0</v>
      </c>
      <c r="T18" s="75">
        <v>0</v>
      </c>
      <c r="U18" s="152">
        <f t="shared" si="11"/>
        <v>0</v>
      </c>
      <c r="V18" s="152">
        <f>IF('Demande finale'!$B$11="Positif",L18*0.5,L18*0.6)</f>
        <v>0</v>
      </c>
      <c r="W18" s="153">
        <f t="shared" si="10"/>
        <v>0</v>
      </c>
      <c r="X18" s="153">
        <f t="shared" si="4"/>
        <v>0</v>
      </c>
      <c r="Y18" s="453"/>
      <c r="Z18" s="385"/>
      <c r="AA18" s="385"/>
      <c r="AB18" s="385"/>
      <c r="AC18" s="385"/>
      <c r="AD18" s="385"/>
      <c r="AE18" s="385"/>
      <c r="AF18" s="386"/>
      <c r="AG18" s="386"/>
      <c r="AH18" s="196">
        <v>0</v>
      </c>
      <c r="AI18" s="196">
        <v>0</v>
      </c>
      <c r="AJ18" s="196">
        <f t="shared" si="5"/>
        <v>0</v>
      </c>
      <c r="AK18" s="197">
        <v>0</v>
      </c>
      <c r="AL18" s="197">
        <v>0</v>
      </c>
      <c r="AM18" s="197">
        <v>0</v>
      </c>
      <c r="AN18" s="197">
        <v>0</v>
      </c>
      <c r="AO18" s="197">
        <v>0</v>
      </c>
      <c r="AP18" s="197">
        <v>0</v>
      </c>
      <c r="AQ18" s="197">
        <v>0</v>
      </c>
      <c r="AR18" s="197">
        <v>0</v>
      </c>
      <c r="AS18" s="198">
        <f t="shared" si="6"/>
        <v>0</v>
      </c>
      <c r="AT18" s="199">
        <f>IF('Demande finale'!$B$11="Positif",AJ18*0.5,AJ18*0.6)</f>
        <v>0</v>
      </c>
      <c r="AU18" s="199">
        <f t="shared" si="9"/>
        <v>0</v>
      </c>
      <c r="AV18" s="199">
        <f t="shared" si="7"/>
        <v>0</v>
      </c>
      <c r="AW18" s="419"/>
    </row>
    <row r="19" spans="1:49" ht="25.2" customHeight="1" x14ac:dyDescent="0.3">
      <c r="A19" s="16"/>
      <c r="B19" s="16"/>
      <c r="C19" s="388"/>
      <c r="D19" s="389"/>
      <c r="E19" s="387"/>
      <c r="F19" s="387"/>
      <c r="G19" s="387"/>
      <c r="H19" s="387"/>
      <c r="I19" s="391"/>
      <c r="J19" s="75">
        <v>0</v>
      </c>
      <c r="K19" s="75">
        <v>0</v>
      </c>
      <c r="L19" s="75">
        <f t="shared" si="8"/>
        <v>0</v>
      </c>
      <c r="M19" s="75">
        <v>0</v>
      </c>
      <c r="N19" s="75">
        <v>0</v>
      </c>
      <c r="O19" s="75">
        <v>0</v>
      </c>
      <c r="P19" s="75">
        <v>0</v>
      </c>
      <c r="Q19" s="75">
        <v>0</v>
      </c>
      <c r="R19" s="75">
        <v>0</v>
      </c>
      <c r="S19" s="75">
        <v>0</v>
      </c>
      <c r="T19" s="75">
        <v>0</v>
      </c>
      <c r="U19" s="152">
        <f t="shared" si="11"/>
        <v>0</v>
      </c>
      <c r="V19" s="152">
        <f>IF('Demande finale'!$B$11="Positif",L19*0.5,L19*0.6)</f>
        <v>0</v>
      </c>
      <c r="W19" s="153">
        <f t="shared" si="10"/>
        <v>0</v>
      </c>
      <c r="X19" s="153">
        <f t="shared" si="4"/>
        <v>0</v>
      </c>
      <c r="Y19" s="453"/>
      <c r="Z19" s="385"/>
      <c r="AA19" s="385"/>
      <c r="AB19" s="385"/>
      <c r="AC19" s="385"/>
      <c r="AD19" s="385"/>
      <c r="AE19" s="385"/>
      <c r="AF19" s="386"/>
      <c r="AG19" s="386"/>
      <c r="AH19" s="196">
        <v>0</v>
      </c>
      <c r="AI19" s="196">
        <v>0</v>
      </c>
      <c r="AJ19" s="196">
        <f t="shared" si="5"/>
        <v>0</v>
      </c>
      <c r="AK19" s="197">
        <v>0</v>
      </c>
      <c r="AL19" s="197">
        <v>0</v>
      </c>
      <c r="AM19" s="197">
        <v>0</v>
      </c>
      <c r="AN19" s="197">
        <v>0</v>
      </c>
      <c r="AO19" s="197">
        <v>0</v>
      </c>
      <c r="AP19" s="197">
        <v>0</v>
      </c>
      <c r="AQ19" s="197">
        <v>0</v>
      </c>
      <c r="AR19" s="197">
        <v>0</v>
      </c>
      <c r="AS19" s="198">
        <f t="shared" si="6"/>
        <v>0</v>
      </c>
      <c r="AT19" s="199">
        <f>IF('Demande finale'!$B$11="Positif",AJ19*0.5,AJ19*0.6)</f>
        <v>0</v>
      </c>
      <c r="AU19" s="199">
        <f t="shared" si="9"/>
        <v>0</v>
      </c>
      <c r="AV19" s="199">
        <f t="shared" si="7"/>
        <v>0</v>
      </c>
      <c r="AW19" s="419"/>
    </row>
    <row r="20" spans="1:49" ht="25.2" customHeight="1" x14ac:dyDescent="0.3">
      <c r="A20" s="16"/>
      <c r="B20" s="16"/>
      <c r="C20" s="388"/>
      <c r="D20" s="389"/>
      <c r="E20" s="387"/>
      <c r="F20" s="387"/>
      <c r="G20" s="387"/>
      <c r="H20" s="387"/>
      <c r="I20" s="391"/>
      <c r="J20" s="75">
        <v>0</v>
      </c>
      <c r="K20" s="75">
        <v>0</v>
      </c>
      <c r="L20" s="75">
        <f t="shared" si="8"/>
        <v>0</v>
      </c>
      <c r="M20" s="75">
        <v>0</v>
      </c>
      <c r="N20" s="75">
        <v>0</v>
      </c>
      <c r="O20" s="75">
        <v>0</v>
      </c>
      <c r="P20" s="75">
        <v>0</v>
      </c>
      <c r="Q20" s="75">
        <v>0</v>
      </c>
      <c r="R20" s="75">
        <v>0</v>
      </c>
      <c r="S20" s="75">
        <v>0</v>
      </c>
      <c r="T20" s="75">
        <v>0</v>
      </c>
      <c r="U20" s="152">
        <f t="shared" si="11"/>
        <v>0</v>
      </c>
      <c r="V20" s="152">
        <f>IF('Demande finale'!$B$11="Positif",L20*0.5,L20*0.6)</f>
        <v>0</v>
      </c>
      <c r="W20" s="153">
        <f t="shared" si="10"/>
        <v>0</v>
      </c>
      <c r="X20" s="153">
        <f t="shared" si="4"/>
        <v>0</v>
      </c>
      <c r="Y20" s="453"/>
      <c r="Z20" s="385"/>
      <c r="AA20" s="385"/>
      <c r="AB20" s="385"/>
      <c r="AC20" s="385"/>
      <c r="AD20" s="385"/>
      <c r="AE20" s="385"/>
      <c r="AF20" s="386"/>
      <c r="AG20" s="386"/>
      <c r="AH20" s="196">
        <v>0</v>
      </c>
      <c r="AI20" s="196">
        <v>0</v>
      </c>
      <c r="AJ20" s="196">
        <f t="shared" si="5"/>
        <v>0</v>
      </c>
      <c r="AK20" s="197">
        <v>0</v>
      </c>
      <c r="AL20" s="197">
        <v>0</v>
      </c>
      <c r="AM20" s="197">
        <v>0</v>
      </c>
      <c r="AN20" s="197">
        <v>0</v>
      </c>
      <c r="AO20" s="197">
        <v>0</v>
      </c>
      <c r="AP20" s="197">
        <v>0</v>
      </c>
      <c r="AQ20" s="197">
        <v>0</v>
      </c>
      <c r="AR20" s="197">
        <v>0</v>
      </c>
      <c r="AS20" s="198">
        <f t="shared" si="6"/>
        <v>0</v>
      </c>
      <c r="AT20" s="199">
        <f>IF('Demande finale'!$B$11="Positif",AJ20*0.5,AJ20*0.6)</f>
        <v>0</v>
      </c>
      <c r="AU20" s="199">
        <f t="shared" si="9"/>
        <v>0</v>
      </c>
      <c r="AV20" s="199">
        <f t="shared" si="7"/>
        <v>0</v>
      </c>
      <c r="AW20" s="419"/>
    </row>
    <row r="21" spans="1:49" ht="25.2" customHeight="1" x14ac:dyDescent="0.3">
      <c r="A21" s="16"/>
      <c r="B21" s="16"/>
      <c r="C21" s="388"/>
      <c r="D21" s="389"/>
      <c r="E21" s="387"/>
      <c r="F21" s="387"/>
      <c r="G21" s="387"/>
      <c r="H21" s="387"/>
      <c r="I21" s="391"/>
      <c r="J21" s="75">
        <v>0</v>
      </c>
      <c r="K21" s="75">
        <v>0</v>
      </c>
      <c r="L21" s="75">
        <f t="shared" si="8"/>
        <v>0</v>
      </c>
      <c r="M21" s="75">
        <v>0</v>
      </c>
      <c r="N21" s="75">
        <v>0</v>
      </c>
      <c r="O21" s="75">
        <v>0</v>
      </c>
      <c r="P21" s="75">
        <v>0</v>
      </c>
      <c r="Q21" s="75">
        <v>0</v>
      </c>
      <c r="R21" s="75">
        <v>0</v>
      </c>
      <c r="S21" s="75">
        <v>0</v>
      </c>
      <c r="T21" s="75">
        <v>0</v>
      </c>
      <c r="U21" s="152">
        <f t="shared" si="11"/>
        <v>0</v>
      </c>
      <c r="V21" s="152">
        <f>IF('Demande finale'!$B$11="Positif",L21*0.5,L21*0.6)</f>
        <v>0</v>
      </c>
      <c r="W21" s="153">
        <f t="shared" si="10"/>
        <v>0</v>
      </c>
      <c r="X21" s="153">
        <f t="shared" si="4"/>
        <v>0</v>
      </c>
      <c r="Y21" s="453"/>
      <c r="Z21" s="385"/>
      <c r="AA21" s="385"/>
      <c r="AB21" s="385"/>
      <c r="AC21" s="385"/>
      <c r="AD21" s="385"/>
      <c r="AE21" s="385"/>
      <c r="AF21" s="386"/>
      <c r="AG21" s="386"/>
      <c r="AH21" s="196">
        <v>0</v>
      </c>
      <c r="AI21" s="196">
        <v>0</v>
      </c>
      <c r="AJ21" s="196">
        <f t="shared" si="5"/>
        <v>0</v>
      </c>
      <c r="AK21" s="197">
        <v>0</v>
      </c>
      <c r="AL21" s="197">
        <v>0</v>
      </c>
      <c r="AM21" s="197">
        <v>0</v>
      </c>
      <c r="AN21" s="197">
        <v>0</v>
      </c>
      <c r="AO21" s="197">
        <v>0</v>
      </c>
      <c r="AP21" s="197">
        <v>0</v>
      </c>
      <c r="AQ21" s="197">
        <v>0</v>
      </c>
      <c r="AR21" s="197">
        <v>0</v>
      </c>
      <c r="AS21" s="198">
        <f t="shared" si="6"/>
        <v>0</v>
      </c>
      <c r="AT21" s="199">
        <f>IF('Demande finale'!$B$11="Positif",AJ21*0.5,AJ21*0.6)</f>
        <v>0</v>
      </c>
      <c r="AU21" s="199">
        <f t="shared" si="9"/>
        <v>0</v>
      </c>
      <c r="AV21" s="199">
        <f t="shared" si="7"/>
        <v>0</v>
      </c>
      <c r="AW21" s="419"/>
    </row>
    <row r="22" spans="1:49" ht="25.2" customHeight="1" x14ac:dyDescent="0.3">
      <c r="A22" s="16"/>
      <c r="B22" s="16"/>
      <c r="C22" s="388"/>
      <c r="D22" s="389"/>
      <c r="E22" s="387"/>
      <c r="F22" s="387"/>
      <c r="G22" s="387"/>
      <c r="H22" s="387"/>
      <c r="I22" s="391"/>
      <c r="J22" s="75">
        <v>0</v>
      </c>
      <c r="K22" s="75">
        <v>0</v>
      </c>
      <c r="L22" s="75">
        <f t="shared" si="8"/>
        <v>0</v>
      </c>
      <c r="M22" s="75">
        <v>0</v>
      </c>
      <c r="N22" s="75">
        <v>0</v>
      </c>
      <c r="O22" s="75">
        <v>0</v>
      </c>
      <c r="P22" s="75">
        <v>0</v>
      </c>
      <c r="Q22" s="75">
        <v>0</v>
      </c>
      <c r="R22" s="75">
        <v>0</v>
      </c>
      <c r="S22" s="75">
        <v>0</v>
      </c>
      <c r="T22" s="75">
        <v>0</v>
      </c>
      <c r="U22" s="152">
        <f t="shared" si="11"/>
        <v>0</v>
      </c>
      <c r="V22" s="152">
        <f>IF('Demande finale'!$B$11="Positif",L22*0.5,L22*0.6)</f>
        <v>0</v>
      </c>
      <c r="W22" s="153">
        <f t="shared" si="10"/>
        <v>0</v>
      </c>
      <c r="X22" s="153">
        <f t="shared" si="4"/>
        <v>0</v>
      </c>
      <c r="Y22" s="453"/>
      <c r="Z22" s="385"/>
      <c r="AA22" s="385"/>
      <c r="AB22" s="385"/>
      <c r="AC22" s="385"/>
      <c r="AD22" s="385"/>
      <c r="AE22" s="385"/>
      <c r="AF22" s="386"/>
      <c r="AG22" s="386"/>
      <c r="AH22" s="196">
        <v>0</v>
      </c>
      <c r="AI22" s="196">
        <v>0</v>
      </c>
      <c r="AJ22" s="196">
        <f t="shared" si="5"/>
        <v>0</v>
      </c>
      <c r="AK22" s="197">
        <v>0</v>
      </c>
      <c r="AL22" s="197">
        <v>0</v>
      </c>
      <c r="AM22" s="197">
        <v>0</v>
      </c>
      <c r="AN22" s="197">
        <v>0</v>
      </c>
      <c r="AO22" s="197">
        <v>0</v>
      </c>
      <c r="AP22" s="197">
        <v>0</v>
      </c>
      <c r="AQ22" s="197">
        <v>0</v>
      </c>
      <c r="AR22" s="197">
        <v>0</v>
      </c>
      <c r="AS22" s="198">
        <f t="shared" si="6"/>
        <v>0</v>
      </c>
      <c r="AT22" s="199">
        <f>IF('Demande finale'!$B$11="Positif",AJ22*0.5,AJ22*0.6)</f>
        <v>0</v>
      </c>
      <c r="AU22" s="199">
        <f t="shared" si="9"/>
        <v>0</v>
      </c>
      <c r="AV22" s="199">
        <f t="shared" si="7"/>
        <v>0</v>
      </c>
      <c r="AW22" s="419"/>
    </row>
    <row r="23" spans="1:49" ht="25.2" customHeight="1" x14ac:dyDescent="0.3">
      <c r="A23" s="16"/>
      <c r="B23" s="16"/>
      <c r="C23" s="388"/>
      <c r="D23" s="389"/>
      <c r="E23" s="387"/>
      <c r="F23" s="387"/>
      <c r="G23" s="387"/>
      <c r="H23" s="387"/>
      <c r="I23" s="391"/>
      <c r="J23" s="75">
        <v>0</v>
      </c>
      <c r="K23" s="75">
        <v>0</v>
      </c>
      <c r="L23" s="75">
        <f t="shared" si="8"/>
        <v>0</v>
      </c>
      <c r="M23" s="75">
        <v>0</v>
      </c>
      <c r="N23" s="75">
        <v>0</v>
      </c>
      <c r="O23" s="75">
        <v>0</v>
      </c>
      <c r="P23" s="75">
        <v>0</v>
      </c>
      <c r="Q23" s="75">
        <v>0</v>
      </c>
      <c r="R23" s="75">
        <v>0</v>
      </c>
      <c r="S23" s="75">
        <v>0</v>
      </c>
      <c r="T23" s="75">
        <v>0</v>
      </c>
      <c r="U23" s="152">
        <f t="shared" si="11"/>
        <v>0</v>
      </c>
      <c r="V23" s="152">
        <f>IF('Demande finale'!$B$11="Positif",L23*0.5,L23*0.6)</f>
        <v>0</v>
      </c>
      <c r="W23" s="153">
        <f t="shared" si="10"/>
        <v>0</v>
      </c>
      <c r="X23" s="153">
        <f t="shared" si="4"/>
        <v>0</v>
      </c>
      <c r="Y23" s="453"/>
      <c r="Z23" s="385"/>
      <c r="AA23" s="385"/>
      <c r="AB23" s="385"/>
      <c r="AC23" s="385"/>
      <c r="AD23" s="385"/>
      <c r="AE23" s="385"/>
      <c r="AF23" s="386"/>
      <c r="AG23" s="386"/>
      <c r="AH23" s="196">
        <v>0</v>
      </c>
      <c r="AI23" s="196">
        <v>0</v>
      </c>
      <c r="AJ23" s="196">
        <f t="shared" si="5"/>
        <v>0</v>
      </c>
      <c r="AK23" s="197">
        <v>0</v>
      </c>
      <c r="AL23" s="197">
        <v>0</v>
      </c>
      <c r="AM23" s="197">
        <v>0</v>
      </c>
      <c r="AN23" s="197">
        <v>0</v>
      </c>
      <c r="AO23" s="197">
        <v>0</v>
      </c>
      <c r="AP23" s="197">
        <v>0</v>
      </c>
      <c r="AQ23" s="197">
        <v>0</v>
      </c>
      <c r="AR23" s="197">
        <v>0</v>
      </c>
      <c r="AS23" s="198">
        <f t="shared" si="6"/>
        <v>0</v>
      </c>
      <c r="AT23" s="199">
        <f>IF('Demande finale'!$B$11="Positif",AJ23*0.5,AJ23*0.6)</f>
        <v>0</v>
      </c>
      <c r="AU23" s="199">
        <f t="shared" si="9"/>
        <v>0</v>
      </c>
      <c r="AV23" s="199">
        <f t="shared" si="7"/>
        <v>0</v>
      </c>
      <c r="AW23" s="419"/>
    </row>
    <row r="24" spans="1:49" ht="25.2" customHeight="1" x14ac:dyDescent="0.3">
      <c r="A24" s="16"/>
      <c r="B24" s="16"/>
      <c r="C24" s="388"/>
      <c r="D24" s="389"/>
      <c r="E24" s="387"/>
      <c r="F24" s="387"/>
      <c r="G24" s="387"/>
      <c r="H24" s="387"/>
      <c r="I24" s="391"/>
      <c r="J24" s="75">
        <v>0</v>
      </c>
      <c r="K24" s="75">
        <v>0</v>
      </c>
      <c r="L24" s="75">
        <f t="shared" si="8"/>
        <v>0</v>
      </c>
      <c r="M24" s="75">
        <v>0</v>
      </c>
      <c r="N24" s="75">
        <v>0</v>
      </c>
      <c r="O24" s="75">
        <v>0</v>
      </c>
      <c r="P24" s="75">
        <v>0</v>
      </c>
      <c r="Q24" s="75">
        <v>0</v>
      </c>
      <c r="R24" s="75">
        <v>0</v>
      </c>
      <c r="S24" s="75">
        <v>0</v>
      </c>
      <c r="T24" s="75">
        <v>0</v>
      </c>
      <c r="U24" s="152">
        <f t="shared" si="11"/>
        <v>0</v>
      </c>
      <c r="V24" s="152">
        <f>IF('Demande finale'!$B$11="Positif",L24*0.5,L24*0.6)</f>
        <v>0</v>
      </c>
      <c r="W24" s="153">
        <f t="shared" si="10"/>
        <v>0</v>
      </c>
      <c r="X24" s="153">
        <f t="shared" si="4"/>
        <v>0</v>
      </c>
      <c r="Y24" s="453"/>
      <c r="Z24" s="385"/>
      <c r="AA24" s="385"/>
      <c r="AB24" s="385"/>
      <c r="AC24" s="385"/>
      <c r="AD24" s="385"/>
      <c r="AE24" s="385"/>
      <c r="AF24" s="386"/>
      <c r="AG24" s="386"/>
      <c r="AH24" s="196">
        <v>0</v>
      </c>
      <c r="AI24" s="196">
        <v>0</v>
      </c>
      <c r="AJ24" s="196">
        <f t="shared" si="5"/>
        <v>0</v>
      </c>
      <c r="AK24" s="197">
        <v>0</v>
      </c>
      <c r="AL24" s="197">
        <v>0</v>
      </c>
      <c r="AM24" s="197">
        <v>0</v>
      </c>
      <c r="AN24" s="197">
        <v>0</v>
      </c>
      <c r="AO24" s="197">
        <v>0</v>
      </c>
      <c r="AP24" s="197">
        <v>0</v>
      </c>
      <c r="AQ24" s="197">
        <v>0</v>
      </c>
      <c r="AR24" s="197">
        <v>0</v>
      </c>
      <c r="AS24" s="198">
        <f t="shared" si="6"/>
        <v>0</v>
      </c>
      <c r="AT24" s="199">
        <f>IF('Demande finale'!$B$11="Positif",AJ24*0.5,AJ24*0.6)</f>
        <v>0</v>
      </c>
      <c r="AU24" s="199">
        <f t="shared" si="9"/>
        <v>0</v>
      </c>
      <c r="AV24" s="199">
        <f t="shared" si="7"/>
        <v>0</v>
      </c>
      <c r="AW24" s="419"/>
    </row>
    <row r="25" spans="1:49" ht="25.2" customHeight="1" x14ac:dyDescent="0.3">
      <c r="A25" s="16"/>
      <c r="B25" s="16"/>
      <c r="C25" s="388"/>
      <c r="D25" s="389"/>
      <c r="E25" s="387"/>
      <c r="F25" s="387"/>
      <c r="G25" s="387"/>
      <c r="H25" s="387"/>
      <c r="I25" s="391"/>
      <c r="J25" s="75">
        <v>0</v>
      </c>
      <c r="K25" s="75">
        <v>0</v>
      </c>
      <c r="L25" s="75">
        <f t="shared" si="8"/>
        <v>0</v>
      </c>
      <c r="M25" s="75">
        <v>0</v>
      </c>
      <c r="N25" s="75">
        <v>0</v>
      </c>
      <c r="O25" s="75">
        <v>0</v>
      </c>
      <c r="P25" s="75">
        <v>0</v>
      </c>
      <c r="Q25" s="75">
        <v>0</v>
      </c>
      <c r="R25" s="75">
        <v>0</v>
      </c>
      <c r="S25" s="75">
        <v>0</v>
      </c>
      <c r="T25" s="75">
        <v>0</v>
      </c>
      <c r="U25" s="152">
        <f t="shared" si="11"/>
        <v>0</v>
      </c>
      <c r="V25" s="152">
        <f>IF('Demande finale'!$B$11="Positif",L25*0.5,L25*0.6)</f>
        <v>0</v>
      </c>
      <c r="W25" s="153">
        <f t="shared" si="10"/>
        <v>0</v>
      </c>
      <c r="X25" s="153">
        <f t="shared" si="4"/>
        <v>0</v>
      </c>
      <c r="Y25" s="453"/>
      <c r="Z25" s="385"/>
      <c r="AA25" s="385"/>
      <c r="AB25" s="385"/>
      <c r="AC25" s="385"/>
      <c r="AD25" s="385"/>
      <c r="AE25" s="385"/>
      <c r="AF25" s="386"/>
      <c r="AG25" s="386"/>
      <c r="AH25" s="196">
        <v>0</v>
      </c>
      <c r="AI25" s="196">
        <v>0</v>
      </c>
      <c r="AJ25" s="196">
        <f t="shared" si="5"/>
        <v>0</v>
      </c>
      <c r="AK25" s="197">
        <v>0</v>
      </c>
      <c r="AL25" s="197">
        <v>0</v>
      </c>
      <c r="AM25" s="197">
        <v>0</v>
      </c>
      <c r="AN25" s="197">
        <v>0</v>
      </c>
      <c r="AO25" s="197">
        <v>0</v>
      </c>
      <c r="AP25" s="197">
        <v>0</v>
      </c>
      <c r="AQ25" s="197">
        <v>0</v>
      </c>
      <c r="AR25" s="197">
        <v>0</v>
      </c>
      <c r="AS25" s="198">
        <f t="shared" si="6"/>
        <v>0</v>
      </c>
      <c r="AT25" s="199">
        <f>IF('Demande finale'!$B$11="Positif",AJ25*0.5,AJ25*0.6)</f>
        <v>0</v>
      </c>
      <c r="AU25" s="199">
        <f t="shared" si="9"/>
        <v>0</v>
      </c>
      <c r="AV25" s="199">
        <f t="shared" si="7"/>
        <v>0</v>
      </c>
      <c r="AW25" s="419"/>
    </row>
    <row r="26" spans="1:49" ht="25.2" customHeight="1" x14ac:dyDescent="0.3">
      <c r="A26" s="16"/>
      <c r="B26" s="16"/>
      <c r="C26" s="388"/>
      <c r="D26" s="389"/>
      <c r="E26" s="387"/>
      <c r="F26" s="387"/>
      <c r="G26" s="387"/>
      <c r="H26" s="387"/>
      <c r="I26" s="391"/>
      <c r="J26" s="75">
        <v>0</v>
      </c>
      <c r="K26" s="75">
        <v>0</v>
      </c>
      <c r="L26" s="75">
        <f t="shared" si="8"/>
        <v>0</v>
      </c>
      <c r="M26" s="75">
        <v>0</v>
      </c>
      <c r="N26" s="75">
        <v>0</v>
      </c>
      <c r="O26" s="75">
        <v>0</v>
      </c>
      <c r="P26" s="75">
        <v>0</v>
      </c>
      <c r="Q26" s="75">
        <v>0</v>
      </c>
      <c r="R26" s="75">
        <v>0</v>
      </c>
      <c r="S26" s="75">
        <v>0</v>
      </c>
      <c r="T26" s="75">
        <v>0</v>
      </c>
      <c r="U26" s="152">
        <f t="shared" si="11"/>
        <v>0</v>
      </c>
      <c r="V26" s="152">
        <f>IF('Demande finale'!$B$11="Positif",L26*0.5,L26*0.6)</f>
        <v>0</v>
      </c>
      <c r="W26" s="153">
        <f t="shared" si="10"/>
        <v>0</v>
      </c>
      <c r="X26" s="153">
        <f t="shared" si="4"/>
        <v>0</v>
      </c>
      <c r="Y26" s="453"/>
      <c r="Z26" s="385"/>
      <c r="AA26" s="385"/>
      <c r="AB26" s="385"/>
      <c r="AC26" s="385"/>
      <c r="AD26" s="385"/>
      <c r="AE26" s="385"/>
      <c r="AF26" s="386"/>
      <c r="AG26" s="386"/>
      <c r="AH26" s="196">
        <v>0</v>
      </c>
      <c r="AI26" s="196">
        <v>0</v>
      </c>
      <c r="AJ26" s="196">
        <f t="shared" si="5"/>
        <v>0</v>
      </c>
      <c r="AK26" s="197">
        <v>0</v>
      </c>
      <c r="AL26" s="197">
        <v>0</v>
      </c>
      <c r="AM26" s="197">
        <v>0</v>
      </c>
      <c r="AN26" s="197">
        <v>0</v>
      </c>
      <c r="AO26" s="197">
        <v>0</v>
      </c>
      <c r="AP26" s="197">
        <v>0</v>
      </c>
      <c r="AQ26" s="197">
        <v>0</v>
      </c>
      <c r="AR26" s="197">
        <v>0</v>
      </c>
      <c r="AS26" s="198">
        <f t="shared" si="6"/>
        <v>0</v>
      </c>
      <c r="AT26" s="199">
        <f>IF('Demande finale'!$B$11="Positif",AJ26*0.5,AJ26*0.6)</f>
        <v>0</v>
      </c>
      <c r="AU26" s="199">
        <f t="shared" si="9"/>
        <v>0</v>
      </c>
      <c r="AV26" s="199">
        <f t="shared" si="7"/>
        <v>0</v>
      </c>
      <c r="AW26" s="419"/>
    </row>
    <row r="27" spans="1:49" ht="25.2" customHeight="1" x14ac:dyDescent="0.3">
      <c r="A27" s="16"/>
      <c r="B27" s="16"/>
      <c r="C27" s="388"/>
      <c r="D27" s="389"/>
      <c r="E27" s="387"/>
      <c r="F27" s="387"/>
      <c r="G27" s="387"/>
      <c r="H27" s="387"/>
      <c r="I27" s="391"/>
      <c r="J27" s="75">
        <v>0</v>
      </c>
      <c r="K27" s="75">
        <v>0</v>
      </c>
      <c r="L27" s="75">
        <f t="shared" si="8"/>
        <v>0</v>
      </c>
      <c r="M27" s="75">
        <v>0</v>
      </c>
      <c r="N27" s="75">
        <v>0</v>
      </c>
      <c r="O27" s="75">
        <v>0</v>
      </c>
      <c r="P27" s="75">
        <v>0</v>
      </c>
      <c r="Q27" s="75">
        <v>0</v>
      </c>
      <c r="R27" s="75">
        <v>0</v>
      </c>
      <c r="S27" s="75">
        <v>0</v>
      </c>
      <c r="T27" s="75">
        <v>0</v>
      </c>
      <c r="U27" s="152">
        <f t="shared" si="11"/>
        <v>0</v>
      </c>
      <c r="V27" s="152">
        <f>IF('Demande finale'!$B$11="Positif",L27*0.5,L27*0.6)</f>
        <v>0</v>
      </c>
      <c r="W27" s="153">
        <f t="shared" si="10"/>
        <v>0</v>
      </c>
      <c r="X27" s="153">
        <f t="shared" si="4"/>
        <v>0</v>
      </c>
      <c r="Y27" s="453"/>
      <c r="Z27" s="385"/>
      <c r="AA27" s="385"/>
      <c r="AB27" s="385"/>
      <c r="AC27" s="385"/>
      <c r="AD27" s="385"/>
      <c r="AE27" s="385"/>
      <c r="AF27" s="386"/>
      <c r="AG27" s="386"/>
      <c r="AH27" s="196">
        <v>0</v>
      </c>
      <c r="AI27" s="196">
        <v>0</v>
      </c>
      <c r="AJ27" s="196">
        <f t="shared" si="5"/>
        <v>0</v>
      </c>
      <c r="AK27" s="197">
        <v>0</v>
      </c>
      <c r="AL27" s="197">
        <v>0</v>
      </c>
      <c r="AM27" s="197">
        <v>0</v>
      </c>
      <c r="AN27" s="197">
        <v>0</v>
      </c>
      <c r="AO27" s="197">
        <v>0</v>
      </c>
      <c r="AP27" s="197">
        <v>0</v>
      </c>
      <c r="AQ27" s="197">
        <v>0</v>
      </c>
      <c r="AR27" s="197">
        <v>0</v>
      </c>
      <c r="AS27" s="198">
        <f t="shared" si="6"/>
        <v>0</v>
      </c>
      <c r="AT27" s="199">
        <f>IF('Demande finale'!$B$11="Positif",AJ27*0.5,AJ27*0.6)</f>
        <v>0</v>
      </c>
      <c r="AU27" s="199">
        <f t="shared" si="9"/>
        <v>0</v>
      </c>
      <c r="AV27" s="199">
        <f t="shared" si="7"/>
        <v>0</v>
      </c>
      <c r="AW27" s="419"/>
    </row>
    <row r="28" spans="1:49" ht="25.2" customHeight="1" x14ac:dyDescent="0.3">
      <c r="A28" s="16"/>
      <c r="B28" s="16"/>
      <c r="C28" s="388"/>
      <c r="D28" s="389"/>
      <c r="E28" s="387"/>
      <c r="F28" s="387"/>
      <c r="G28" s="387"/>
      <c r="H28" s="387"/>
      <c r="I28" s="391"/>
      <c r="J28" s="75">
        <v>0</v>
      </c>
      <c r="K28" s="75">
        <v>0</v>
      </c>
      <c r="L28" s="75">
        <f t="shared" si="8"/>
        <v>0</v>
      </c>
      <c r="M28" s="75">
        <v>0</v>
      </c>
      <c r="N28" s="75">
        <v>0</v>
      </c>
      <c r="O28" s="75">
        <v>0</v>
      </c>
      <c r="P28" s="75">
        <v>0</v>
      </c>
      <c r="Q28" s="75">
        <v>0</v>
      </c>
      <c r="R28" s="75">
        <v>0</v>
      </c>
      <c r="S28" s="75">
        <v>0</v>
      </c>
      <c r="T28" s="75">
        <v>0</v>
      </c>
      <c r="U28" s="152">
        <f t="shared" si="11"/>
        <v>0</v>
      </c>
      <c r="V28" s="152">
        <f>IF('Demande finale'!$B$11="Positif",L28*0.5,L28*0.6)</f>
        <v>0</v>
      </c>
      <c r="W28" s="153">
        <f t="shared" si="10"/>
        <v>0</v>
      </c>
      <c r="X28" s="153">
        <f t="shared" si="4"/>
        <v>0</v>
      </c>
      <c r="Y28" s="453"/>
      <c r="Z28" s="385"/>
      <c r="AA28" s="385"/>
      <c r="AB28" s="385"/>
      <c r="AC28" s="385"/>
      <c r="AD28" s="385"/>
      <c r="AE28" s="385"/>
      <c r="AF28" s="386"/>
      <c r="AG28" s="386"/>
      <c r="AH28" s="196">
        <v>0</v>
      </c>
      <c r="AI28" s="196">
        <v>0</v>
      </c>
      <c r="AJ28" s="196">
        <f t="shared" si="5"/>
        <v>0</v>
      </c>
      <c r="AK28" s="197">
        <v>0</v>
      </c>
      <c r="AL28" s="197">
        <v>0</v>
      </c>
      <c r="AM28" s="197">
        <v>0</v>
      </c>
      <c r="AN28" s="197">
        <v>0</v>
      </c>
      <c r="AO28" s="197">
        <v>0</v>
      </c>
      <c r="AP28" s="197">
        <v>0</v>
      </c>
      <c r="AQ28" s="197">
        <v>0</v>
      </c>
      <c r="AR28" s="197">
        <v>0</v>
      </c>
      <c r="AS28" s="198">
        <f t="shared" si="6"/>
        <v>0</v>
      </c>
      <c r="AT28" s="199">
        <f>IF('Demande finale'!$B$11="Positif",AJ28*0.5,AJ28*0.6)</f>
        <v>0</v>
      </c>
      <c r="AU28" s="199">
        <f t="shared" si="9"/>
        <v>0</v>
      </c>
      <c r="AV28" s="199">
        <f t="shared" si="7"/>
        <v>0</v>
      </c>
      <c r="AW28" s="419"/>
    </row>
    <row r="29" spans="1:49" ht="25.2" customHeight="1" x14ac:dyDescent="0.3">
      <c r="A29" s="16"/>
      <c r="B29" s="16"/>
      <c r="C29" s="388"/>
      <c r="D29" s="389"/>
      <c r="E29" s="387"/>
      <c r="F29" s="387"/>
      <c r="G29" s="387"/>
      <c r="H29" s="387"/>
      <c r="I29" s="391"/>
      <c r="J29" s="75">
        <v>0</v>
      </c>
      <c r="K29" s="75">
        <v>0</v>
      </c>
      <c r="L29" s="75">
        <f t="shared" si="8"/>
        <v>0</v>
      </c>
      <c r="M29" s="75">
        <v>0</v>
      </c>
      <c r="N29" s="75">
        <v>0</v>
      </c>
      <c r="O29" s="75">
        <v>0</v>
      </c>
      <c r="P29" s="75">
        <v>0</v>
      </c>
      <c r="Q29" s="75">
        <v>0</v>
      </c>
      <c r="R29" s="75">
        <v>0</v>
      </c>
      <c r="S29" s="75">
        <v>0</v>
      </c>
      <c r="T29" s="75">
        <v>0</v>
      </c>
      <c r="U29" s="152">
        <f t="shared" si="11"/>
        <v>0</v>
      </c>
      <c r="V29" s="152">
        <f>IF('Demande finale'!$B$11="Positif",L29*0.5,L29*0.6)</f>
        <v>0</v>
      </c>
      <c r="W29" s="153">
        <f t="shared" si="10"/>
        <v>0</v>
      </c>
      <c r="X29" s="153">
        <f t="shared" si="4"/>
        <v>0</v>
      </c>
      <c r="Y29" s="453"/>
      <c r="Z29" s="385"/>
      <c r="AA29" s="385"/>
      <c r="AB29" s="385"/>
      <c r="AC29" s="385"/>
      <c r="AD29" s="385"/>
      <c r="AE29" s="385"/>
      <c r="AF29" s="386"/>
      <c r="AG29" s="386"/>
      <c r="AH29" s="196">
        <v>0</v>
      </c>
      <c r="AI29" s="196">
        <v>0</v>
      </c>
      <c r="AJ29" s="196">
        <f t="shared" si="5"/>
        <v>0</v>
      </c>
      <c r="AK29" s="197">
        <v>0</v>
      </c>
      <c r="AL29" s="197">
        <v>0</v>
      </c>
      <c r="AM29" s="197">
        <v>0</v>
      </c>
      <c r="AN29" s="197">
        <v>0</v>
      </c>
      <c r="AO29" s="197">
        <v>0</v>
      </c>
      <c r="AP29" s="197">
        <v>0</v>
      </c>
      <c r="AQ29" s="197">
        <v>0</v>
      </c>
      <c r="AR29" s="197">
        <v>0</v>
      </c>
      <c r="AS29" s="198">
        <f t="shared" si="6"/>
        <v>0</v>
      </c>
      <c r="AT29" s="199">
        <f>IF('Demande finale'!$B$11="Positif",AJ29*0.5,AJ29*0.6)</f>
        <v>0</v>
      </c>
      <c r="AU29" s="199">
        <f t="shared" si="9"/>
        <v>0</v>
      </c>
      <c r="AV29" s="199">
        <f t="shared" si="7"/>
        <v>0</v>
      </c>
      <c r="AW29" s="419"/>
    </row>
    <row r="30" spans="1:49" ht="25.2" customHeight="1" x14ac:dyDescent="0.3">
      <c r="A30" s="16"/>
      <c r="B30" s="16"/>
      <c r="C30" s="388"/>
      <c r="D30" s="389"/>
      <c r="E30" s="387"/>
      <c r="F30" s="387"/>
      <c r="G30" s="387"/>
      <c r="H30" s="387"/>
      <c r="I30" s="391"/>
      <c r="J30" s="75">
        <v>0</v>
      </c>
      <c r="K30" s="75">
        <v>0</v>
      </c>
      <c r="L30" s="75">
        <f t="shared" si="8"/>
        <v>0</v>
      </c>
      <c r="M30" s="75">
        <v>0</v>
      </c>
      <c r="N30" s="75">
        <v>0</v>
      </c>
      <c r="O30" s="75">
        <v>0</v>
      </c>
      <c r="P30" s="75">
        <v>0</v>
      </c>
      <c r="Q30" s="75">
        <v>0</v>
      </c>
      <c r="R30" s="75">
        <v>0</v>
      </c>
      <c r="S30" s="75">
        <v>0</v>
      </c>
      <c r="T30" s="75">
        <v>0</v>
      </c>
      <c r="U30" s="152">
        <f t="shared" si="11"/>
        <v>0</v>
      </c>
      <c r="V30" s="152">
        <f>IF('Demande finale'!$B$11="Positif",L30*0.5,L30*0.6)</f>
        <v>0</v>
      </c>
      <c r="W30" s="153">
        <f t="shared" si="10"/>
        <v>0</v>
      </c>
      <c r="X30" s="153">
        <f t="shared" si="4"/>
        <v>0</v>
      </c>
      <c r="Y30" s="453"/>
      <c r="Z30" s="385"/>
      <c r="AA30" s="385"/>
      <c r="AB30" s="385"/>
      <c r="AC30" s="385"/>
      <c r="AD30" s="385"/>
      <c r="AE30" s="385"/>
      <c r="AF30" s="386"/>
      <c r="AG30" s="386"/>
      <c r="AH30" s="196">
        <v>0</v>
      </c>
      <c r="AI30" s="196">
        <v>0</v>
      </c>
      <c r="AJ30" s="196">
        <f t="shared" si="5"/>
        <v>0</v>
      </c>
      <c r="AK30" s="197">
        <v>0</v>
      </c>
      <c r="AL30" s="197">
        <v>0</v>
      </c>
      <c r="AM30" s="197">
        <v>0</v>
      </c>
      <c r="AN30" s="197">
        <v>0</v>
      </c>
      <c r="AO30" s="197">
        <v>0</v>
      </c>
      <c r="AP30" s="197">
        <v>0</v>
      </c>
      <c r="AQ30" s="197">
        <v>0</v>
      </c>
      <c r="AR30" s="197">
        <v>0</v>
      </c>
      <c r="AS30" s="198">
        <f t="shared" si="6"/>
        <v>0</v>
      </c>
      <c r="AT30" s="199">
        <f>IF('Demande finale'!$B$11="Positif",AJ30*0.5,AJ30*0.6)</f>
        <v>0</v>
      </c>
      <c r="AU30" s="199">
        <f t="shared" si="9"/>
        <v>0</v>
      </c>
      <c r="AV30" s="199">
        <f t="shared" si="7"/>
        <v>0</v>
      </c>
      <c r="AW30" s="419"/>
    </row>
    <row r="31" spans="1:49" ht="25.2" customHeight="1" x14ac:dyDescent="0.3">
      <c r="A31" s="16"/>
      <c r="B31" s="16"/>
      <c r="C31" s="388"/>
      <c r="D31" s="389"/>
      <c r="E31" s="387"/>
      <c r="F31" s="387"/>
      <c r="G31" s="387"/>
      <c r="H31" s="387"/>
      <c r="I31" s="391"/>
      <c r="J31" s="75">
        <v>0</v>
      </c>
      <c r="K31" s="75">
        <v>0</v>
      </c>
      <c r="L31" s="75">
        <f t="shared" si="8"/>
        <v>0</v>
      </c>
      <c r="M31" s="75">
        <v>0</v>
      </c>
      <c r="N31" s="75">
        <v>0</v>
      </c>
      <c r="O31" s="75">
        <v>0</v>
      </c>
      <c r="P31" s="75">
        <v>0</v>
      </c>
      <c r="Q31" s="75">
        <v>0</v>
      </c>
      <c r="R31" s="75">
        <v>0</v>
      </c>
      <c r="S31" s="75">
        <v>0</v>
      </c>
      <c r="T31" s="75">
        <v>0</v>
      </c>
      <c r="U31" s="152">
        <f t="shared" si="11"/>
        <v>0</v>
      </c>
      <c r="V31" s="152">
        <f>IF('Demande finale'!$B$11="Positif",L31*0.5,L31*0.6)</f>
        <v>0</v>
      </c>
      <c r="W31" s="153">
        <f t="shared" si="10"/>
        <v>0</v>
      </c>
      <c r="X31" s="153">
        <f t="shared" si="4"/>
        <v>0</v>
      </c>
      <c r="Y31" s="453"/>
      <c r="Z31" s="385"/>
      <c r="AA31" s="385"/>
      <c r="AB31" s="385"/>
      <c r="AC31" s="385"/>
      <c r="AD31" s="385"/>
      <c r="AE31" s="385"/>
      <c r="AF31" s="386"/>
      <c r="AG31" s="386"/>
      <c r="AH31" s="196">
        <v>0</v>
      </c>
      <c r="AI31" s="196">
        <v>0</v>
      </c>
      <c r="AJ31" s="196">
        <f t="shared" si="5"/>
        <v>0</v>
      </c>
      <c r="AK31" s="197">
        <v>0</v>
      </c>
      <c r="AL31" s="197">
        <v>0</v>
      </c>
      <c r="AM31" s="197">
        <v>0</v>
      </c>
      <c r="AN31" s="197">
        <v>0</v>
      </c>
      <c r="AO31" s="197">
        <v>0</v>
      </c>
      <c r="AP31" s="197">
        <v>0</v>
      </c>
      <c r="AQ31" s="197">
        <v>0</v>
      </c>
      <c r="AR31" s="197">
        <v>0</v>
      </c>
      <c r="AS31" s="198">
        <f t="shared" si="6"/>
        <v>0</v>
      </c>
      <c r="AT31" s="199">
        <f>IF('Demande finale'!$B$11="Positif",AJ31*0.5,AJ31*0.6)</f>
        <v>0</v>
      </c>
      <c r="AU31" s="199">
        <f t="shared" si="9"/>
        <v>0</v>
      </c>
      <c r="AV31" s="199">
        <f t="shared" si="7"/>
        <v>0</v>
      </c>
      <c r="AW31" s="419"/>
    </row>
    <row r="32" spans="1:49" ht="25.2" customHeight="1" x14ac:dyDescent="0.3">
      <c r="A32" s="16"/>
      <c r="B32" s="16"/>
      <c r="C32" s="388"/>
      <c r="D32" s="389"/>
      <c r="E32" s="387"/>
      <c r="F32" s="387"/>
      <c r="G32" s="387"/>
      <c r="H32" s="387"/>
      <c r="I32" s="391"/>
      <c r="J32" s="75">
        <v>0</v>
      </c>
      <c r="K32" s="75">
        <v>0</v>
      </c>
      <c r="L32" s="75">
        <f t="shared" si="8"/>
        <v>0</v>
      </c>
      <c r="M32" s="75">
        <v>0</v>
      </c>
      <c r="N32" s="75">
        <v>0</v>
      </c>
      <c r="O32" s="75">
        <v>0</v>
      </c>
      <c r="P32" s="75">
        <v>0</v>
      </c>
      <c r="Q32" s="75">
        <v>0</v>
      </c>
      <c r="R32" s="75">
        <v>0</v>
      </c>
      <c r="S32" s="75">
        <v>0</v>
      </c>
      <c r="T32" s="75">
        <v>0</v>
      </c>
      <c r="U32" s="152">
        <f t="shared" si="11"/>
        <v>0</v>
      </c>
      <c r="V32" s="152">
        <f>IF('Demande finale'!$B$11="Positif",L32*0.5,L32*0.6)</f>
        <v>0</v>
      </c>
      <c r="W32" s="153">
        <f t="shared" si="10"/>
        <v>0</v>
      </c>
      <c r="X32" s="153">
        <f t="shared" si="4"/>
        <v>0</v>
      </c>
      <c r="Y32" s="453"/>
      <c r="Z32" s="385"/>
      <c r="AA32" s="385"/>
      <c r="AB32" s="385"/>
      <c r="AC32" s="385"/>
      <c r="AD32" s="385"/>
      <c r="AE32" s="385"/>
      <c r="AF32" s="386"/>
      <c r="AG32" s="386"/>
      <c r="AH32" s="196">
        <v>0</v>
      </c>
      <c r="AI32" s="196">
        <v>0</v>
      </c>
      <c r="AJ32" s="196">
        <f t="shared" si="5"/>
        <v>0</v>
      </c>
      <c r="AK32" s="197">
        <v>0</v>
      </c>
      <c r="AL32" s="197">
        <v>0</v>
      </c>
      <c r="AM32" s="197">
        <v>0</v>
      </c>
      <c r="AN32" s="197">
        <v>0</v>
      </c>
      <c r="AO32" s="197">
        <v>0</v>
      </c>
      <c r="AP32" s="197">
        <v>0</v>
      </c>
      <c r="AQ32" s="197">
        <v>0</v>
      </c>
      <c r="AR32" s="197">
        <v>0</v>
      </c>
      <c r="AS32" s="198">
        <f t="shared" si="6"/>
        <v>0</v>
      </c>
      <c r="AT32" s="199">
        <f>IF('Demande finale'!$B$11="Positif",AJ32*0.5,AJ32*0.6)</f>
        <v>0</v>
      </c>
      <c r="AU32" s="199">
        <f t="shared" si="9"/>
        <v>0</v>
      </c>
      <c r="AV32" s="199">
        <f t="shared" si="7"/>
        <v>0</v>
      </c>
      <c r="AW32" s="419"/>
    </row>
    <row r="33" spans="1:49" ht="25.2" customHeight="1" x14ac:dyDescent="0.3">
      <c r="A33" s="16"/>
      <c r="B33" s="16"/>
      <c r="C33" s="388"/>
      <c r="D33" s="389"/>
      <c r="E33" s="387"/>
      <c r="F33" s="387"/>
      <c r="G33" s="387"/>
      <c r="H33" s="387"/>
      <c r="I33" s="391"/>
      <c r="J33" s="75">
        <v>0</v>
      </c>
      <c r="K33" s="75">
        <v>0</v>
      </c>
      <c r="L33" s="75">
        <f t="shared" si="8"/>
        <v>0</v>
      </c>
      <c r="M33" s="75">
        <v>0</v>
      </c>
      <c r="N33" s="75">
        <v>0</v>
      </c>
      <c r="O33" s="75">
        <v>0</v>
      </c>
      <c r="P33" s="75">
        <v>0</v>
      </c>
      <c r="Q33" s="75">
        <v>0</v>
      </c>
      <c r="R33" s="75">
        <v>0</v>
      </c>
      <c r="S33" s="75">
        <v>0</v>
      </c>
      <c r="T33" s="75">
        <v>0</v>
      </c>
      <c r="U33" s="152">
        <f t="shared" si="11"/>
        <v>0</v>
      </c>
      <c r="V33" s="152">
        <f>IF('Demande finale'!$B$11="Positif",L33*0.5,L33*0.6)</f>
        <v>0</v>
      </c>
      <c r="W33" s="153">
        <f t="shared" si="10"/>
        <v>0</v>
      </c>
      <c r="X33" s="153">
        <f t="shared" si="4"/>
        <v>0</v>
      </c>
      <c r="Y33" s="453"/>
      <c r="Z33" s="385"/>
      <c r="AA33" s="385"/>
      <c r="AB33" s="385"/>
      <c r="AC33" s="385"/>
      <c r="AD33" s="385"/>
      <c r="AE33" s="385"/>
      <c r="AF33" s="386"/>
      <c r="AG33" s="386"/>
      <c r="AH33" s="196">
        <v>0</v>
      </c>
      <c r="AI33" s="196">
        <v>0</v>
      </c>
      <c r="AJ33" s="196">
        <f t="shared" si="5"/>
        <v>0</v>
      </c>
      <c r="AK33" s="197">
        <v>0</v>
      </c>
      <c r="AL33" s="197">
        <v>0</v>
      </c>
      <c r="AM33" s="197">
        <v>0</v>
      </c>
      <c r="AN33" s="197">
        <v>0</v>
      </c>
      <c r="AO33" s="197">
        <v>0</v>
      </c>
      <c r="AP33" s="197">
        <v>0</v>
      </c>
      <c r="AQ33" s="197">
        <v>0</v>
      </c>
      <c r="AR33" s="197">
        <v>0</v>
      </c>
      <c r="AS33" s="198">
        <f t="shared" si="6"/>
        <v>0</v>
      </c>
      <c r="AT33" s="199">
        <f>IF('Demande finale'!$B$11="Positif",AJ33*0.5,AJ33*0.6)</f>
        <v>0</v>
      </c>
      <c r="AU33" s="199">
        <f t="shared" si="9"/>
        <v>0</v>
      </c>
      <c r="AV33" s="199">
        <f t="shared" si="7"/>
        <v>0</v>
      </c>
      <c r="AW33" s="419"/>
    </row>
    <row r="34" spans="1:49" ht="25.2" customHeight="1" x14ac:dyDescent="0.3">
      <c r="A34" s="16"/>
      <c r="B34" s="16"/>
      <c r="C34" s="388"/>
      <c r="D34" s="389"/>
      <c r="E34" s="387"/>
      <c r="F34" s="387"/>
      <c r="G34" s="387"/>
      <c r="H34" s="387"/>
      <c r="I34" s="391"/>
      <c r="J34" s="75">
        <v>0</v>
      </c>
      <c r="K34" s="75">
        <v>0</v>
      </c>
      <c r="L34" s="75">
        <f t="shared" si="8"/>
        <v>0</v>
      </c>
      <c r="M34" s="75">
        <v>0</v>
      </c>
      <c r="N34" s="75">
        <v>0</v>
      </c>
      <c r="O34" s="75">
        <v>0</v>
      </c>
      <c r="P34" s="75">
        <v>0</v>
      </c>
      <c r="Q34" s="75">
        <v>0</v>
      </c>
      <c r="R34" s="75">
        <v>0</v>
      </c>
      <c r="S34" s="75">
        <v>0</v>
      </c>
      <c r="T34" s="75">
        <v>0</v>
      </c>
      <c r="U34" s="152">
        <f t="shared" si="11"/>
        <v>0</v>
      </c>
      <c r="V34" s="152">
        <f>IF('Demande finale'!$B$11="Positif",L34*0.5,L34*0.6)</f>
        <v>0</v>
      </c>
      <c r="W34" s="153">
        <f t="shared" si="10"/>
        <v>0</v>
      </c>
      <c r="X34" s="153">
        <f t="shared" si="4"/>
        <v>0</v>
      </c>
      <c r="Y34" s="453"/>
      <c r="Z34" s="385"/>
      <c r="AA34" s="385"/>
      <c r="AB34" s="385"/>
      <c r="AC34" s="385"/>
      <c r="AD34" s="385"/>
      <c r="AE34" s="385"/>
      <c r="AF34" s="386"/>
      <c r="AG34" s="386"/>
      <c r="AH34" s="196">
        <v>0</v>
      </c>
      <c r="AI34" s="196">
        <v>0</v>
      </c>
      <c r="AJ34" s="196">
        <f t="shared" si="5"/>
        <v>0</v>
      </c>
      <c r="AK34" s="197">
        <v>0</v>
      </c>
      <c r="AL34" s="197">
        <v>0</v>
      </c>
      <c r="AM34" s="197">
        <v>0</v>
      </c>
      <c r="AN34" s="197">
        <v>0</v>
      </c>
      <c r="AO34" s="197">
        <v>0</v>
      </c>
      <c r="AP34" s="197">
        <v>0</v>
      </c>
      <c r="AQ34" s="197">
        <v>0</v>
      </c>
      <c r="AR34" s="197">
        <v>0</v>
      </c>
      <c r="AS34" s="198">
        <f t="shared" si="6"/>
        <v>0</v>
      </c>
      <c r="AT34" s="199">
        <f>IF('Demande finale'!$B$11="Positif",AJ34*0.5,AJ34*0.6)</f>
        <v>0</v>
      </c>
      <c r="AU34" s="199">
        <f t="shared" si="9"/>
        <v>0</v>
      </c>
      <c r="AV34" s="199">
        <f t="shared" si="7"/>
        <v>0</v>
      </c>
      <c r="AW34" s="419"/>
    </row>
    <row r="35" spans="1:49" ht="25.2" customHeight="1" x14ac:dyDescent="0.3">
      <c r="A35" s="16"/>
      <c r="B35" s="16"/>
      <c r="C35" s="388"/>
      <c r="D35" s="389"/>
      <c r="E35" s="387"/>
      <c r="F35" s="387"/>
      <c r="G35" s="387"/>
      <c r="H35" s="387"/>
      <c r="I35" s="391"/>
      <c r="J35" s="75">
        <v>0</v>
      </c>
      <c r="K35" s="75">
        <v>0</v>
      </c>
      <c r="L35" s="75">
        <f t="shared" si="8"/>
        <v>0</v>
      </c>
      <c r="M35" s="75">
        <v>0</v>
      </c>
      <c r="N35" s="75">
        <v>0</v>
      </c>
      <c r="O35" s="75">
        <v>0</v>
      </c>
      <c r="P35" s="75">
        <v>0</v>
      </c>
      <c r="Q35" s="75">
        <v>0</v>
      </c>
      <c r="R35" s="75">
        <v>0</v>
      </c>
      <c r="S35" s="75">
        <v>0</v>
      </c>
      <c r="T35" s="75">
        <v>0</v>
      </c>
      <c r="U35" s="152">
        <f t="shared" si="11"/>
        <v>0</v>
      </c>
      <c r="V35" s="152">
        <f>IF('Demande finale'!$B$11="Positif",L35*0.5,L35*0.6)</f>
        <v>0</v>
      </c>
      <c r="W35" s="153">
        <f t="shared" si="10"/>
        <v>0</v>
      </c>
      <c r="X35" s="153">
        <f t="shared" si="4"/>
        <v>0</v>
      </c>
      <c r="Y35" s="453"/>
      <c r="Z35" s="385"/>
      <c r="AA35" s="385"/>
      <c r="AB35" s="385"/>
      <c r="AC35" s="385"/>
      <c r="AD35" s="385"/>
      <c r="AE35" s="385"/>
      <c r="AF35" s="386"/>
      <c r="AG35" s="386"/>
      <c r="AH35" s="196">
        <v>0</v>
      </c>
      <c r="AI35" s="196">
        <v>0</v>
      </c>
      <c r="AJ35" s="196">
        <f t="shared" si="5"/>
        <v>0</v>
      </c>
      <c r="AK35" s="197">
        <v>0</v>
      </c>
      <c r="AL35" s="197">
        <v>0</v>
      </c>
      <c r="AM35" s="197">
        <v>0</v>
      </c>
      <c r="AN35" s="197">
        <v>0</v>
      </c>
      <c r="AO35" s="197">
        <v>0</v>
      </c>
      <c r="AP35" s="197">
        <v>0</v>
      </c>
      <c r="AQ35" s="197">
        <v>0</v>
      </c>
      <c r="AR35" s="197">
        <v>0</v>
      </c>
      <c r="AS35" s="198">
        <f t="shared" si="6"/>
        <v>0</v>
      </c>
      <c r="AT35" s="199">
        <f>IF('Demande finale'!$B$11="Positif",AJ35*0.5,AJ35*0.6)</f>
        <v>0</v>
      </c>
      <c r="AU35" s="199">
        <f t="shared" si="9"/>
        <v>0</v>
      </c>
      <c r="AV35" s="199">
        <f t="shared" si="7"/>
        <v>0</v>
      </c>
      <c r="AW35" s="419"/>
    </row>
    <row r="36" spans="1:49" ht="25.2" customHeight="1" x14ac:dyDescent="0.3">
      <c r="A36" s="16"/>
      <c r="B36" s="16"/>
      <c r="C36" s="388"/>
      <c r="D36" s="389"/>
      <c r="E36" s="387"/>
      <c r="F36" s="387"/>
      <c r="G36" s="387"/>
      <c r="H36" s="387"/>
      <c r="I36" s="391"/>
      <c r="J36" s="75">
        <v>0</v>
      </c>
      <c r="K36" s="75">
        <v>0</v>
      </c>
      <c r="L36" s="75">
        <f t="shared" si="8"/>
        <v>0</v>
      </c>
      <c r="M36" s="75">
        <v>0</v>
      </c>
      <c r="N36" s="75">
        <v>0</v>
      </c>
      <c r="O36" s="75">
        <v>0</v>
      </c>
      <c r="P36" s="75">
        <v>0</v>
      </c>
      <c r="Q36" s="75">
        <v>0</v>
      </c>
      <c r="R36" s="75">
        <v>0</v>
      </c>
      <c r="S36" s="75">
        <v>0</v>
      </c>
      <c r="T36" s="75">
        <v>0</v>
      </c>
      <c r="U36" s="152">
        <f t="shared" si="11"/>
        <v>0</v>
      </c>
      <c r="V36" s="152">
        <f>IF('Demande finale'!$B$11="Positif",L36*0.5,L36*0.6)</f>
        <v>0</v>
      </c>
      <c r="W36" s="153">
        <f t="shared" si="10"/>
        <v>0</v>
      </c>
      <c r="X36" s="153">
        <f t="shared" si="4"/>
        <v>0</v>
      </c>
      <c r="Y36" s="453"/>
      <c r="Z36" s="385"/>
      <c r="AA36" s="385"/>
      <c r="AB36" s="385"/>
      <c r="AC36" s="385"/>
      <c r="AD36" s="385"/>
      <c r="AE36" s="385"/>
      <c r="AF36" s="386"/>
      <c r="AG36" s="386"/>
      <c r="AH36" s="196">
        <v>0</v>
      </c>
      <c r="AI36" s="196">
        <v>0</v>
      </c>
      <c r="AJ36" s="196">
        <f t="shared" si="5"/>
        <v>0</v>
      </c>
      <c r="AK36" s="197">
        <v>0</v>
      </c>
      <c r="AL36" s="197">
        <v>0</v>
      </c>
      <c r="AM36" s="197">
        <v>0</v>
      </c>
      <c r="AN36" s="197">
        <v>0</v>
      </c>
      <c r="AO36" s="197">
        <v>0</v>
      </c>
      <c r="AP36" s="197">
        <v>0</v>
      </c>
      <c r="AQ36" s="197">
        <v>0</v>
      </c>
      <c r="AR36" s="197">
        <v>0</v>
      </c>
      <c r="AS36" s="198">
        <f t="shared" si="6"/>
        <v>0</v>
      </c>
      <c r="AT36" s="199">
        <f>IF('Demande finale'!$B$11="Positif",AJ36*0.5,AJ36*0.6)</f>
        <v>0</v>
      </c>
      <c r="AU36" s="199">
        <f t="shared" si="9"/>
        <v>0</v>
      </c>
      <c r="AV36" s="199">
        <f t="shared" si="7"/>
        <v>0</v>
      </c>
      <c r="AW36" s="419"/>
    </row>
  </sheetData>
  <sheetProtection algorithmName="SHA-512" hashValue="M0KitT8OU1Gkljiw0P4JP1vqBIrxfnOxVPN/OZTCrNU5o2hcNtlKZOrHe1KaW3Et8HAwSdzbZs9I+O3vZqDWUQ==" saltValue="IDAk+xJel2ML19eLH64SVQ==" spinCount="100000" sheet="1" selectLockedCells="1"/>
  <mergeCells count="44">
    <mergeCell ref="M3:X4"/>
    <mergeCell ref="E10:E11"/>
    <mergeCell ref="F10:F11"/>
    <mergeCell ref="AT9:AU10"/>
    <mergeCell ref="V9:W10"/>
    <mergeCell ref="AK9:AR9"/>
    <mergeCell ref="U9:U11"/>
    <mergeCell ref="Y9:Y36"/>
    <mergeCell ref="Z9:Z11"/>
    <mergeCell ref="AA9:AA11"/>
    <mergeCell ref="AF9:AF11"/>
    <mergeCell ref="AH9:AH11"/>
    <mergeCell ref="AI9:AI11"/>
    <mergeCell ref="Z7:AV7"/>
    <mergeCell ref="M7:X7"/>
    <mergeCell ref="H10:H11"/>
    <mergeCell ref="A10:A11"/>
    <mergeCell ref="B10:B11"/>
    <mergeCell ref="D10:D11"/>
    <mergeCell ref="G10:G11"/>
    <mergeCell ref="C10:C11"/>
    <mergeCell ref="K10:K11"/>
    <mergeCell ref="AG9:AG11"/>
    <mergeCell ref="AC9:AC11"/>
    <mergeCell ref="AB9:AB11"/>
    <mergeCell ref="AD9:AD11"/>
    <mergeCell ref="M9:T9"/>
    <mergeCell ref="P10:T10"/>
    <mergeCell ref="AV9:AV11"/>
    <mergeCell ref="AE9:AE11"/>
    <mergeCell ref="AJ9:AJ11"/>
    <mergeCell ref="I10:I11"/>
    <mergeCell ref="A12:I12"/>
    <mergeCell ref="A9:K9"/>
    <mergeCell ref="M10:M11"/>
    <mergeCell ref="N10:N11"/>
    <mergeCell ref="O10:O11"/>
    <mergeCell ref="AK10:AK11"/>
    <mergeCell ref="AL10:AL11"/>
    <mergeCell ref="AM10:AM11"/>
    <mergeCell ref="AN10:AR10"/>
    <mergeCell ref="X9:X11"/>
    <mergeCell ref="AS9:AS11"/>
    <mergeCell ref="J10:J11"/>
  </mergeCells>
  <conditionalFormatting sqref="U13">
    <cfRule type="cellIs" dxfId="77" priority="27" operator="notEqual">
      <formula>$L$13</formula>
    </cfRule>
  </conditionalFormatting>
  <conditionalFormatting sqref="U14">
    <cfRule type="cellIs" dxfId="76" priority="26" operator="notEqual">
      <formula>$L$14</formula>
    </cfRule>
  </conditionalFormatting>
  <conditionalFormatting sqref="U15">
    <cfRule type="cellIs" dxfId="75" priority="25" operator="notEqual">
      <formula>$L$15</formula>
    </cfRule>
  </conditionalFormatting>
  <conditionalFormatting sqref="U16">
    <cfRule type="cellIs" dxfId="74" priority="24" operator="notEqual">
      <formula>$L$16</formula>
    </cfRule>
  </conditionalFormatting>
  <conditionalFormatting sqref="U17">
    <cfRule type="cellIs" dxfId="73" priority="22" operator="notEqual">
      <formula>$L$17</formula>
    </cfRule>
  </conditionalFormatting>
  <conditionalFormatting sqref="U18">
    <cfRule type="cellIs" dxfId="72" priority="21" operator="notEqual">
      <formula>$L$18</formula>
    </cfRule>
  </conditionalFormatting>
  <conditionalFormatting sqref="U19">
    <cfRule type="cellIs" dxfId="71" priority="20" operator="notEqual">
      <formula>$L$19</formula>
    </cfRule>
  </conditionalFormatting>
  <conditionalFormatting sqref="U20">
    <cfRule type="cellIs" dxfId="70" priority="19" operator="notEqual">
      <formula>$L$20</formula>
    </cfRule>
  </conditionalFormatting>
  <conditionalFormatting sqref="U21">
    <cfRule type="cellIs" dxfId="69" priority="18" operator="notEqual">
      <formula>$L$21</formula>
    </cfRule>
  </conditionalFormatting>
  <conditionalFormatting sqref="U22">
    <cfRule type="cellIs" dxfId="68" priority="17" operator="notEqual">
      <formula>$L$22</formula>
    </cfRule>
  </conditionalFormatting>
  <conditionalFormatting sqref="U23">
    <cfRule type="cellIs" dxfId="67" priority="16" operator="notEqual">
      <formula>$J$23</formula>
    </cfRule>
  </conditionalFormatting>
  <conditionalFormatting sqref="U24">
    <cfRule type="cellIs" dxfId="66" priority="15" operator="notEqual">
      <formula>$L$24</formula>
    </cfRule>
  </conditionalFormatting>
  <conditionalFormatting sqref="U25">
    <cfRule type="cellIs" dxfId="65" priority="13" operator="notEqual">
      <formula>$L$25</formula>
    </cfRule>
  </conditionalFormatting>
  <conditionalFormatting sqref="U26">
    <cfRule type="cellIs" dxfId="64" priority="12" operator="notEqual">
      <formula>$L$26</formula>
    </cfRule>
  </conditionalFormatting>
  <conditionalFormatting sqref="U27">
    <cfRule type="cellIs" dxfId="63" priority="10" operator="notEqual">
      <formula>$L$27</formula>
    </cfRule>
  </conditionalFormatting>
  <conditionalFormatting sqref="U28">
    <cfRule type="cellIs" dxfId="62" priority="9" operator="notEqual">
      <formula>$L$28</formula>
    </cfRule>
  </conditionalFormatting>
  <conditionalFormatting sqref="U29">
    <cfRule type="cellIs" dxfId="61" priority="8" operator="notEqual">
      <formula>$L$29</formula>
    </cfRule>
  </conditionalFormatting>
  <conditionalFormatting sqref="U30">
    <cfRule type="cellIs" dxfId="60" priority="7" operator="notEqual">
      <formula>$L$30</formula>
    </cfRule>
  </conditionalFormatting>
  <conditionalFormatting sqref="U31">
    <cfRule type="cellIs" dxfId="59" priority="6" operator="notEqual">
      <formula>$L$31</formula>
    </cfRule>
  </conditionalFormatting>
  <conditionalFormatting sqref="U32">
    <cfRule type="cellIs" dxfId="58" priority="5" operator="notEqual">
      <formula>$L$32</formula>
    </cfRule>
  </conditionalFormatting>
  <conditionalFormatting sqref="U33">
    <cfRule type="cellIs" dxfId="57" priority="4" operator="notEqual">
      <formula>$L$33</formula>
    </cfRule>
  </conditionalFormatting>
  <conditionalFormatting sqref="U34">
    <cfRule type="cellIs" dxfId="56" priority="3" operator="notEqual">
      <formula>$L$34</formula>
    </cfRule>
  </conditionalFormatting>
  <conditionalFormatting sqref="U35">
    <cfRule type="cellIs" dxfId="55" priority="2" operator="notEqual">
      <formula>$L$35</formula>
    </cfRule>
  </conditionalFormatting>
  <conditionalFormatting sqref="U36">
    <cfRule type="cellIs" dxfId="54" priority="1" operator="notEqual">
      <formula>$L$36</formula>
    </cfRule>
  </conditionalFormatting>
  <dataValidations count="1">
    <dataValidation allowBlank="1" showInputMessage="1" showErrorMessage="1" sqref="I14:I36" xr:uid="{8864DF25-E0B6-43C6-975F-D0FA1487F172}"/>
  </dataValidations>
  <pageMargins left="0.25" right="0.25" top="0.75" bottom="0.75" header="0.3" footer="0.3"/>
  <pageSetup orientation="landscape" r:id="rId1"/>
  <ignoredErrors>
    <ignoredError sqref="U16:U25 U26:U36" formulaRange="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B13F1F0C-C8AD-40DD-A018-A78713D618BB}">
          <x14:formula1>
            <xm:f>Source_1!$B$106:$B$125</xm:f>
          </x14:formula1>
          <xm:sqref>D13:D36</xm:sqref>
        </x14:dataValidation>
        <x14:dataValidation type="list" allowBlank="1" showInputMessage="1" showErrorMessage="1" xr:uid="{775A5E93-73CB-462E-8F12-D32E22DE52B8}">
          <x14:formula1>
            <xm:f>Source!$F$93:$F$100</xm:f>
          </x14:formula1>
          <xm:sqref>B13:B36 AB13:AB36</xm:sqref>
        </x14:dataValidation>
        <x14:dataValidation type="list" allowBlank="1" showInputMessage="1" showErrorMessage="1" xr:uid="{1034CB54-A0D7-43D9-9090-1C1DB280B30E}">
          <x14:formula1>
            <xm:f>Source_1!$B$18:$B$20</xm:f>
          </x14:formula1>
          <xm:sqref>H13:H36</xm:sqref>
        </x14:dataValidation>
        <x14:dataValidation type="list" allowBlank="1" showInputMessage="1" showErrorMessage="1" xr:uid="{F2F141C1-9E90-4811-881F-6C3E2CA699F0}">
          <x14:formula1>
            <xm:f>Source!$F$89:$F$90</xm:f>
          </x14:formula1>
          <xm:sqref>E13:E36 AC13:AC36</xm:sqref>
        </x14:dataValidation>
        <x14:dataValidation type="list" allowBlank="1" showInputMessage="1" showErrorMessage="1" xr:uid="{6B4399CB-5FB8-4390-A0E6-FA2F8961E47C}">
          <x14:formula1>
            <xm:f>Source!$F$111:$F$112</xm:f>
          </x14:formula1>
          <xm:sqref>F13:F36 AD13:AD36</xm:sqref>
        </x14:dataValidation>
        <x14:dataValidation type="list" allowBlank="1" showInputMessage="1" showErrorMessage="1" xr:uid="{3E3EF2CF-2FEF-4C6B-AB67-F920BF9DAA0D}">
          <x14:formula1>
            <xm:f>Source_1!$B$128:$B$129</xm:f>
          </x14:formula1>
          <xm:sqref>G13:G15 G17:G36 AC15</xm:sqref>
        </x14:dataValidation>
        <x14:dataValidation type="date" allowBlank="1" showInputMessage="1" showErrorMessage="1" xr:uid="{72233204-AD21-4515-BA24-9C0CC520969B}">
          <x14:formula1>
            <xm:f>Source_1!G60</xm:f>
          </x14:formula1>
          <x14:formula2>
            <xm:f>Source_1!G61</xm:f>
          </x14:formula2>
          <xm:sqref>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BF73-B17A-45F4-94D1-CEE5E12EA9BD}">
  <sheetPr>
    <tabColor theme="5" tint="-0.249977111117893"/>
  </sheetPr>
  <dimension ref="A6:AH61"/>
  <sheetViews>
    <sheetView showGridLines="0" zoomScale="70" zoomScaleNormal="70" workbookViewId="0">
      <pane xSplit="1" ySplit="11" topLeftCell="D12" activePane="bottomRight" state="frozen"/>
      <selection pane="topRight" activeCell="B1" sqref="B1"/>
      <selection pane="bottomLeft" activeCell="A11" sqref="A11"/>
      <selection pane="bottomRight" activeCell="G18" sqref="G18"/>
    </sheetView>
  </sheetViews>
  <sheetFormatPr baseColWidth="10" defaultColWidth="11.44140625" defaultRowHeight="14.4" x14ac:dyDescent="0.3"/>
  <cols>
    <col min="1" max="1" width="35.88671875" style="30" customWidth="1"/>
    <col min="2" max="2" width="27.33203125" style="30" customWidth="1"/>
    <col min="3" max="3" width="77.33203125" style="30" customWidth="1"/>
    <col min="4" max="6" width="30.6640625" style="30" customWidth="1"/>
    <col min="7" max="7" width="26.44140625" style="30" customWidth="1"/>
    <col min="8" max="10" width="25.6640625" style="30" customWidth="1"/>
    <col min="11" max="15" width="25.6640625" style="30" hidden="1" customWidth="1"/>
    <col min="16" max="19" width="25.6640625" style="30" customWidth="1"/>
    <col min="20" max="20" width="2.88671875" style="30" customWidth="1"/>
    <col min="21" max="21" width="30.33203125" style="30" customWidth="1"/>
    <col min="22" max="24" width="25.6640625" style="30" customWidth="1"/>
    <col min="25" max="29" width="25.6640625" style="30" hidden="1" customWidth="1"/>
    <col min="30" max="33" width="25.6640625" style="30" customWidth="1"/>
    <col min="34" max="16384" width="11.44140625" style="30"/>
  </cols>
  <sheetData>
    <row r="6" spans="1:34" ht="21" customHeight="1" x14ac:dyDescent="0.4">
      <c r="A6" s="172"/>
      <c r="B6" s="521"/>
      <c r="C6" s="521"/>
      <c r="D6" s="521"/>
      <c r="E6" s="521"/>
      <c r="F6" s="521"/>
      <c r="G6" s="521"/>
    </row>
    <row r="7" spans="1:34" ht="36.75" customHeight="1" x14ac:dyDescent="0.3">
      <c r="A7" s="200"/>
      <c r="B7" s="521"/>
      <c r="C7" s="521"/>
      <c r="D7" s="521"/>
      <c r="E7" s="521"/>
      <c r="F7" s="521"/>
      <c r="G7" s="521"/>
      <c r="H7" s="159" t="s">
        <v>55</v>
      </c>
      <c r="I7" s="201"/>
      <c r="J7" s="201"/>
      <c r="K7" s="201"/>
      <c r="L7" s="201"/>
      <c r="M7" s="201"/>
      <c r="N7" s="201"/>
      <c r="O7" s="201"/>
      <c r="P7" s="201"/>
      <c r="Q7" s="201"/>
      <c r="R7" s="201"/>
      <c r="S7" s="201"/>
      <c r="U7" s="491" t="s">
        <v>56</v>
      </c>
      <c r="V7" s="491"/>
      <c r="W7" s="491"/>
      <c r="X7" s="491"/>
      <c r="Y7" s="491"/>
      <c r="Z7" s="491"/>
      <c r="AA7" s="491"/>
      <c r="AB7" s="491"/>
      <c r="AC7" s="491"/>
      <c r="AD7" s="491"/>
      <c r="AE7" s="491"/>
      <c r="AF7" s="491"/>
      <c r="AG7" s="491"/>
    </row>
    <row r="8" spans="1:34" ht="21" x14ac:dyDescent="0.4">
      <c r="A8" s="202"/>
      <c r="B8" s="200"/>
      <c r="C8" s="203"/>
      <c r="H8" s="162"/>
      <c r="I8" s="162"/>
      <c r="J8" s="162"/>
      <c r="K8" s="162"/>
      <c r="L8" s="162"/>
      <c r="M8" s="162"/>
      <c r="N8" s="162"/>
      <c r="O8" s="162"/>
      <c r="P8" s="162"/>
      <c r="Q8" s="163"/>
      <c r="R8" s="163"/>
      <c r="S8" s="162"/>
      <c r="T8" s="156"/>
      <c r="U8" s="156"/>
      <c r="V8" s="162"/>
      <c r="W8" s="162"/>
      <c r="X8" s="162"/>
      <c r="Y8" s="162"/>
      <c r="Z8" s="162"/>
      <c r="AA8" s="162"/>
      <c r="AB8" s="162"/>
      <c r="AC8" s="162"/>
      <c r="AD8" s="162"/>
      <c r="AE8" s="162"/>
      <c r="AF8" s="162"/>
      <c r="AG8" s="162"/>
    </row>
    <row r="9" spans="1:34" ht="37.200000000000003" customHeight="1" x14ac:dyDescent="0.3">
      <c r="A9" s="533" t="s">
        <v>57</v>
      </c>
      <c r="B9" s="534"/>
      <c r="C9" s="534"/>
      <c r="D9" s="534"/>
      <c r="E9" s="534"/>
      <c r="F9" s="534"/>
      <c r="G9" s="535"/>
      <c r="H9" s="520" t="s">
        <v>58</v>
      </c>
      <c r="I9" s="482"/>
      <c r="J9" s="482"/>
      <c r="K9" s="482"/>
      <c r="L9" s="482"/>
      <c r="M9" s="482"/>
      <c r="N9" s="482"/>
      <c r="O9" s="495"/>
      <c r="P9" s="492" t="s">
        <v>59</v>
      </c>
      <c r="Q9" s="529" t="s">
        <v>60</v>
      </c>
      <c r="R9" s="530"/>
      <c r="S9" s="473" t="s">
        <v>61</v>
      </c>
      <c r="T9" s="527"/>
      <c r="U9" s="469" t="s">
        <v>125</v>
      </c>
      <c r="V9" s="518" t="s">
        <v>63</v>
      </c>
      <c r="W9" s="519"/>
      <c r="X9" s="519"/>
      <c r="Y9" s="519"/>
      <c r="Z9" s="519"/>
      <c r="AA9" s="519"/>
      <c r="AB9" s="519"/>
      <c r="AC9" s="519"/>
      <c r="AD9" s="454" t="s">
        <v>64</v>
      </c>
      <c r="AE9" s="496" t="s">
        <v>65</v>
      </c>
      <c r="AF9" s="496"/>
      <c r="AG9" s="426" t="s">
        <v>66</v>
      </c>
      <c r="AH9" s="419"/>
    </row>
    <row r="10" spans="1:34" ht="19.95" customHeight="1" x14ac:dyDescent="0.3">
      <c r="A10" s="523" t="s">
        <v>126</v>
      </c>
      <c r="B10" s="470" t="s">
        <v>127</v>
      </c>
      <c r="C10" s="470" t="s">
        <v>128</v>
      </c>
      <c r="D10" s="522" t="s">
        <v>129</v>
      </c>
      <c r="E10" s="469" t="s">
        <v>72</v>
      </c>
      <c r="F10" s="469" t="s">
        <v>73</v>
      </c>
      <c r="G10" s="470" t="s">
        <v>130</v>
      </c>
      <c r="H10" s="486" t="s">
        <v>74</v>
      </c>
      <c r="I10" s="486" t="s">
        <v>75</v>
      </c>
      <c r="J10" s="486" t="s">
        <v>76</v>
      </c>
      <c r="K10" s="486" t="s">
        <v>77</v>
      </c>
      <c r="L10" s="486"/>
      <c r="M10" s="486"/>
      <c r="N10" s="486"/>
      <c r="O10" s="486"/>
      <c r="P10" s="493"/>
      <c r="Q10" s="531"/>
      <c r="R10" s="532"/>
      <c r="S10" s="473"/>
      <c r="T10" s="528"/>
      <c r="U10" s="523"/>
      <c r="V10" s="457" t="s">
        <v>78</v>
      </c>
      <c r="W10" s="457" t="s">
        <v>75</v>
      </c>
      <c r="X10" s="457" t="s">
        <v>76</v>
      </c>
      <c r="Y10" s="459" t="s">
        <v>79</v>
      </c>
      <c r="Z10" s="460"/>
      <c r="AA10" s="460"/>
      <c r="AB10" s="460"/>
      <c r="AC10" s="461"/>
      <c r="AD10" s="454"/>
      <c r="AE10" s="496"/>
      <c r="AF10" s="496"/>
      <c r="AG10" s="455"/>
      <c r="AH10" s="419"/>
    </row>
    <row r="11" spans="1:34" ht="46.95" customHeight="1" x14ac:dyDescent="0.3">
      <c r="A11" s="470"/>
      <c r="B11" s="481"/>
      <c r="C11" s="481"/>
      <c r="D11" s="470"/>
      <c r="E11" s="470"/>
      <c r="F11" s="470"/>
      <c r="G11" s="481"/>
      <c r="H11" s="486"/>
      <c r="I11" s="486"/>
      <c r="J11" s="486"/>
      <c r="K11" s="398" t="s">
        <v>80</v>
      </c>
      <c r="L11" s="398" t="s">
        <v>81</v>
      </c>
      <c r="M11" s="398" t="s">
        <v>82</v>
      </c>
      <c r="N11" s="398" t="s">
        <v>83</v>
      </c>
      <c r="O11" s="398" t="s">
        <v>100</v>
      </c>
      <c r="P11" s="456"/>
      <c r="Q11" s="398" t="s">
        <v>123</v>
      </c>
      <c r="R11" s="398" t="s">
        <v>86</v>
      </c>
      <c r="S11" s="454"/>
      <c r="T11" s="528"/>
      <c r="U11" s="470"/>
      <c r="V11" s="458"/>
      <c r="W11" s="458"/>
      <c r="X11" s="458"/>
      <c r="Y11" s="399" t="s">
        <v>80</v>
      </c>
      <c r="Z11" s="8" t="s">
        <v>81</v>
      </c>
      <c r="AA11" s="8" t="s">
        <v>82</v>
      </c>
      <c r="AB11" s="8" t="s">
        <v>83</v>
      </c>
      <c r="AC11" s="8" t="s">
        <v>84</v>
      </c>
      <c r="AD11" s="454"/>
      <c r="AE11" s="8" t="s">
        <v>87</v>
      </c>
      <c r="AF11" s="8" t="s">
        <v>88</v>
      </c>
      <c r="AG11" s="456"/>
      <c r="AH11" s="419"/>
    </row>
    <row r="12" spans="1:34" ht="25.35" customHeight="1" x14ac:dyDescent="0.3">
      <c r="A12" s="524" t="s">
        <v>89</v>
      </c>
      <c r="B12" s="525"/>
      <c r="C12" s="525"/>
      <c r="D12" s="525"/>
      <c r="E12" s="525"/>
      <c r="F12" s="526"/>
      <c r="G12" s="43">
        <f>SUM(G13:G61)</f>
        <v>0</v>
      </c>
      <c r="H12" s="19">
        <f>SUM(H13:H61)</f>
        <v>0</v>
      </c>
      <c r="I12" s="19">
        <f t="shared" ref="I12:R12" si="0">SUM(I13:I61)</f>
        <v>0</v>
      </c>
      <c r="J12" s="19">
        <f t="shared" si="0"/>
        <v>0</v>
      </c>
      <c r="K12" s="19">
        <f t="shared" si="0"/>
        <v>0</v>
      </c>
      <c r="L12" s="19">
        <f t="shared" si="0"/>
        <v>0</v>
      </c>
      <c r="M12" s="19">
        <f t="shared" si="0"/>
        <v>0</v>
      </c>
      <c r="N12" s="19">
        <f t="shared" si="0"/>
        <v>0</v>
      </c>
      <c r="O12" s="19">
        <f t="shared" si="0"/>
        <v>0</v>
      </c>
      <c r="P12" s="19">
        <f t="shared" si="0"/>
        <v>0</v>
      </c>
      <c r="Q12" s="19">
        <f t="shared" si="0"/>
        <v>0</v>
      </c>
      <c r="R12" s="19">
        <f t="shared" si="0"/>
        <v>0</v>
      </c>
      <c r="S12" s="19">
        <f>SUM(S13:S61)</f>
        <v>0</v>
      </c>
      <c r="T12" s="528"/>
      <c r="U12" s="14" t="s">
        <v>90</v>
      </c>
      <c r="V12" s="19">
        <f>SUM(V13:V61)</f>
        <v>0</v>
      </c>
      <c r="W12" s="19">
        <f t="shared" ref="W12:AD12" si="1">SUM(W13:W61)</f>
        <v>0</v>
      </c>
      <c r="X12" s="19">
        <f t="shared" si="1"/>
        <v>0</v>
      </c>
      <c r="Y12" s="19">
        <f t="shared" si="1"/>
        <v>0</v>
      </c>
      <c r="Z12" s="19">
        <f t="shared" si="1"/>
        <v>0</v>
      </c>
      <c r="AA12" s="19">
        <f t="shared" si="1"/>
        <v>0</v>
      </c>
      <c r="AB12" s="19">
        <f t="shared" si="1"/>
        <v>0</v>
      </c>
      <c r="AC12" s="19">
        <f t="shared" si="1"/>
        <v>0</v>
      </c>
      <c r="AD12" s="19">
        <f t="shared" si="1"/>
        <v>0</v>
      </c>
      <c r="AE12" s="116">
        <f>SUM(AE13:AE61)</f>
        <v>0</v>
      </c>
      <c r="AF12" s="31">
        <f t="shared" ref="AF12" si="2">SUM(AF13:AF61)</f>
        <v>0</v>
      </c>
      <c r="AG12" s="31">
        <f>SUM(AG13:AG61)</f>
        <v>0</v>
      </c>
      <c r="AH12" s="419"/>
    </row>
    <row r="13" spans="1:34" ht="25.35" customHeight="1" x14ac:dyDescent="0.3">
      <c r="A13" s="16"/>
      <c r="B13" s="16"/>
      <c r="C13" s="16"/>
      <c r="D13" s="392"/>
      <c r="E13" s="425"/>
      <c r="F13" s="425"/>
      <c r="G13" s="389"/>
      <c r="H13" s="75">
        <v>0</v>
      </c>
      <c r="I13" s="75">
        <v>0</v>
      </c>
      <c r="J13" s="75">
        <v>0</v>
      </c>
      <c r="K13" s="75">
        <v>0</v>
      </c>
      <c r="L13" s="75">
        <v>0</v>
      </c>
      <c r="M13" s="75">
        <v>0</v>
      </c>
      <c r="N13" s="75">
        <v>0</v>
      </c>
      <c r="O13" s="75">
        <v>0</v>
      </c>
      <c r="P13" s="152">
        <f>SUM(H13:O13)</f>
        <v>0</v>
      </c>
      <c r="Q13" s="152">
        <f>IF('Demande finale'!$B$11="Positif",P13*0.5,P13*0.6)</f>
        <v>0</v>
      </c>
      <c r="R13" s="153">
        <f>IF('Demande finale'!$B$11="Négatif",P13*0.4,P13*0.5)</f>
        <v>0</v>
      </c>
      <c r="S13" s="153">
        <f t="shared" ref="S13:S44" si="3">SUM(Q13:R13)</f>
        <v>0</v>
      </c>
      <c r="T13" s="528"/>
      <c r="U13" s="385"/>
      <c r="V13" s="75">
        <v>0</v>
      </c>
      <c r="W13" s="75">
        <v>0</v>
      </c>
      <c r="X13" s="75">
        <v>0</v>
      </c>
      <c r="Y13" s="75">
        <v>0</v>
      </c>
      <c r="Z13" s="75">
        <v>0</v>
      </c>
      <c r="AA13" s="75">
        <v>0</v>
      </c>
      <c r="AB13" s="75">
        <v>0</v>
      </c>
      <c r="AC13" s="75">
        <v>0</v>
      </c>
      <c r="AD13" s="152">
        <f t="shared" ref="AD13:AD44" si="4">SUM(V13:AC13)</f>
        <v>0</v>
      </c>
      <c r="AE13" s="204">
        <f>MIN(IF('Demande finale'!$B$11="Positif",AD13*0.5,AD13*0.6),Q13)</f>
        <v>0</v>
      </c>
      <c r="AF13" s="204">
        <f>AD13-AE13</f>
        <v>0</v>
      </c>
      <c r="AG13" s="184">
        <f t="shared" ref="AG13:AG44" si="5">SUM(AE13:AF13)</f>
        <v>0</v>
      </c>
      <c r="AH13" s="419"/>
    </row>
    <row r="14" spans="1:34" ht="25.35" customHeight="1" x14ac:dyDescent="0.3">
      <c r="A14" s="16"/>
      <c r="B14" s="16"/>
      <c r="C14" s="16"/>
      <c r="D14" s="387"/>
      <c r="E14" s="425"/>
      <c r="F14" s="425"/>
      <c r="G14" s="389"/>
      <c r="H14" s="75">
        <v>0</v>
      </c>
      <c r="I14" s="75">
        <v>0</v>
      </c>
      <c r="J14" s="75">
        <v>0</v>
      </c>
      <c r="K14" s="75">
        <v>0</v>
      </c>
      <c r="L14" s="75">
        <v>0</v>
      </c>
      <c r="M14" s="75">
        <v>0</v>
      </c>
      <c r="N14" s="75">
        <v>0</v>
      </c>
      <c r="O14" s="75">
        <v>0</v>
      </c>
      <c r="P14" s="152">
        <f>SUM(H14:O14)</f>
        <v>0</v>
      </c>
      <c r="Q14" s="152">
        <f>IF('Demande finale'!$B$11="Positif",P14*0.5,P14*0.6)</f>
        <v>0</v>
      </c>
      <c r="R14" s="153">
        <f>IF('Demande finale'!$B$11="Négatif",P14*0.4,P14*0.5)</f>
        <v>0</v>
      </c>
      <c r="S14" s="153">
        <f t="shared" si="3"/>
        <v>0</v>
      </c>
      <c r="T14" s="528"/>
      <c r="U14" s="385"/>
      <c r="V14" s="75">
        <v>0</v>
      </c>
      <c r="W14" s="75">
        <v>0</v>
      </c>
      <c r="X14" s="75">
        <v>0</v>
      </c>
      <c r="Y14" s="75">
        <v>0</v>
      </c>
      <c r="Z14" s="75">
        <v>0</v>
      </c>
      <c r="AA14" s="75">
        <v>0</v>
      </c>
      <c r="AB14" s="75">
        <v>0</v>
      </c>
      <c r="AC14" s="75">
        <v>0</v>
      </c>
      <c r="AD14" s="152">
        <f t="shared" si="4"/>
        <v>0</v>
      </c>
      <c r="AE14" s="204">
        <f>IF('Demande finale'!$B$11="Positif",AD14*0.5,AD14*0.6)</f>
        <v>0</v>
      </c>
      <c r="AF14" s="204">
        <f t="shared" ref="AF14:AF61" si="6">AD14-AE14</f>
        <v>0</v>
      </c>
      <c r="AG14" s="184">
        <f t="shared" si="5"/>
        <v>0</v>
      </c>
      <c r="AH14" s="419"/>
    </row>
    <row r="15" spans="1:34" ht="25.35" customHeight="1" x14ac:dyDescent="0.3">
      <c r="A15" s="16"/>
      <c r="B15" s="16"/>
      <c r="C15" s="16"/>
      <c r="D15" s="387"/>
      <c r="E15" s="425"/>
      <c r="F15" s="425"/>
      <c r="G15" s="389"/>
      <c r="H15" s="75">
        <v>0</v>
      </c>
      <c r="I15" s="75">
        <v>0</v>
      </c>
      <c r="J15" s="75">
        <v>0</v>
      </c>
      <c r="K15" s="75">
        <v>0</v>
      </c>
      <c r="L15" s="75">
        <v>0</v>
      </c>
      <c r="M15" s="75">
        <v>0</v>
      </c>
      <c r="N15" s="75">
        <v>0</v>
      </c>
      <c r="O15" s="75">
        <v>0</v>
      </c>
      <c r="P15" s="152">
        <f>SUM(H15:O15)</f>
        <v>0</v>
      </c>
      <c r="Q15" s="152">
        <f>IF('Demande finale'!$B$11="Positif",P15*0.5,P15*0.6)</f>
        <v>0</v>
      </c>
      <c r="R15" s="153">
        <f>IF('Demande finale'!$B$11="Négatif",P15*0.4,P15*0.5)</f>
        <v>0</v>
      </c>
      <c r="S15" s="153">
        <f t="shared" si="3"/>
        <v>0</v>
      </c>
      <c r="T15" s="528"/>
      <c r="U15" s="385"/>
      <c r="V15" s="75">
        <v>0</v>
      </c>
      <c r="W15" s="75">
        <v>0</v>
      </c>
      <c r="X15" s="75">
        <v>0</v>
      </c>
      <c r="Y15" s="75">
        <v>0</v>
      </c>
      <c r="Z15" s="75">
        <v>0</v>
      </c>
      <c r="AA15" s="75">
        <v>0</v>
      </c>
      <c r="AB15" s="75">
        <v>0</v>
      </c>
      <c r="AC15" s="75">
        <v>0</v>
      </c>
      <c r="AD15" s="152">
        <f t="shared" si="4"/>
        <v>0</v>
      </c>
      <c r="AE15" s="204">
        <f>IF('Demande finale'!$B$11="Positif",AD15*0.5,AD15*0.6)</f>
        <v>0</v>
      </c>
      <c r="AF15" s="204">
        <f t="shared" si="6"/>
        <v>0</v>
      </c>
      <c r="AG15" s="184">
        <f t="shared" si="5"/>
        <v>0</v>
      </c>
      <c r="AH15" s="419"/>
    </row>
    <row r="16" spans="1:34" ht="25.35" customHeight="1" x14ac:dyDescent="0.3">
      <c r="A16" s="16"/>
      <c r="B16" s="16"/>
      <c r="C16" s="16"/>
      <c r="D16" s="387"/>
      <c r="E16" s="425"/>
      <c r="F16" s="425"/>
      <c r="G16" s="389"/>
      <c r="H16" s="75">
        <v>0</v>
      </c>
      <c r="I16" s="75">
        <v>0</v>
      </c>
      <c r="J16" s="75">
        <v>0</v>
      </c>
      <c r="K16" s="75">
        <v>0</v>
      </c>
      <c r="L16" s="75">
        <v>0</v>
      </c>
      <c r="M16" s="75">
        <v>0</v>
      </c>
      <c r="N16" s="75">
        <v>0</v>
      </c>
      <c r="O16" s="75">
        <v>0</v>
      </c>
      <c r="P16" s="152">
        <f>SUM(H16:O16)</f>
        <v>0</v>
      </c>
      <c r="Q16" s="152">
        <f>IF('Demande finale'!$B$11="Positif",P16*0.5,P16*0.6)</f>
        <v>0</v>
      </c>
      <c r="R16" s="153">
        <f>IF('Demande finale'!$B$11="Négatif",P16*0.4,P16*0.5)</f>
        <v>0</v>
      </c>
      <c r="S16" s="153">
        <f t="shared" si="3"/>
        <v>0</v>
      </c>
      <c r="T16" s="528"/>
      <c r="U16" s="385"/>
      <c r="V16" s="75">
        <v>0</v>
      </c>
      <c r="W16" s="75">
        <v>0</v>
      </c>
      <c r="X16" s="75">
        <v>0</v>
      </c>
      <c r="Y16" s="75">
        <v>0</v>
      </c>
      <c r="Z16" s="75">
        <v>0</v>
      </c>
      <c r="AA16" s="75">
        <v>0</v>
      </c>
      <c r="AB16" s="75">
        <v>0</v>
      </c>
      <c r="AC16" s="75">
        <v>0</v>
      </c>
      <c r="AD16" s="152">
        <f t="shared" si="4"/>
        <v>0</v>
      </c>
      <c r="AE16" s="204">
        <f>IF('Demande finale'!$B$11="Positif",AD16*0.5,AD16*0.6)</f>
        <v>0</v>
      </c>
      <c r="AF16" s="204">
        <f t="shared" si="6"/>
        <v>0</v>
      </c>
      <c r="AG16" s="184">
        <f t="shared" si="5"/>
        <v>0</v>
      </c>
      <c r="AH16" s="419"/>
    </row>
    <row r="17" spans="1:34" ht="25.35" customHeight="1" x14ac:dyDescent="0.3">
      <c r="A17" s="16"/>
      <c r="B17" s="16"/>
      <c r="C17" s="16"/>
      <c r="D17" s="387"/>
      <c r="E17" s="425"/>
      <c r="F17" s="425"/>
      <c r="G17" s="389"/>
      <c r="H17" s="75">
        <v>0</v>
      </c>
      <c r="I17" s="75">
        <v>0</v>
      </c>
      <c r="J17" s="75">
        <v>0</v>
      </c>
      <c r="K17" s="75">
        <v>0</v>
      </c>
      <c r="L17" s="75">
        <v>0</v>
      </c>
      <c r="M17" s="75">
        <v>0</v>
      </c>
      <c r="N17" s="75">
        <v>0</v>
      </c>
      <c r="O17" s="75">
        <v>0</v>
      </c>
      <c r="P17" s="152">
        <f t="shared" ref="P17:P61" si="7">SUM(H17:N17)</f>
        <v>0</v>
      </c>
      <c r="Q17" s="152">
        <f>IF('Demande finale'!$B$11="Positif",P17*0.5,P17*0.6)</f>
        <v>0</v>
      </c>
      <c r="R17" s="153">
        <f>IF('Demande finale'!$B$11="Négatif",P17*0.4,P17*0.5)</f>
        <v>0</v>
      </c>
      <c r="S17" s="153">
        <f t="shared" si="3"/>
        <v>0</v>
      </c>
      <c r="T17" s="528"/>
      <c r="U17" s="385"/>
      <c r="V17" s="75">
        <v>0</v>
      </c>
      <c r="W17" s="75">
        <v>0</v>
      </c>
      <c r="X17" s="75">
        <v>0</v>
      </c>
      <c r="Y17" s="75">
        <v>0</v>
      </c>
      <c r="Z17" s="75">
        <v>0</v>
      </c>
      <c r="AA17" s="75">
        <v>0</v>
      </c>
      <c r="AB17" s="75">
        <v>0</v>
      </c>
      <c r="AC17" s="75">
        <v>0</v>
      </c>
      <c r="AD17" s="152">
        <f t="shared" si="4"/>
        <v>0</v>
      </c>
      <c r="AE17" s="204">
        <f>IF('Demande finale'!$B$11="Positif",AD17*0.5,AD17*0.6)</f>
        <v>0</v>
      </c>
      <c r="AF17" s="204">
        <f t="shared" si="6"/>
        <v>0</v>
      </c>
      <c r="AG17" s="184">
        <f t="shared" si="5"/>
        <v>0</v>
      </c>
      <c r="AH17" s="419"/>
    </row>
    <row r="18" spans="1:34" ht="25.35" customHeight="1" x14ac:dyDescent="0.3">
      <c r="A18" s="16"/>
      <c r="B18" s="16"/>
      <c r="C18" s="16"/>
      <c r="D18" s="387"/>
      <c r="E18" s="425"/>
      <c r="F18" s="425"/>
      <c r="G18" s="389"/>
      <c r="H18" s="75">
        <v>0</v>
      </c>
      <c r="I18" s="75">
        <v>0</v>
      </c>
      <c r="J18" s="75">
        <v>0</v>
      </c>
      <c r="K18" s="75">
        <v>0</v>
      </c>
      <c r="L18" s="75">
        <v>0</v>
      </c>
      <c r="M18" s="75">
        <v>0</v>
      </c>
      <c r="N18" s="75">
        <v>0</v>
      </c>
      <c r="O18" s="75">
        <v>0</v>
      </c>
      <c r="P18" s="152">
        <f t="shared" si="7"/>
        <v>0</v>
      </c>
      <c r="Q18" s="152">
        <f>IF('Demande finale'!$B$11="Positif",P18*0.5,P18*0.6)</f>
        <v>0</v>
      </c>
      <c r="R18" s="153">
        <f>IF('Demande finale'!$B$11="Négatif",P18*0.4,P18*0.5)</f>
        <v>0</v>
      </c>
      <c r="S18" s="153">
        <f t="shared" si="3"/>
        <v>0</v>
      </c>
      <c r="T18" s="528"/>
      <c r="U18" s="385"/>
      <c r="V18" s="75">
        <v>0</v>
      </c>
      <c r="W18" s="75">
        <v>0</v>
      </c>
      <c r="X18" s="75">
        <v>0</v>
      </c>
      <c r="Y18" s="75">
        <v>0</v>
      </c>
      <c r="Z18" s="75">
        <v>0</v>
      </c>
      <c r="AA18" s="75">
        <v>0</v>
      </c>
      <c r="AB18" s="75">
        <v>0</v>
      </c>
      <c r="AC18" s="75">
        <v>0</v>
      </c>
      <c r="AD18" s="152">
        <f t="shared" si="4"/>
        <v>0</v>
      </c>
      <c r="AE18" s="204">
        <f>IF('Demande finale'!$B$11="Positif",AD18*0.5,AD18*0.6)</f>
        <v>0</v>
      </c>
      <c r="AF18" s="204">
        <f t="shared" si="6"/>
        <v>0</v>
      </c>
      <c r="AG18" s="184">
        <f t="shared" si="5"/>
        <v>0</v>
      </c>
      <c r="AH18" s="419"/>
    </row>
    <row r="19" spans="1:34" ht="25.35" customHeight="1" x14ac:dyDescent="0.3">
      <c r="A19" s="16"/>
      <c r="B19" s="16"/>
      <c r="C19" s="16"/>
      <c r="D19" s="387"/>
      <c r="E19" s="425"/>
      <c r="F19" s="425"/>
      <c r="G19" s="389"/>
      <c r="H19" s="75">
        <v>0</v>
      </c>
      <c r="I19" s="75">
        <v>0</v>
      </c>
      <c r="J19" s="75">
        <v>0</v>
      </c>
      <c r="K19" s="75">
        <v>0</v>
      </c>
      <c r="L19" s="75">
        <v>0</v>
      </c>
      <c r="M19" s="75">
        <v>0</v>
      </c>
      <c r="N19" s="75">
        <v>0</v>
      </c>
      <c r="O19" s="75">
        <v>0</v>
      </c>
      <c r="P19" s="152">
        <f t="shared" si="7"/>
        <v>0</v>
      </c>
      <c r="Q19" s="152">
        <f>IF('Demande finale'!$B$11="Positif",P19*0.5,P19*0.6)</f>
        <v>0</v>
      </c>
      <c r="R19" s="153">
        <f>IF('Demande finale'!$B$11="Négatif",P19*0.4,P19*0.5)</f>
        <v>0</v>
      </c>
      <c r="S19" s="153">
        <f t="shared" si="3"/>
        <v>0</v>
      </c>
      <c r="T19" s="528"/>
      <c r="U19" s="385"/>
      <c r="V19" s="75">
        <v>0</v>
      </c>
      <c r="W19" s="75">
        <v>0</v>
      </c>
      <c r="X19" s="75">
        <v>0</v>
      </c>
      <c r="Y19" s="75">
        <v>0</v>
      </c>
      <c r="Z19" s="75">
        <v>0</v>
      </c>
      <c r="AA19" s="75">
        <v>0</v>
      </c>
      <c r="AB19" s="75">
        <v>0</v>
      </c>
      <c r="AC19" s="75">
        <v>0</v>
      </c>
      <c r="AD19" s="152">
        <f t="shared" si="4"/>
        <v>0</v>
      </c>
      <c r="AE19" s="204">
        <f>IF('Demande finale'!$B$11="Positif",AD19*0.5,AD19*0.6)</f>
        <v>0</v>
      </c>
      <c r="AF19" s="204">
        <f t="shared" si="6"/>
        <v>0</v>
      </c>
      <c r="AG19" s="184">
        <f t="shared" si="5"/>
        <v>0</v>
      </c>
      <c r="AH19" s="419"/>
    </row>
    <row r="20" spans="1:34" ht="25.35" customHeight="1" x14ac:dyDescent="0.3">
      <c r="A20" s="16"/>
      <c r="B20" s="16"/>
      <c r="C20" s="16"/>
      <c r="D20" s="387"/>
      <c r="E20" s="425"/>
      <c r="F20" s="425"/>
      <c r="G20" s="389"/>
      <c r="H20" s="75">
        <v>0</v>
      </c>
      <c r="I20" s="75">
        <v>0</v>
      </c>
      <c r="J20" s="75">
        <v>0</v>
      </c>
      <c r="K20" s="75">
        <v>0</v>
      </c>
      <c r="L20" s="75">
        <v>0</v>
      </c>
      <c r="M20" s="75">
        <v>0</v>
      </c>
      <c r="N20" s="75">
        <v>0</v>
      </c>
      <c r="O20" s="75">
        <v>0</v>
      </c>
      <c r="P20" s="152">
        <f t="shared" si="7"/>
        <v>0</v>
      </c>
      <c r="Q20" s="152">
        <f>IF('Demande finale'!$B$11="Positif",P20*0.5,P20*0.6)</f>
        <v>0</v>
      </c>
      <c r="R20" s="153">
        <f>IF('Demande finale'!$B$11="Négatif",P20*0.4,P20*0.5)</f>
        <v>0</v>
      </c>
      <c r="S20" s="153">
        <f t="shared" si="3"/>
        <v>0</v>
      </c>
      <c r="T20" s="528"/>
      <c r="U20" s="385"/>
      <c r="V20" s="75">
        <v>0</v>
      </c>
      <c r="W20" s="75">
        <v>0</v>
      </c>
      <c r="X20" s="75">
        <v>0</v>
      </c>
      <c r="Y20" s="75">
        <v>0</v>
      </c>
      <c r="Z20" s="75">
        <v>0</v>
      </c>
      <c r="AA20" s="75">
        <v>0</v>
      </c>
      <c r="AB20" s="75">
        <v>0</v>
      </c>
      <c r="AC20" s="75">
        <v>0</v>
      </c>
      <c r="AD20" s="152">
        <f t="shared" si="4"/>
        <v>0</v>
      </c>
      <c r="AE20" s="204">
        <f>IF('Demande finale'!$B$11="Positif",AD20*0.5,AD20*0.6)</f>
        <v>0</v>
      </c>
      <c r="AF20" s="204">
        <f t="shared" si="6"/>
        <v>0</v>
      </c>
      <c r="AG20" s="184">
        <f t="shared" si="5"/>
        <v>0</v>
      </c>
      <c r="AH20" s="419"/>
    </row>
    <row r="21" spans="1:34" ht="25.35" customHeight="1" x14ac:dyDescent="0.3">
      <c r="A21" s="16"/>
      <c r="B21" s="16"/>
      <c r="C21" s="16"/>
      <c r="D21" s="387"/>
      <c r="E21" s="425"/>
      <c r="F21" s="425"/>
      <c r="G21" s="389"/>
      <c r="H21" s="75">
        <v>0</v>
      </c>
      <c r="I21" s="75">
        <v>0</v>
      </c>
      <c r="J21" s="75">
        <v>0</v>
      </c>
      <c r="K21" s="75">
        <v>0</v>
      </c>
      <c r="L21" s="75">
        <v>0</v>
      </c>
      <c r="M21" s="75">
        <v>0</v>
      </c>
      <c r="N21" s="75">
        <v>0</v>
      </c>
      <c r="O21" s="75">
        <v>0</v>
      </c>
      <c r="P21" s="152">
        <f t="shared" si="7"/>
        <v>0</v>
      </c>
      <c r="Q21" s="152">
        <f>IF('Demande finale'!$B$11="Positif",P21*0.5,P21*0.6)</f>
        <v>0</v>
      </c>
      <c r="R21" s="153">
        <f>IF('Demande finale'!$B$11="Négatif",P21*0.4,P21*0.5)</f>
        <v>0</v>
      </c>
      <c r="S21" s="153">
        <f t="shared" si="3"/>
        <v>0</v>
      </c>
      <c r="T21" s="528"/>
      <c r="U21" s="385"/>
      <c r="V21" s="75">
        <v>0</v>
      </c>
      <c r="W21" s="75">
        <v>0</v>
      </c>
      <c r="X21" s="75">
        <v>0</v>
      </c>
      <c r="Y21" s="75">
        <v>0</v>
      </c>
      <c r="Z21" s="75">
        <v>0</v>
      </c>
      <c r="AA21" s="75">
        <v>0</v>
      </c>
      <c r="AB21" s="75">
        <v>0</v>
      </c>
      <c r="AC21" s="75">
        <v>0</v>
      </c>
      <c r="AD21" s="152">
        <f t="shared" si="4"/>
        <v>0</v>
      </c>
      <c r="AE21" s="204">
        <f>IF('Demande finale'!$B$11="Positif",AD21*0.5,AD21*0.6)</f>
        <v>0</v>
      </c>
      <c r="AF21" s="204">
        <f t="shared" si="6"/>
        <v>0</v>
      </c>
      <c r="AG21" s="184">
        <f t="shared" si="5"/>
        <v>0</v>
      </c>
      <c r="AH21" s="419"/>
    </row>
    <row r="22" spans="1:34" ht="25.35" customHeight="1" x14ac:dyDescent="0.3">
      <c r="A22" s="16"/>
      <c r="B22" s="16"/>
      <c r="C22" s="16"/>
      <c r="D22" s="387"/>
      <c r="E22" s="425"/>
      <c r="F22" s="425"/>
      <c r="G22" s="389"/>
      <c r="H22" s="75">
        <v>0</v>
      </c>
      <c r="I22" s="75">
        <v>0</v>
      </c>
      <c r="J22" s="75">
        <v>0</v>
      </c>
      <c r="K22" s="75">
        <v>0</v>
      </c>
      <c r="L22" s="75">
        <v>0</v>
      </c>
      <c r="M22" s="75">
        <v>0</v>
      </c>
      <c r="N22" s="75">
        <v>0</v>
      </c>
      <c r="O22" s="75">
        <v>0</v>
      </c>
      <c r="P22" s="152">
        <f t="shared" si="7"/>
        <v>0</v>
      </c>
      <c r="Q22" s="152">
        <f>IF('Demande finale'!$B$11="Positif",P22*0.5,P22*0.6)</f>
        <v>0</v>
      </c>
      <c r="R22" s="153">
        <f>IF('Demande finale'!$B$11="Négatif",P22*0.4,P22*0.5)</f>
        <v>0</v>
      </c>
      <c r="S22" s="153">
        <f t="shared" si="3"/>
        <v>0</v>
      </c>
      <c r="T22" s="528"/>
      <c r="U22" s="385"/>
      <c r="V22" s="75">
        <v>0</v>
      </c>
      <c r="W22" s="75">
        <v>0</v>
      </c>
      <c r="X22" s="75">
        <v>0</v>
      </c>
      <c r="Y22" s="75">
        <v>0</v>
      </c>
      <c r="Z22" s="75">
        <v>0</v>
      </c>
      <c r="AA22" s="75">
        <v>0</v>
      </c>
      <c r="AB22" s="75">
        <v>0</v>
      </c>
      <c r="AC22" s="75">
        <v>0</v>
      </c>
      <c r="AD22" s="152">
        <f t="shared" si="4"/>
        <v>0</v>
      </c>
      <c r="AE22" s="204">
        <f>IF('Demande finale'!$B$11="Positif",AD22*0.5,AD22*0.6)</f>
        <v>0</v>
      </c>
      <c r="AF22" s="204">
        <f t="shared" si="6"/>
        <v>0</v>
      </c>
      <c r="AG22" s="184">
        <f t="shared" si="5"/>
        <v>0</v>
      </c>
      <c r="AH22" s="419"/>
    </row>
    <row r="23" spans="1:34" ht="25.35" customHeight="1" x14ac:dyDescent="0.3">
      <c r="A23" s="16"/>
      <c r="B23" s="16"/>
      <c r="C23" s="16"/>
      <c r="D23" s="387"/>
      <c r="E23" s="425"/>
      <c r="F23" s="425"/>
      <c r="G23" s="389"/>
      <c r="H23" s="75">
        <v>0</v>
      </c>
      <c r="I23" s="75">
        <v>0</v>
      </c>
      <c r="J23" s="75">
        <v>0</v>
      </c>
      <c r="K23" s="75">
        <v>0</v>
      </c>
      <c r="L23" s="75">
        <v>0</v>
      </c>
      <c r="M23" s="75">
        <v>0</v>
      </c>
      <c r="N23" s="75">
        <v>0</v>
      </c>
      <c r="O23" s="75">
        <v>0</v>
      </c>
      <c r="P23" s="152">
        <f t="shared" si="7"/>
        <v>0</v>
      </c>
      <c r="Q23" s="152">
        <f>IF('Demande finale'!$B$11="Positif",P23*0.5,P23*0.6)</f>
        <v>0</v>
      </c>
      <c r="R23" s="153">
        <f>IF('Demande finale'!$B$11="Négatif",P23*0.4,P23*0.5)</f>
        <v>0</v>
      </c>
      <c r="S23" s="153">
        <f t="shared" si="3"/>
        <v>0</v>
      </c>
      <c r="T23" s="528"/>
      <c r="U23" s="385"/>
      <c r="V23" s="75">
        <v>0</v>
      </c>
      <c r="W23" s="75">
        <v>0</v>
      </c>
      <c r="X23" s="75">
        <v>0</v>
      </c>
      <c r="Y23" s="75">
        <v>0</v>
      </c>
      <c r="Z23" s="75">
        <v>0</v>
      </c>
      <c r="AA23" s="75">
        <v>0</v>
      </c>
      <c r="AB23" s="75">
        <v>0</v>
      </c>
      <c r="AC23" s="75">
        <v>0</v>
      </c>
      <c r="AD23" s="152">
        <f t="shared" si="4"/>
        <v>0</v>
      </c>
      <c r="AE23" s="204">
        <f>IF('Demande finale'!$B$11="Positif",AD23*0.5,AD23*0.6)</f>
        <v>0</v>
      </c>
      <c r="AF23" s="204">
        <f t="shared" si="6"/>
        <v>0</v>
      </c>
      <c r="AG23" s="184">
        <f t="shared" si="5"/>
        <v>0</v>
      </c>
      <c r="AH23" s="419"/>
    </row>
    <row r="24" spans="1:34" ht="25.35" customHeight="1" x14ac:dyDescent="0.3">
      <c r="A24" s="16"/>
      <c r="B24" s="16"/>
      <c r="C24" s="16"/>
      <c r="D24" s="387"/>
      <c r="E24" s="425"/>
      <c r="F24" s="425"/>
      <c r="G24" s="389"/>
      <c r="H24" s="75">
        <v>0</v>
      </c>
      <c r="I24" s="75">
        <v>0</v>
      </c>
      <c r="J24" s="75">
        <v>0</v>
      </c>
      <c r="K24" s="75">
        <v>0</v>
      </c>
      <c r="L24" s="75">
        <v>0</v>
      </c>
      <c r="M24" s="75">
        <v>0</v>
      </c>
      <c r="N24" s="75">
        <v>0</v>
      </c>
      <c r="O24" s="75">
        <v>0</v>
      </c>
      <c r="P24" s="152">
        <f t="shared" si="7"/>
        <v>0</v>
      </c>
      <c r="Q24" s="152">
        <f>IF('Demande finale'!$B$11="Positif",P24*0.5,P24*0.6)</f>
        <v>0</v>
      </c>
      <c r="R24" s="153">
        <f>IF('Demande finale'!$B$11="Négatif",P24*0.4,P24*0.5)</f>
        <v>0</v>
      </c>
      <c r="S24" s="153">
        <f t="shared" si="3"/>
        <v>0</v>
      </c>
      <c r="T24" s="528"/>
      <c r="U24" s="385"/>
      <c r="V24" s="75">
        <v>0</v>
      </c>
      <c r="W24" s="75">
        <v>0</v>
      </c>
      <c r="X24" s="75">
        <v>0</v>
      </c>
      <c r="Y24" s="75">
        <v>0</v>
      </c>
      <c r="Z24" s="75">
        <v>0</v>
      </c>
      <c r="AA24" s="75">
        <v>0</v>
      </c>
      <c r="AB24" s="75">
        <v>0</v>
      </c>
      <c r="AC24" s="75">
        <v>0</v>
      </c>
      <c r="AD24" s="152">
        <f t="shared" si="4"/>
        <v>0</v>
      </c>
      <c r="AE24" s="204">
        <f>IF('Demande finale'!$B$11="Positif",AD24*0.5,AD24*0.6)</f>
        <v>0</v>
      </c>
      <c r="AF24" s="204">
        <f t="shared" si="6"/>
        <v>0</v>
      </c>
      <c r="AG24" s="184">
        <f t="shared" si="5"/>
        <v>0</v>
      </c>
      <c r="AH24" s="419"/>
    </row>
    <row r="25" spans="1:34" ht="25.35" customHeight="1" x14ac:dyDescent="0.3">
      <c r="A25" s="16"/>
      <c r="B25" s="16"/>
      <c r="C25" s="16"/>
      <c r="D25" s="387"/>
      <c r="E25" s="425"/>
      <c r="F25" s="425"/>
      <c r="G25" s="389"/>
      <c r="H25" s="75">
        <v>0</v>
      </c>
      <c r="I25" s="75">
        <v>0</v>
      </c>
      <c r="J25" s="75">
        <v>0</v>
      </c>
      <c r="K25" s="75">
        <v>0</v>
      </c>
      <c r="L25" s="75">
        <v>0</v>
      </c>
      <c r="M25" s="75">
        <v>0</v>
      </c>
      <c r="N25" s="75">
        <v>0</v>
      </c>
      <c r="O25" s="75">
        <v>0</v>
      </c>
      <c r="P25" s="152">
        <f t="shared" si="7"/>
        <v>0</v>
      </c>
      <c r="Q25" s="152">
        <f>IF('Demande finale'!$B$11="Positif",P25*0.5,P25*0.6)</f>
        <v>0</v>
      </c>
      <c r="R25" s="153">
        <f>IF('Demande finale'!$B$11="Négatif",P25*0.4,P25*0.5)</f>
        <v>0</v>
      </c>
      <c r="S25" s="153">
        <f t="shared" si="3"/>
        <v>0</v>
      </c>
      <c r="T25" s="528"/>
      <c r="U25" s="385"/>
      <c r="V25" s="75">
        <v>0</v>
      </c>
      <c r="W25" s="75">
        <v>0</v>
      </c>
      <c r="X25" s="75">
        <v>0</v>
      </c>
      <c r="Y25" s="75">
        <v>0</v>
      </c>
      <c r="Z25" s="75">
        <v>0</v>
      </c>
      <c r="AA25" s="75">
        <v>0</v>
      </c>
      <c r="AB25" s="75">
        <v>0</v>
      </c>
      <c r="AC25" s="75">
        <v>0</v>
      </c>
      <c r="AD25" s="152">
        <f t="shared" si="4"/>
        <v>0</v>
      </c>
      <c r="AE25" s="204">
        <f>IF('Demande finale'!$B$11="Positif",AD25*0.5,AD25*0.6)</f>
        <v>0</v>
      </c>
      <c r="AF25" s="204">
        <f t="shared" si="6"/>
        <v>0</v>
      </c>
      <c r="AG25" s="184">
        <f t="shared" si="5"/>
        <v>0</v>
      </c>
      <c r="AH25" s="419"/>
    </row>
    <row r="26" spans="1:34" ht="25.35" customHeight="1" x14ac:dyDescent="0.3">
      <c r="A26" s="16"/>
      <c r="B26" s="16"/>
      <c r="C26" s="16"/>
      <c r="D26" s="387"/>
      <c r="E26" s="425"/>
      <c r="F26" s="425"/>
      <c r="G26" s="389"/>
      <c r="H26" s="75">
        <v>0</v>
      </c>
      <c r="I26" s="75">
        <v>0</v>
      </c>
      <c r="J26" s="75">
        <v>0</v>
      </c>
      <c r="K26" s="75">
        <v>0</v>
      </c>
      <c r="L26" s="75">
        <v>0</v>
      </c>
      <c r="M26" s="75">
        <v>0</v>
      </c>
      <c r="N26" s="75">
        <v>0</v>
      </c>
      <c r="O26" s="75">
        <v>0</v>
      </c>
      <c r="P26" s="152">
        <f t="shared" si="7"/>
        <v>0</v>
      </c>
      <c r="Q26" s="152">
        <f>IF('Demande finale'!$B$11="Positif",P26*0.5,P26*0.6)</f>
        <v>0</v>
      </c>
      <c r="R26" s="153">
        <f>IF('Demande finale'!$B$11="Négatif",P26*0.4,P26*0.5)</f>
        <v>0</v>
      </c>
      <c r="S26" s="153">
        <f t="shared" si="3"/>
        <v>0</v>
      </c>
      <c r="T26" s="528"/>
      <c r="U26" s="385"/>
      <c r="V26" s="75">
        <v>0</v>
      </c>
      <c r="W26" s="75">
        <v>0</v>
      </c>
      <c r="X26" s="75">
        <v>0</v>
      </c>
      <c r="Y26" s="75">
        <v>0</v>
      </c>
      <c r="Z26" s="75">
        <v>0</v>
      </c>
      <c r="AA26" s="75">
        <v>0</v>
      </c>
      <c r="AB26" s="75">
        <v>0</v>
      </c>
      <c r="AC26" s="75">
        <v>0</v>
      </c>
      <c r="AD26" s="152">
        <f t="shared" si="4"/>
        <v>0</v>
      </c>
      <c r="AE26" s="204">
        <f>IF('Demande finale'!$B$11="Positif",AD26*0.5,AD26*0.6)</f>
        <v>0</v>
      </c>
      <c r="AF26" s="204">
        <f t="shared" si="6"/>
        <v>0</v>
      </c>
      <c r="AG26" s="184">
        <f t="shared" si="5"/>
        <v>0</v>
      </c>
      <c r="AH26" s="419"/>
    </row>
    <row r="27" spans="1:34" ht="25.35" customHeight="1" x14ac:dyDescent="0.3">
      <c r="A27" s="16"/>
      <c r="B27" s="16"/>
      <c r="C27" s="16"/>
      <c r="D27" s="387"/>
      <c r="E27" s="425"/>
      <c r="F27" s="425"/>
      <c r="G27" s="389"/>
      <c r="H27" s="75">
        <v>0</v>
      </c>
      <c r="I27" s="75">
        <v>0</v>
      </c>
      <c r="J27" s="75">
        <v>0</v>
      </c>
      <c r="K27" s="75">
        <v>0</v>
      </c>
      <c r="L27" s="75">
        <v>0</v>
      </c>
      <c r="M27" s="75">
        <v>0</v>
      </c>
      <c r="N27" s="75">
        <v>0</v>
      </c>
      <c r="O27" s="75">
        <v>0</v>
      </c>
      <c r="P27" s="152">
        <f t="shared" si="7"/>
        <v>0</v>
      </c>
      <c r="Q27" s="152">
        <f>IF('Demande finale'!$B$11="Positif",P27*0.5,P27*0.6)</f>
        <v>0</v>
      </c>
      <c r="R27" s="153">
        <f>IF('Demande finale'!$B$11="Négatif",P27*0.4,P27*0.5)</f>
        <v>0</v>
      </c>
      <c r="S27" s="153">
        <f t="shared" si="3"/>
        <v>0</v>
      </c>
      <c r="T27" s="528"/>
      <c r="U27" s="385"/>
      <c r="V27" s="75">
        <v>0</v>
      </c>
      <c r="W27" s="75">
        <v>0</v>
      </c>
      <c r="X27" s="75">
        <v>0</v>
      </c>
      <c r="Y27" s="75">
        <v>0</v>
      </c>
      <c r="Z27" s="75">
        <v>0</v>
      </c>
      <c r="AA27" s="75">
        <v>0</v>
      </c>
      <c r="AB27" s="75">
        <v>0</v>
      </c>
      <c r="AC27" s="75">
        <v>0</v>
      </c>
      <c r="AD27" s="152">
        <f t="shared" si="4"/>
        <v>0</v>
      </c>
      <c r="AE27" s="204">
        <f>IF('Demande finale'!$B$11="Positif",AD27*0.5,AD27*0.6)</f>
        <v>0</v>
      </c>
      <c r="AF27" s="204">
        <f t="shared" si="6"/>
        <v>0</v>
      </c>
      <c r="AG27" s="184">
        <f t="shared" si="5"/>
        <v>0</v>
      </c>
      <c r="AH27" s="419"/>
    </row>
    <row r="28" spans="1:34" ht="25.35" customHeight="1" x14ac:dyDescent="0.3">
      <c r="A28" s="16"/>
      <c r="B28" s="16"/>
      <c r="C28" s="16"/>
      <c r="D28" s="387"/>
      <c r="E28" s="425"/>
      <c r="F28" s="425"/>
      <c r="G28" s="389"/>
      <c r="H28" s="75">
        <v>0</v>
      </c>
      <c r="I28" s="75">
        <v>0</v>
      </c>
      <c r="J28" s="75">
        <v>0</v>
      </c>
      <c r="K28" s="75">
        <v>0</v>
      </c>
      <c r="L28" s="75">
        <v>0</v>
      </c>
      <c r="M28" s="75">
        <v>0</v>
      </c>
      <c r="N28" s="75">
        <v>0</v>
      </c>
      <c r="O28" s="75">
        <v>0</v>
      </c>
      <c r="P28" s="152">
        <f t="shared" si="7"/>
        <v>0</v>
      </c>
      <c r="Q28" s="152">
        <f>IF('Demande finale'!$B$11="Positif",P28*0.5,P28*0.6)</f>
        <v>0</v>
      </c>
      <c r="R28" s="153">
        <f>IF('Demande finale'!$B$11="Négatif",P28*0.4,P28*0.5)</f>
        <v>0</v>
      </c>
      <c r="S28" s="153">
        <f t="shared" si="3"/>
        <v>0</v>
      </c>
      <c r="T28" s="528"/>
      <c r="U28" s="385"/>
      <c r="V28" s="75">
        <v>0</v>
      </c>
      <c r="W28" s="75">
        <v>0</v>
      </c>
      <c r="X28" s="75">
        <v>0</v>
      </c>
      <c r="Y28" s="75">
        <v>0</v>
      </c>
      <c r="Z28" s="75">
        <v>0</v>
      </c>
      <c r="AA28" s="75">
        <v>0</v>
      </c>
      <c r="AB28" s="75">
        <v>0</v>
      </c>
      <c r="AC28" s="75">
        <v>0</v>
      </c>
      <c r="AD28" s="152">
        <f t="shared" si="4"/>
        <v>0</v>
      </c>
      <c r="AE28" s="204">
        <f>IF('Demande finale'!$B$11="Positif",AD28*0.5,AD28*0.6)</f>
        <v>0</v>
      </c>
      <c r="AF28" s="204">
        <f t="shared" si="6"/>
        <v>0</v>
      </c>
      <c r="AG28" s="184">
        <f t="shared" si="5"/>
        <v>0</v>
      </c>
      <c r="AH28" s="419"/>
    </row>
    <row r="29" spans="1:34" ht="25.35" customHeight="1" x14ac:dyDescent="0.3">
      <c r="A29" s="16"/>
      <c r="B29" s="16"/>
      <c r="C29" s="16"/>
      <c r="D29" s="387"/>
      <c r="E29" s="425"/>
      <c r="F29" s="425"/>
      <c r="G29" s="389"/>
      <c r="H29" s="75">
        <v>0</v>
      </c>
      <c r="I29" s="75">
        <v>0</v>
      </c>
      <c r="J29" s="75">
        <v>0</v>
      </c>
      <c r="K29" s="75">
        <v>0</v>
      </c>
      <c r="L29" s="75">
        <v>0</v>
      </c>
      <c r="M29" s="75">
        <v>0</v>
      </c>
      <c r="N29" s="75">
        <v>0</v>
      </c>
      <c r="O29" s="75">
        <v>0</v>
      </c>
      <c r="P29" s="152">
        <f t="shared" si="7"/>
        <v>0</v>
      </c>
      <c r="Q29" s="152">
        <f>IF('Demande finale'!$B$11="Positif",P29*0.5,P29*0.6)</f>
        <v>0</v>
      </c>
      <c r="R29" s="153">
        <f>IF('Demande finale'!$B$11="Négatif",P29*0.4,P29*0.5)</f>
        <v>0</v>
      </c>
      <c r="S29" s="153">
        <f t="shared" si="3"/>
        <v>0</v>
      </c>
      <c r="T29" s="528"/>
      <c r="U29" s="385"/>
      <c r="V29" s="75">
        <v>0</v>
      </c>
      <c r="W29" s="75">
        <v>0</v>
      </c>
      <c r="X29" s="75">
        <v>0</v>
      </c>
      <c r="Y29" s="75">
        <v>0</v>
      </c>
      <c r="Z29" s="75">
        <v>0</v>
      </c>
      <c r="AA29" s="75">
        <v>0</v>
      </c>
      <c r="AB29" s="75">
        <v>0</v>
      </c>
      <c r="AC29" s="75">
        <v>0</v>
      </c>
      <c r="AD29" s="152">
        <f t="shared" si="4"/>
        <v>0</v>
      </c>
      <c r="AE29" s="204">
        <f>IF('Demande finale'!$B$11="Positif",AD29*0.5,AD29*0.6)</f>
        <v>0</v>
      </c>
      <c r="AF29" s="204">
        <f t="shared" si="6"/>
        <v>0</v>
      </c>
      <c r="AG29" s="184">
        <f t="shared" si="5"/>
        <v>0</v>
      </c>
      <c r="AH29" s="419"/>
    </row>
    <row r="30" spans="1:34" ht="25.35" customHeight="1" x14ac:dyDescent="0.3">
      <c r="A30" s="16"/>
      <c r="B30" s="16"/>
      <c r="C30" s="16"/>
      <c r="D30" s="387"/>
      <c r="E30" s="425"/>
      <c r="F30" s="425"/>
      <c r="G30" s="389"/>
      <c r="H30" s="75">
        <v>0</v>
      </c>
      <c r="I30" s="75">
        <v>0</v>
      </c>
      <c r="J30" s="75">
        <v>0</v>
      </c>
      <c r="K30" s="75">
        <v>0</v>
      </c>
      <c r="L30" s="75">
        <v>0</v>
      </c>
      <c r="M30" s="75">
        <v>0</v>
      </c>
      <c r="N30" s="75">
        <v>0</v>
      </c>
      <c r="O30" s="75">
        <v>0</v>
      </c>
      <c r="P30" s="152">
        <f t="shared" si="7"/>
        <v>0</v>
      </c>
      <c r="Q30" s="152">
        <f>IF('Demande finale'!$B$11="Positif",P30*0.5,P30*0.6)</f>
        <v>0</v>
      </c>
      <c r="R30" s="153">
        <f>IF('Demande finale'!$B$11="Négatif",P30*0.4,P30*0.5)</f>
        <v>0</v>
      </c>
      <c r="S30" s="153">
        <f t="shared" si="3"/>
        <v>0</v>
      </c>
      <c r="T30" s="528"/>
      <c r="U30" s="385"/>
      <c r="V30" s="75">
        <v>0</v>
      </c>
      <c r="W30" s="75">
        <v>0</v>
      </c>
      <c r="X30" s="75">
        <v>0</v>
      </c>
      <c r="Y30" s="75">
        <v>0</v>
      </c>
      <c r="Z30" s="75">
        <v>0</v>
      </c>
      <c r="AA30" s="75">
        <v>0</v>
      </c>
      <c r="AB30" s="75">
        <v>0</v>
      </c>
      <c r="AC30" s="75">
        <v>0</v>
      </c>
      <c r="AD30" s="152">
        <f t="shared" si="4"/>
        <v>0</v>
      </c>
      <c r="AE30" s="204">
        <f>IF('Demande finale'!$B$11="Positif",AD30*0.5,AD30*0.6)</f>
        <v>0</v>
      </c>
      <c r="AF30" s="204">
        <f t="shared" si="6"/>
        <v>0</v>
      </c>
      <c r="AG30" s="184">
        <f t="shared" si="5"/>
        <v>0</v>
      </c>
      <c r="AH30" s="419"/>
    </row>
    <row r="31" spans="1:34" ht="25.35" customHeight="1" x14ac:dyDescent="0.3">
      <c r="A31" s="16"/>
      <c r="B31" s="16"/>
      <c r="C31" s="16"/>
      <c r="D31" s="387"/>
      <c r="E31" s="425"/>
      <c r="F31" s="425"/>
      <c r="G31" s="389"/>
      <c r="H31" s="75">
        <v>0</v>
      </c>
      <c r="I31" s="75">
        <v>0</v>
      </c>
      <c r="J31" s="75">
        <v>0</v>
      </c>
      <c r="K31" s="75">
        <v>0</v>
      </c>
      <c r="L31" s="75">
        <v>0</v>
      </c>
      <c r="M31" s="75">
        <v>0</v>
      </c>
      <c r="N31" s="75">
        <v>0</v>
      </c>
      <c r="O31" s="75">
        <v>0</v>
      </c>
      <c r="P31" s="152">
        <f t="shared" si="7"/>
        <v>0</v>
      </c>
      <c r="Q31" s="152">
        <f>IF('Demande finale'!$B$11="Positif",P31*0.5,P31*0.6)</f>
        <v>0</v>
      </c>
      <c r="R31" s="153">
        <f>IF('Demande finale'!$B$11="Négatif",P31*0.4,P31*0.5)</f>
        <v>0</v>
      </c>
      <c r="S31" s="153">
        <f t="shared" si="3"/>
        <v>0</v>
      </c>
      <c r="T31" s="528"/>
      <c r="U31" s="385"/>
      <c r="V31" s="75">
        <v>0</v>
      </c>
      <c r="W31" s="75">
        <v>0</v>
      </c>
      <c r="X31" s="75">
        <v>0</v>
      </c>
      <c r="Y31" s="75">
        <v>0</v>
      </c>
      <c r="Z31" s="75">
        <v>0</v>
      </c>
      <c r="AA31" s="75">
        <v>0</v>
      </c>
      <c r="AB31" s="75">
        <v>0</v>
      </c>
      <c r="AC31" s="75">
        <v>0</v>
      </c>
      <c r="AD31" s="152">
        <f t="shared" si="4"/>
        <v>0</v>
      </c>
      <c r="AE31" s="204">
        <f>IF('Demande finale'!$B$11="Positif",AD31*0.5,AD31*0.6)</f>
        <v>0</v>
      </c>
      <c r="AF31" s="204">
        <f t="shared" si="6"/>
        <v>0</v>
      </c>
      <c r="AG31" s="184">
        <f t="shared" si="5"/>
        <v>0</v>
      </c>
      <c r="AH31" s="419"/>
    </row>
    <row r="32" spans="1:34" ht="25.35" customHeight="1" x14ac:dyDescent="0.3">
      <c r="A32" s="16"/>
      <c r="B32" s="16"/>
      <c r="C32" s="16"/>
      <c r="D32" s="387"/>
      <c r="E32" s="425"/>
      <c r="F32" s="425"/>
      <c r="G32" s="389"/>
      <c r="H32" s="75">
        <v>0</v>
      </c>
      <c r="I32" s="75">
        <v>0</v>
      </c>
      <c r="J32" s="75">
        <v>0</v>
      </c>
      <c r="K32" s="75">
        <v>0</v>
      </c>
      <c r="L32" s="75">
        <v>0</v>
      </c>
      <c r="M32" s="75">
        <v>0</v>
      </c>
      <c r="N32" s="75">
        <v>0</v>
      </c>
      <c r="O32" s="75">
        <v>0</v>
      </c>
      <c r="P32" s="152">
        <f t="shared" si="7"/>
        <v>0</v>
      </c>
      <c r="Q32" s="152">
        <f>IF('Demande finale'!$B$11="Positif",P32*0.5,P32*0.6)</f>
        <v>0</v>
      </c>
      <c r="R32" s="153">
        <f>IF('Demande finale'!$B$11="Négatif",P32*0.4,P32*0.5)</f>
        <v>0</v>
      </c>
      <c r="S32" s="153">
        <f t="shared" si="3"/>
        <v>0</v>
      </c>
      <c r="T32" s="528"/>
      <c r="U32" s="385"/>
      <c r="V32" s="75">
        <v>0</v>
      </c>
      <c r="W32" s="75">
        <v>0</v>
      </c>
      <c r="X32" s="75">
        <v>0</v>
      </c>
      <c r="Y32" s="75">
        <v>0</v>
      </c>
      <c r="Z32" s="75">
        <v>0</v>
      </c>
      <c r="AA32" s="75">
        <v>0</v>
      </c>
      <c r="AB32" s="75">
        <v>0</v>
      </c>
      <c r="AC32" s="75">
        <v>0</v>
      </c>
      <c r="AD32" s="152">
        <f t="shared" si="4"/>
        <v>0</v>
      </c>
      <c r="AE32" s="204">
        <f>IF('Demande finale'!$B$11="Positif",AD32*0.5,AD32*0.6)</f>
        <v>0</v>
      </c>
      <c r="AF32" s="204">
        <f t="shared" si="6"/>
        <v>0</v>
      </c>
      <c r="AG32" s="184">
        <f t="shared" si="5"/>
        <v>0</v>
      </c>
      <c r="AH32" s="419"/>
    </row>
    <row r="33" spans="1:34" ht="25.35" customHeight="1" x14ac:dyDescent="0.3">
      <c r="A33" s="16"/>
      <c r="B33" s="16"/>
      <c r="C33" s="16"/>
      <c r="D33" s="387"/>
      <c r="E33" s="425"/>
      <c r="F33" s="425"/>
      <c r="G33" s="389"/>
      <c r="H33" s="75">
        <v>0</v>
      </c>
      <c r="I33" s="75">
        <v>0</v>
      </c>
      <c r="J33" s="75">
        <v>0</v>
      </c>
      <c r="K33" s="75">
        <v>0</v>
      </c>
      <c r="L33" s="75">
        <v>0</v>
      </c>
      <c r="M33" s="75">
        <v>0</v>
      </c>
      <c r="N33" s="75">
        <v>0</v>
      </c>
      <c r="O33" s="75">
        <v>0</v>
      </c>
      <c r="P33" s="152">
        <f t="shared" si="7"/>
        <v>0</v>
      </c>
      <c r="Q33" s="152">
        <f>IF('Demande finale'!$B$11="Positif",P33*0.5,P33*0.6)</f>
        <v>0</v>
      </c>
      <c r="R33" s="153">
        <f>IF('Demande finale'!$B$11="Négatif",P33*0.4,P33*0.5)</f>
        <v>0</v>
      </c>
      <c r="S33" s="153">
        <f t="shared" si="3"/>
        <v>0</v>
      </c>
      <c r="T33" s="528"/>
      <c r="U33" s="385"/>
      <c r="V33" s="75">
        <v>0</v>
      </c>
      <c r="W33" s="75">
        <v>0</v>
      </c>
      <c r="X33" s="75">
        <v>0</v>
      </c>
      <c r="Y33" s="75">
        <v>0</v>
      </c>
      <c r="Z33" s="75">
        <v>0</v>
      </c>
      <c r="AA33" s="75">
        <v>0</v>
      </c>
      <c r="AB33" s="75">
        <v>0</v>
      </c>
      <c r="AC33" s="75">
        <v>0</v>
      </c>
      <c r="AD33" s="152">
        <f t="shared" si="4"/>
        <v>0</v>
      </c>
      <c r="AE33" s="204">
        <f>IF('Demande finale'!$B$11="Positif",AD33*0.5,AD33*0.6)</f>
        <v>0</v>
      </c>
      <c r="AF33" s="204">
        <f t="shared" si="6"/>
        <v>0</v>
      </c>
      <c r="AG33" s="184">
        <f t="shared" si="5"/>
        <v>0</v>
      </c>
      <c r="AH33" s="419"/>
    </row>
    <row r="34" spans="1:34" ht="25.35" customHeight="1" x14ac:dyDescent="0.3">
      <c r="A34" s="16"/>
      <c r="B34" s="16"/>
      <c r="C34" s="16"/>
      <c r="D34" s="387"/>
      <c r="E34" s="425"/>
      <c r="F34" s="425"/>
      <c r="G34" s="389"/>
      <c r="H34" s="75">
        <v>0</v>
      </c>
      <c r="I34" s="75">
        <v>0</v>
      </c>
      <c r="J34" s="75">
        <v>0</v>
      </c>
      <c r="K34" s="75">
        <v>0</v>
      </c>
      <c r="L34" s="75">
        <v>0</v>
      </c>
      <c r="M34" s="75">
        <v>0</v>
      </c>
      <c r="N34" s="75">
        <v>0</v>
      </c>
      <c r="O34" s="75">
        <v>0</v>
      </c>
      <c r="P34" s="152">
        <f t="shared" si="7"/>
        <v>0</v>
      </c>
      <c r="Q34" s="152">
        <f>IF('Demande finale'!$B$11="Positif",P34*0.5,P34*0.6)</f>
        <v>0</v>
      </c>
      <c r="R34" s="153">
        <f>IF('Demande finale'!$B$11="Négatif",P34*0.4,P34*0.5)</f>
        <v>0</v>
      </c>
      <c r="S34" s="153">
        <f t="shared" si="3"/>
        <v>0</v>
      </c>
      <c r="T34" s="528"/>
      <c r="U34" s="385"/>
      <c r="V34" s="75">
        <v>0</v>
      </c>
      <c r="W34" s="75">
        <v>0</v>
      </c>
      <c r="X34" s="75">
        <v>0</v>
      </c>
      <c r="Y34" s="75">
        <v>0</v>
      </c>
      <c r="Z34" s="75">
        <v>0</v>
      </c>
      <c r="AA34" s="75">
        <v>0</v>
      </c>
      <c r="AB34" s="75">
        <v>0</v>
      </c>
      <c r="AC34" s="75">
        <v>0</v>
      </c>
      <c r="AD34" s="152">
        <f t="shared" si="4"/>
        <v>0</v>
      </c>
      <c r="AE34" s="204">
        <f>IF('Demande finale'!$B$11="Positif",AD34*0.5,AD34*0.6)</f>
        <v>0</v>
      </c>
      <c r="AF34" s="204">
        <f t="shared" si="6"/>
        <v>0</v>
      </c>
      <c r="AG34" s="184">
        <f t="shared" si="5"/>
        <v>0</v>
      </c>
      <c r="AH34" s="419"/>
    </row>
    <row r="35" spans="1:34" ht="25.35" customHeight="1" x14ac:dyDescent="0.3">
      <c r="A35" s="16"/>
      <c r="B35" s="16"/>
      <c r="C35" s="16"/>
      <c r="D35" s="387"/>
      <c r="E35" s="425"/>
      <c r="F35" s="425"/>
      <c r="G35" s="389"/>
      <c r="H35" s="75">
        <v>0</v>
      </c>
      <c r="I35" s="75">
        <v>0</v>
      </c>
      <c r="J35" s="75">
        <v>0</v>
      </c>
      <c r="K35" s="75">
        <v>0</v>
      </c>
      <c r="L35" s="75">
        <v>0</v>
      </c>
      <c r="M35" s="75">
        <v>0</v>
      </c>
      <c r="N35" s="75">
        <v>0</v>
      </c>
      <c r="O35" s="75">
        <v>0</v>
      </c>
      <c r="P35" s="152">
        <f t="shared" si="7"/>
        <v>0</v>
      </c>
      <c r="Q35" s="152">
        <f>IF('Demande finale'!$B$11="Positif",P35*0.5,P35*0.6)</f>
        <v>0</v>
      </c>
      <c r="R35" s="153">
        <f>IF('Demande finale'!$B$11="Négatif",P35*0.4,P35*0.5)</f>
        <v>0</v>
      </c>
      <c r="S35" s="153">
        <f t="shared" si="3"/>
        <v>0</v>
      </c>
      <c r="T35" s="528"/>
      <c r="U35" s="385"/>
      <c r="V35" s="75">
        <v>0</v>
      </c>
      <c r="W35" s="75">
        <v>0</v>
      </c>
      <c r="X35" s="75">
        <v>0</v>
      </c>
      <c r="Y35" s="75">
        <v>0</v>
      </c>
      <c r="Z35" s="75">
        <v>0</v>
      </c>
      <c r="AA35" s="75">
        <v>0</v>
      </c>
      <c r="AB35" s="75">
        <v>0</v>
      </c>
      <c r="AC35" s="75">
        <v>0</v>
      </c>
      <c r="AD35" s="152">
        <f t="shared" si="4"/>
        <v>0</v>
      </c>
      <c r="AE35" s="204">
        <f>IF('Demande finale'!$B$11="Positif",AD35*0.5,AD35*0.6)</f>
        <v>0</v>
      </c>
      <c r="AF35" s="204">
        <f t="shared" si="6"/>
        <v>0</v>
      </c>
      <c r="AG35" s="184">
        <f t="shared" si="5"/>
        <v>0</v>
      </c>
      <c r="AH35" s="419"/>
    </row>
    <row r="36" spans="1:34" ht="25.35" customHeight="1" x14ac:dyDescent="0.3">
      <c r="A36" s="16"/>
      <c r="B36" s="16"/>
      <c r="C36" s="16"/>
      <c r="D36" s="387"/>
      <c r="E36" s="425"/>
      <c r="F36" s="425"/>
      <c r="G36" s="389"/>
      <c r="H36" s="75">
        <v>0</v>
      </c>
      <c r="I36" s="75">
        <v>0</v>
      </c>
      <c r="J36" s="75">
        <v>0</v>
      </c>
      <c r="K36" s="75">
        <v>0</v>
      </c>
      <c r="L36" s="75">
        <v>0</v>
      </c>
      <c r="M36" s="75">
        <v>0</v>
      </c>
      <c r="N36" s="75">
        <v>0</v>
      </c>
      <c r="O36" s="75">
        <v>0</v>
      </c>
      <c r="P36" s="152">
        <f t="shared" si="7"/>
        <v>0</v>
      </c>
      <c r="Q36" s="152">
        <f>IF('Demande finale'!$B$11="Positif",P36*0.5,P36*0.6)</f>
        <v>0</v>
      </c>
      <c r="R36" s="153">
        <f>IF('Demande finale'!$B$11="Négatif",P36*0.4,P36*0.5)</f>
        <v>0</v>
      </c>
      <c r="S36" s="153">
        <f t="shared" si="3"/>
        <v>0</v>
      </c>
      <c r="T36" s="528"/>
      <c r="U36" s="385"/>
      <c r="V36" s="75">
        <v>0</v>
      </c>
      <c r="W36" s="75">
        <v>0</v>
      </c>
      <c r="X36" s="75">
        <v>0</v>
      </c>
      <c r="Y36" s="75">
        <v>0</v>
      </c>
      <c r="Z36" s="75">
        <v>0</v>
      </c>
      <c r="AA36" s="75">
        <v>0</v>
      </c>
      <c r="AB36" s="75">
        <v>0</v>
      </c>
      <c r="AC36" s="75">
        <v>0</v>
      </c>
      <c r="AD36" s="152">
        <f t="shared" si="4"/>
        <v>0</v>
      </c>
      <c r="AE36" s="204">
        <f>IF('Demande finale'!$B$11="Positif",AD36*0.5,AD36*0.6)</f>
        <v>0</v>
      </c>
      <c r="AF36" s="204">
        <f t="shared" si="6"/>
        <v>0</v>
      </c>
      <c r="AG36" s="184">
        <f t="shared" si="5"/>
        <v>0</v>
      </c>
      <c r="AH36" s="419"/>
    </row>
    <row r="37" spans="1:34" ht="25.35" customHeight="1" x14ac:dyDescent="0.3">
      <c r="A37" s="16"/>
      <c r="B37" s="16"/>
      <c r="C37" s="16"/>
      <c r="D37" s="387"/>
      <c r="E37" s="425"/>
      <c r="F37" s="425"/>
      <c r="G37" s="389"/>
      <c r="H37" s="75">
        <v>0</v>
      </c>
      <c r="I37" s="75">
        <v>0</v>
      </c>
      <c r="J37" s="75">
        <v>0</v>
      </c>
      <c r="K37" s="75">
        <v>0</v>
      </c>
      <c r="L37" s="75">
        <v>0</v>
      </c>
      <c r="M37" s="75">
        <v>0</v>
      </c>
      <c r="N37" s="75">
        <v>0</v>
      </c>
      <c r="O37" s="75">
        <v>0</v>
      </c>
      <c r="P37" s="152">
        <f t="shared" si="7"/>
        <v>0</v>
      </c>
      <c r="Q37" s="152">
        <f>IF('Demande finale'!$B$11="Positif",P37*0.5,P37*0.6)</f>
        <v>0</v>
      </c>
      <c r="R37" s="153">
        <f>IF('Demande finale'!$B$11="Négatif",P37*0.4,P37*0.5)</f>
        <v>0</v>
      </c>
      <c r="S37" s="153">
        <f t="shared" si="3"/>
        <v>0</v>
      </c>
      <c r="T37" s="205"/>
      <c r="U37" s="385"/>
      <c r="V37" s="75">
        <v>0</v>
      </c>
      <c r="W37" s="75">
        <v>0</v>
      </c>
      <c r="X37" s="75">
        <v>0</v>
      </c>
      <c r="Y37" s="75">
        <v>0</v>
      </c>
      <c r="Z37" s="75">
        <v>0</v>
      </c>
      <c r="AA37" s="75">
        <v>0</v>
      </c>
      <c r="AB37" s="75">
        <v>0</v>
      </c>
      <c r="AC37" s="75">
        <v>0</v>
      </c>
      <c r="AD37" s="152">
        <f t="shared" si="4"/>
        <v>0</v>
      </c>
      <c r="AE37" s="204">
        <f>IF('Demande finale'!$B$11="Positif",AD37*0.5,AD37*0.6)</f>
        <v>0</v>
      </c>
      <c r="AF37" s="204">
        <f t="shared" si="6"/>
        <v>0</v>
      </c>
      <c r="AG37" s="184">
        <f t="shared" si="5"/>
        <v>0</v>
      </c>
      <c r="AH37" s="419"/>
    </row>
    <row r="38" spans="1:34" ht="25.35" customHeight="1" x14ac:dyDescent="0.3">
      <c r="A38" s="16"/>
      <c r="B38" s="16"/>
      <c r="C38" s="16"/>
      <c r="D38" s="387"/>
      <c r="E38" s="425"/>
      <c r="F38" s="425"/>
      <c r="G38" s="389"/>
      <c r="H38" s="75">
        <v>0</v>
      </c>
      <c r="I38" s="75">
        <v>0</v>
      </c>
      <c r="J38" s="75">
        <v>0</v>
      </c>
      <c r="K38" s="75">
        <v>0</v>
      </c>
      <c r="L38" s="75">
        <v>0</v>
      </c>
      <c r="M38" s="75">
        <v>0</v>
      </c>
      <c r="N38" s="75">
        <v>0</v>
      </c>
      <c r="O38" s="75">
        <v>0</v>
      </c>
      <c r="P38" s="152">
        <f t="shared" si="7"/>
        <v>0</v>
      </c>
      <c r="Q38" s="152">
        <f>IF('Demande finale'!$B$11="Positif",P38*0.5,P38*0.6)</f>
        <v>0</v>
      </c>
      <c r="R38" s="153">
        <f>IF('Demande finale'!$B$11="Négatif",P38*0.4,P38*0.5)</f>
        <v>0</v>
      </c>
      <c r="S38" s="153">
        <f t="shared" si="3"/>
        <v>0</v>
      </c>
      <c r="T38" s="205"/>
      <c r="U38" s="385"/>
      <c r="V38" s="75">
        <v>0</v>
      </c>
      <c r="W38" s="75">
        <v>0</v>
      </c>
      <c r="X38" s="75">
        <v>0</v>
      </c>
      <c r="Y38" s="75">
        <v>0</v>
      </c>
      <c r="Z38" s="75">
        <v>0</v>
      </c>
      <c r="AA38" s="75">
        <v>0</v>
      </c>
      <c r="AB38" s="75">
        <v>0</v>
      </c>
      <c r="AC38" s="75">
        <v>0</v>
      </c>
      <c r="AD38" s="152">
        <f t="shared" si="4"/>
        <v>0</v>
      </c>
      <c r="AE38" s="204">
        <f>IF('Demande finale'!$B$11="Positif",AD38*0.5,AD38*0.6)</f>
        <v>0</v>
      </c>
      <c r="AF38" s="204">
        <f t="shared" si="6"/>
        <v>0</v>
      </c>
      <c r="AG38" s="184">
        <f t="shared" si="5"/>
        <v>0</v>
      </c>
      <c r="AH38" s="419"/>
    </row>
    <row r="39" spans="1:34" ht="25.35" customHeight="1" x14ac:dyDescent="0.3">
      <c r="A39" s="16"/>
      <c r="B39" s="16"/>
      <c r="C39" s="16"/>
      <c r="D39" s="387"/>
      <c r="E39" s="425"/>
      <c r="F39" s="425"/>
      <c r="G39" s="389"/>
      <c r="H39" s="75">
        <v>0</v>
      </c>
      <c r="I39" s="75">
        <v>0</v>
      </c>
      <c r="J39" s="75">
        <v>0</v>
      </c>
      <c r="K39" s="75">
        <v>0</v>
      </c>
      <c r="L39" s="75">
        <v>0</v>
      </c>
      <c r="M39" s="75">
        <v>0</v>
      </c>
      <c r="N39" s="75">
        <v>0</v>
      </c>
      <c r="O39" s="75">
        <v>0</v>
      </c>
      <c r="P39" s="152">
        <f t="shared" si="7"/>
        <v>0</v>
      </c>
      <c r="Q39" s="152">
        <f>IF('Demande finale'!$B$11="Positif",P39*0.5,P39*0.6)</f>
        <v>0</v>
      </c>
      <c r="R39" s="153">
        <f>IF('Demande finale'!$B$11="Négatif",P39*0.4,P39*0.5)</f>
        <v>0</v>
      </c>
      <c r="S39" s="153">
        <f t="shared" si="3"/>
        <v>0</v>
      </c>
      <c r="T39" s="205"/>
      <c r="U39" s="385"/>
      <c r="V39" s="75">
        <v>0</v>
      </c>
      <c r="W39" s="75">
        <v>0</v>
      </c>
      <c r="X39" s="75">
        <v>0</v>
      </c>
      <c r="Y39" s="75">
        <v>0</v>
      </c>
      <c r="Z39" s="75">
        <v>0</v>
      </c>
      <c r="AA39" s="75">
        <v>0</v>
      </c>
      <c r="AB39" s="75">
        <v>0</v>
      </c>
      <c r="AC39" s="75">
        <v>0</v>
      </c>
      <c r="AD39" s="152">
        <f t="shared" si="4"/>
        <v>0</v>
      </c>
      <c r="AE39" s="204">
        <f>IF('Demande finale'!$B$11="Positif",AD39*0.5,AD39*0.6)</f>
        <v>0</v>
      </c>
      <c r="AF39" s="204">
        <f t="shared" si="6"/>
        <v>0</v>
      </c>
      <c r="AG39" s="184">
        <f t="shared" si="5"/>
        <v>0</v>
      </c>
      <c r="AH39" s="419"/>
    </row>
    <row r="40" spans="1:34" ht="25.35" customHeight="1" x14ac:dyDescent="0.3">
      <c r="A40" s="16"/>
      <c r="B40" s="16"/>
      <c r="C40" s="16"/>
      <c r="D40" s="387"/>
      <c r="E40" s="425"/>
      <c r="F40" s="425"/>
      <c r="G40" s="389"/>
      <c r="H40" s="75">
        <v>0</v>
      </c>
      <c r="I40" s="75">
        <v>0</v>
      </c>
      <c r="J40" s="75">
        <v>0</v>
      </c>
      <c r="K40" s="75">
        <v>0</v>
      </c>
      <c r="L40" s="75">
        <v>0</v>
      </c>
      <c r="M40" s="75">
        <v>0</v>
      </c>
      <c r="N40" s="75">
        <v>0</v>
      </c>
      <c r="O40" s="75">
        <v>0</v>
      </c>
      <c r="P40" s="152">
        <f t="shared" si="7"/>
        <v>0</v>
      </c>
      <c r="Q40" s="152">
        <f>IF('Demande finale'!$B$11="Positif",P40*0.5,P40*0.6)</f>
        <v>0</v>
      </c>
      <c r="R40" s="153">
        <f>IF('Demande finale'!$B$11="Négatif",P40*0.4,P40*0.5)</f>
        <v>0</v>
      </c>
      <c r="S40" s="153">
        <f t="shared" si="3"/>
        <v>0</v>
      </c>
      <c r="T40" s="205"/>
      <c r="U40" s="385"/>
      <c r="V40" s="75">
        <v>0</v>
      </c>
      <c r="W40" s="75">
        <v>0</v>
      </c>
      <c r="X40" s="75">
        <v>0</v>
      </c>
      <c r="Y40" s="75">
        <v>0</v>
      </c>
      <c r="Z40" s="75">
        <v>0</v>
      </c>
      <c r="AA40" s="75">
        <v>0</v>
      </c>
      <c r="AB40" s="75">
        <v>0</v>
      </c>
      <c r="AC40" s="75">
        <v>0</v>
      </c>
      <c r="AD40" s="152">
        <f t="shared" si="4"/>
        <v>0</v>
      </c>
      <c r="AE40" s="204">
        <f>IF('Demande finale'!$B$11="Positif",AD40*0.5,AD40*0.6)</f>
        <v>0</v>
      </c>
      <c r="AF40" s="204">
        <f t="shared" si="6"/>
        <v>0</v>
      </c>
      <c r="AG40" s="184">
        <f t="shared" si="5"/>
        <v>0</v>
      </c>
      <c r="AH40" s="419"/>
    </row>
    <row r="41" spans="1:34" ht="25.35" customHeight="1" x14ac:dyDescent="0.3">
      <c r="A41" s="16"/>
      <c r="B41" s="16"/>
      <c r="C41" s="16"/>
      <c r="D41" s="387"/>
      <c r="E41" s="425"/>
      <c r="F41" s="425"/>
      <c r="G41" s="389"/>
      <c r="H41" s="75">
        <v>0</v>
      </c>
      <c r="I41" s="75">
        <v>0</v>
      </c>
      <c r="J41" s="75">
        <v>0</v>
      </c>
      <c r="K41" s="75">
        <v>0</v>
      </c>
      <c r="L41" s="75">
        <v>0</v>
      </c>
      <c r="M41" s="75">
        <v>0</v>
      </c>
      <c r="N41" s="75">
        <v>0</v>
      </c>
      <c r="O41" s="75">
        <v>0</v>
      </c>
      <c r="P41" s="152">
        <f t="shared" si="7"/>
        <v>0</v>
      </c>
      <c r="Q41" s="152">
        <f>IF('Demande finale'!$B$11="Positif",P41*0.5,P41*0.6)</f>
        <v>0</v>
      </c>
      <c r="R41" s="153">
        <f>IF('Demande finale'!$B$11="Négatif",P41*0.4,P41*0.5)</f>
        <v>0</v>
      </c>
      <c r="S41" s="153">
        <f t="shared" si="3"/>
        <v>0</v>
      </c>
      <c r="T41" s="205"/>
      <c r="U41" s="385"/>
      <c r="V41" s="75">
        <v>0</v>
      </c>
      <c r="W41" s="75">
        <v>0</v>
      </c>
      <c r="X41" s="75">
        <v>0</v>
      </c>
      <c r="Y41" s="75">
        <v>0</v>
      </c>
      <c r="Z41" s="75">
        <v>0</v>
      </c>
      <c r="AA41" s="75">
        <v>0</v>
      </c>
      <c r="AB41" s="75">
        <v>0</v>
      </c>
      <c r="AC41" s="75">
        <v>0</v>
      </c>
      <c r="AD41" s="152">
        <f t="shared" si="4"/>
        <v>0</v>
      </c>
      <c r="AE41" s="204">
        <f>IF('Demande finale'!$B$11="Positif",AD41*0.5,AD41*0.6)</f>
        <v>0</v>
      </c>
      <c r="AF41" s="204">
        <f t="shared" si="6"/>
        <v>0</v>
      </c>
      <c r="AG41" s="184">
        <f t="shared" si="5"/>
        <v>0</v>
      </c>
      <c r="AH41" s="419"/>
    </row>
    <row r="42" spans="1:34" ht="25.35" customHeight="1" x14ac:dyDescent="0.3">
      <c r="A42" s="16"/>
      <c r="B42" s="16"/>
      <c r="C42" s="16"/>
      <c r="D42" s="387"/>
      <c r="E42" s="425"/>
      <c r="F42" s="425"/>
      <c r="G42" s="389"/>
      <c r="H42" s="75">
        <v>0</v>
      </c>
      <c r="I42" s="75">
        <v>0</v>
      </c>
      <c r="J42" s="75">
        <v>0</v>
      </c>
      <c r="K42" s="75">
        <v>0</v>
      </c>
      <c r="L42" s="75">
        <v>0</v>
      </c>
      <c r="M42" s="75">
        <v>0</v>
      </c>
      <c r="N42" s="75">
        <v>0</v>
      </c>
      <c r="O42" s="75">
        <v>0</v>
      </c>
      <c r="P42" s="152">
        <f t="shared" si="7"/>
        <v>0</v>
      </c>
      <c r="Q42" s="152">
        <f>IF('Demande finale'!$B$11="Positif",P42*0.5,P42*0.6)</f>
        <v>0</v>
      </c>
      <c r="R42" s="153">
        <f>IF('Demande finale'!$B$11="Négatif",P42*0.4,P42*0.5)</f>
        <v>0</v>
      </c>
      <c r="S42" s="153">
        <f t="shared" si="3"/>
        <v>0</v>
      </c>
      <c r="T42" s="205"/>
      <c r="U42" s="385"/>
      <c r="V42" s="75">
        <v>0</v>
      </c>
      <c r="W42" s="75">
        <v>0</v>
      </c>
      <c r="X42" s="75">
        <v>0</v>
      </c>
      <c r="Y42" s="75">
        <v>0</v>
      </c>
      <c r="Z42" s="75">
        <v>0</v>
      </c>
      <c r="AA42" s="75">
        <v>0</v>
      </c>
      <c r="AB42" s="75">
        <v>0</v>
      </c>
      <c r="AC42" s="75">
        <v>0</v>
      </c>
      <c r="AD42" s="152">
        <f t="shared" si="4"/>
        <v>0</v>
      </c>
      <c r="AE42" s="204">
        <f>IF('Demande finale'!$B$11="Positif",AD42*0.5,AD42*0.6)</f>
        <v>0</v>
      </c>
      <c r="AF42" s="204">
        <f t="shared" si="6"/>
        <v>0</v>
      </c>
      <c r="AG42" s="184">
        <f t="shared" si="5"/>
        <v>0</v>
      </c>
      <c r="AH42" s="419"/>
    </row>
    <row r="43" spans="1:34" ht="25.35" customHeight="1" x14ac:dyDescent="0.3">
      <c r="A43" s="16"/>
      <c r="B43" s="16"/>
      <c r="C43" s="16"/>
      <c r="D43" s="387"/>
      <c r="E43" s="425"/>
      <c r="F43" s="425"/>
      <c r="G43" s="389"/>
      <c r="H43" s="75">
        <v>0</v>
      </c>
      <c r="I43" s="75">
        <v>0</v>
      </c>
      <c r="J43" s="75">
        <v>0</v>
      </c>
      <c r="K43" s="75">
        <v>0</v>
      </c>
      <c r="L43" s="75">
        <v>0</v>
      </c>
      <c r="M43" s="75">
        <v>0</v>
      </c>
      <c r="N43" s="75">
        <v>0</v>
      </c>
      <c r="O43" s="75">
        <v>0</v>
      </c>
      <c r="P43" s="152">
        <f t="shared" si="7"/>
        <v>0</v>
      </c>
      <c r="Q43" s="152">
        <f>IF('Demande finale'!$B$11="Positif",P43*0.5,P43*0.6)</f>
        <v>0</v>
      </c>
      <c r="R43" s="153">
        <f>IF('Demande finale'!$B$11="Négatif",P43*0.4,P43*0.5)</f>
        <v>0</v>
      </c>
      <c r="S43" s="153">
        <f t="shared" si="3"/>
        <v>0</v>
      </c>
      <c r="T43" s="205"/>
      <c r="U43" s="385"/>
      <c r="V43" s="75">
        <v>0</v>
      </c>
      <c r="W43" s="75">
        <v>0</v>
      </c>
      <c r="X43" s="75">
        <v>0</v>
      </c>
      <c r="Y43" s="75">
        <v>0</v>
      </c>
      <c r="Z43" s="75">
        <v>0</v>
      </c>
      <c r="AA43" s="75">
        <v>0</v>
      </c>
      <c r="AB43" s="75">
        <v>0</v>
      </c>
      <c r="AC43" s="75">
        <v>0</v>
      </c>
      <c r="AD43" s="152">
        <f t="shared" si="4"/>
        <v>0</v>
      </c>
      <c r="AE43" s="204">
        <f>IF('Demande finale'!$B$11="Positif",AD43*0.5,AD43*0.6)</f>
        <v>0</v>
      </c>
      <c r="AF43" s="204">
        <f t="shared" si="6"/>
        <v>0</v>
      </c>
      <c r="AG43" s="184">
        <f t="shared" si="5"/>
        <v>0</v>
      </c>
      <c r="AH43" s="419"/>
    </row>
    <row r="44" spans="1:34" ht="25.35" customHeight="1" x14ac:dyDescent="0.3">
      <c r="A44" s="16"/>
      <c r="B44" s="16"/>
      <c r="C44" s="16"/>
      <c r="D44" s="387"/>
      <c r="E44" s="425"/>
      <c r="F44" s="425"/>
      <c r="G44" s="389"/>
      <c r="H44" s="75">
        <v>0</v>
      </c>
      <c r="I44" s="75">
        <v>0</v>
      </c>
      <c r="J44" s="75">
        <v>0</v>
      </c>
      <c r="K44" s="75">
        <v>0</v>
      </c>
      <c r="L44" s="75">
        <v>0</v>
      </c>
      <c r="M44" s="75">
        <v>0</v>
      </c>
      <c r="N44" s="75">
        <v>0</v>
      </c>
      <c r="O44" s="75">
        <v>0</v>
      </c>
      <c r="P44" s="152">
        <f t="shared" si="7"/>
        <v>0</v>
      </c>
      <c r="Q44" s="152">
        <f>IF('Demande finale'!$B$11="Positif",P44*0.5,P44*0.6)</f>
        <v>0</v>
      </c>
      <c r="R44" s="153">
        <f>IF('Demande finale'!$B$11="Négatif",P44*0.4,P44*0.5)</f>
        <v>0</v>
      </c>
      <c r="S44" s="153">
        <f t="shared" si="3"/>
        <v>0</v>
      </c>
      <c r="T44" s="205"/>
      <c r="U44" s="385"/>
      <c r="V44" s="75">
        <v>0</v>
      </c>
      <c r="W44" s="75">
        <v>0</v>
      </c>
      <c r="X44" s="75">
        <v>0</v>
      </c>
      <c r="Y44" s="75">
        <v>0</v>
      </c>
      <c r="Z44" s="75">
        <v>0</v>
      </c>
      <c r="AA44" s="75">
        <v>0</v>
      </c>
      <c r="AB44" s="75">
        <v>0</v>
      </c>
      <c r="AC44" s="75">
        <v>0</v>
      </c>
      <c r="AD44" s="152">
        <f t="shared" si="4"/>
        <v>0</v>
      </c>
      <c r="AE44" s="204">
        <f>IF('Demande finale'!$B$11="Positif",AD44*0.5,AD44*0.6)</f>
        <v>0</v>
      </c>
      <c r="AF44" s="204">
        <f t="shared" si="6"/>
        <v>0</v>
      </c>
      <c r="AG44" s="184">
        <f t="shared" si="5"/>
        <v>0</v>
      </c>
      <c r="AH44" s="419"/>
    </row>
    <row r="45" spans="1:34" ht="25.35" customHeight="1" x14ac:dyDescent="0.3">
      <c r="A45" s="16"/>
      <c r="B45" s="16"/>
      <c r="C45" s="16"/>
      <c r="D45" s="387"/>
      <c r="E45" s="425"/>
      <c r="F45" s="425"/>
      <c r="G45" s="389"/>
      <c r="H45" s="75">
        <v>0</v>
      </c>
      <c r="I45" s="75">
        <v>0</v>
      </c>
      <c r="J45" s="75">
        <v>0</v>
      </c>
      <c r="K45" s="75">
        <v>0</v>
      </c>
      <c r="L45" s="75">
        <v>0</v>
      </c>
      <c r="M45" s="75">
        <v>0</v>
      </c>
      <c r="N45" s="75">
        <v>0</v>
      </c>
      <c r="O45" s="75">
        <v>0</v>
      </c>
      <c r="P45" s="152">
        <f t="shared" si="7"/>
        <v>0</v>
      </c>
      <c r="Q45" s="152">
        <f>IF('Demande finale'!$B$11="Positif",P45*0.5,P45*0.6)</f>
        <v>0</v>
      </c>
      <c r="R45" s="153">
        <f>IF('Demande finale'!$B$11="Négatif",P45*0.4,P45*0.5)</f>
        <v>0</v>
      </c>
      <c r="S45" s="153">
        <f t="shared" ref="S45:S61" si="8">SUM(Q45:R45)</f>
        <v>0</v>
      </c>
      <c r="T45" s="205"/>
      <c r="U45" s="385"/>
      <c r="V45" s="75">
        <v>0</v>
      </c>
      <c r="W45" s="75">
        <v>0</v>
      </c>
      <c r="X45" s="75">
        <v>0</v>
      </c>
      <c r="Y45" s="75">
        <v>0</v>
      </c>
      <c r="Z45" s="75">
        <v>0</v>
      </c>
      <c r="AA45" s="75">
        <v>0</v>
      </c>
      <c r="AB45" s="75">
        <v>0</v>
      </c>
      <c r="AC45" s="75">
        <v>0</v>
      </c>
      <c r="AD45" s="152">
        <f t="shared" ref="AD45:AD61" si="9">SUM(V45:AC45)</f>
        <v>0</v>
      </c>
      <c r="AE45" s="204">
        <f>IF('Demande finale'!$B$11="Positif",AD45*0.5,AD45*0.6)</f>
        <v>0</v>
      </c>
      <c r="AF45" s="204">
        <f t="shared" si="6"/>
        <v>0</v>
      </c>
      <c r="AG45" s="184">
        <f t="shared" ref="AG45:AG61" si="10">SUM(AE45:AF45)</f>
        <v>0</v>
      </c>
      <c r="AH45" s="419"/>
    </row>
    <row r="46" spans="1:34" ht="25.35" customHeight="1" x14ac:dyDescent="0.3">
      <c r="A46" s="16"/>
      <c r="B46" s="16"/>
      <c r="C46" s="16"/>
      <c r="D46" s="387"/>
      <c r="E46" s="425"/>
      <c r="F46" s="425"/>
      <c r="G46" s="389"/>
      <c r="H46" s="75">
        <v>0</v>
      </c>
      <c r="I46" s="75">
        <v>0</v>
      </c>
      <c r="J46" s="75">
        <v>0</v>
      </c>
      <c r="K46" s="75">
        <v>0</v>
      </c>
      <c r="L46" s="75">
        <v>0</v>
      </c>
      <c r="M46" s="75">
        <v>0</v>
      </c>
      <c r="N46" s="75">
        <v>0</v>
      </c>
      <c r="O46" s="75">
        <v>0</v>
      </c>
      <c r="P46" s="152">
        <f t="shared" si="7"/>
        <v>0</v>
      </c>
      <c r="Q46" s="152">
        <f>IF('Demande finale'!$B$11="Positif",P46*0.5,P46*0.6)</f>
        <v>0</v>
      </c>
      <c r="R46" s="153">
        <f>IF('Demande finale'!$B$11="Négatif",P46*0.4,P46*0.5)</f>
        <v>0</v>
      </c>
      <c r="S46" s="153">
        <f t="shared" si="8"/>
        <v>0</v>
      </c>
      <c r="T46" s="205"/>
      <c r="U46" s="385"/>
      <c r="V46" s="75">
        <v>0</v>
      </c>
      <c r="W46" s="75">
        <v>0</v>
      </c>
      <c r="X46" s="75">
        <v>0</v>
      </c>
      <c r="Y46" s="75">
        <v>0</v>
      </c>
      <c r="Z46" s="75">
        <v>0</v>
      </c>
      <c r="AA46" s="75">
        <v>0</v>
      </c>
      <c r="AB46" s="75">
        <v>0</v>
      </c>
      <c r="AC46" s="75">
        <v>0</v>
      </c>
      <c r="AD46" s="152">
        <f t="shared" si="9"/>
        <v>0</v>
      </c>
      <c r="AE46" s="204">
        <f>IF('Demande finale'!$B$11="Positif",AD46*0.5,AD46*0.6)</f>
        <v>0</v>
      </c>
      <c r="AF46" s="204">
        <f t="shared" si="6"/>
        <v>0</v>
      </c>
      <c r="AG46" s="184">
        <f t="shared" si="10"/>
        <v>0</v>
      </c>
      <c r="AH46" s="419"/>
    </row>
    <row r="47" spans="1:34" ht="25.35" customHeight="1" x14ac:dyDescent="0.3">
      <c r="A47" s="16"/>
      <c r="B47" s="16"/>
      <c r="C47" s="16"/>
      <c r="D47" s="387"/>
      <c r="E47" s="425"/>
      <c r="F47" s="425"/>
      <c r="G47" s="389"/>
      <c r="H47" s="75">
        <v>0</v>
      </c>
      <c r="I47" s="75">
        <v>0</v>
      </c>
      <c r="J47" s="75">
        <v>0</v>
      </c>
      <c r="K47" s="75">
        <v>0</v>
      </c>
      <c r="L47" s="75">
        <v>0</v>
      </c>
      <c r="M47" s="75">
        <v>0</v>
      </c>
      <c r="N47" s="75">
        <v>0</v>
      </c>
      <c r="O47" s="75">
        <v>0</v>
      </c>
      <c r="P47" s="152">
        <f t="shared" si="7"/>
        <v>0</v>
      </c>
      <c r="Q47" s="152">
        <f>IF('Demande finale'!$B$11="Positif",P47*0.5,P47*0.6)</f>
        <v>0</v>
      </c>
      <c r="R47" s="153">
        <f>IF('Demande finale'!$B$11="Négatif",P47*0.4,P47*0.5)</f>
        <v>0</v>
      </c>
      <c r="S47" s="153">
        <f t="shared" si="8"/>
        <v>0</v>
      </c>
      <c r="T47" s="205"/>
      <c r="U47" s="385"/>
      <c r="V47" s="75">
        <v>0</v>
      </c>
      <c r="W47" s="75">
        <v>0</v>
      </c>
      <c r="X47" s="75">
        <v>0</v>
      </c>
      <c r="Y47" s="75">
        <v>0</v>
      </c>
      <c r="Z47" s="75">
        <v>0</v>
      </c>
      <c r="AA47" s="75">
        <v>0</v>
      </c>
      <c r="AB47" s="75">
        <v>0</v>
      </c>
      <c r="AC47" s="75">
        <v>0</v>
      </c>
      <c r="AD47" s="152">
        <f t="shared" si="9"/>
        <v>0</v>
      </c>
      <c r="AE47" s="204">
        <f>IF('Demande finale'!$B$11="Positif",AD47*0.5,AD47*0.6)</f>
        <v>0</v>
      </c>
      <c r="AF47" s="204">
        <f t="shared" si="6"/>
        <v>0</v>
      </c>
      <c r="AG47" s="184">
        <f t="shared" si="10"/>
        <v>0</v>
      </c>
      <c r="AH47" s="419"/>
    </row>
    <row r="48" spans="1:34" ht="25.35" customHeight="1" x14ac:dyDescent="0.3">
      <c r="A48" s="16"/>
      <c r="B48" s="16"/>
      <c r="C48" s="16"/>
      <c r="D48" s="387"/>
      <c r="E48" s="425"/>
      <c r="F48" s="425"/>
      <c r="G48" s="389"/>
      <c r="H48" s="75">
        <v>0</v>
      </c>
      <c r="I48" s="75">
        <v>0</v>
      </c>
      <c r="J48" s="75">
        <v>0</v>
      </c>
      <c r="K48" s="75">
        <v>0</v>
      </c>
      <c r="L48" s="75">
        <v>0</v>
      </c>
      <c r="M48" s="75">
        <v>0</v>
      </c>
      <c r="N48" s="75">
        <v>0</v>
      </c>
      <c r="O48" s="75">
        <v>0</v>
      </c>
      <c r="P48" s="152">
        <f t="shared" si="7"/>
        <v>0</v>
      </c>
      <c r="Q48" s="152">
        <f>IF('Demande finale'!$B$11="Positif",P48*0.5,P48*0.6)</f>
        <v>0</v>
      </c>
      <c r="R48" s="153">
        <f>IF('Demande finale'!$B$11="Négatif",P48*0.4,P48*0.5)</f>
        <v>0</v>
      </c>
      <c r="S48" s="153">
        <f t="shared" si="8"/>
        <v>0</v>
      </c>
      <c r="T48" s="205"/>
      <c r="U48" s="385"/>
      <c r="V48" s="75">
        <v>0</v>
      </c>
      <c r="W48" s="75">
        <v>0</v>
      </c>
      <c r="X48" s="75">
        <v>0</v>
      </c>
      <c r="Y48" s="75">
        <v>0</v>
      </c>
      <c r="Z48" s="75">
        <v>0</v>
      </c>
      <c r="AA48" s="75">
        <v>0</v>
      </c>
      <c r="AB48" s="75">
        <v>0</v>
      </c>
      <c r="AC48" s="75">
        <v>0</v>
      </c>
      <c r="AD48" s="152">
        <f t="shared" si="9"/>
        <v>0</v>
      </c>
      <c r="AE48" s="204">
        <f>IF('Demande finale'!$B$11="Positif",AD48*0.5,AD48*0.6)</f>
        <v>0</v>
      </c>
      <c r="AF48" s="204">
        <f t="shared" si="6"/>
        <v>0</v>
      </c>
      <c r="AG48" s="184">
        <f t="shared" si="10"/>
        <v>0</v>
      </c>
      <c r="AH48" s="419"/>
    </row>
    <row r="49" spans="1:34" ht="25.35" customHeight="1" x14ac:dyDescent="0.3">
      <c r="A49" s="16"/>
      <c r="B49" s="16"/>
      <c r="C49" s="16"/>
      <c r="D49" s="387"/>
      <c r="E49" s="425"/>
      <c r="F49" s="425"/>
      <c r="G49" s="389"/>
      <c r="H49" s="75">
        <v>0</v>
      </c>
      <c r="I49" s="75">
        <v>0</v>
      </c>
      <c r="J49" s="75">
        <v>0</v>
      </c>
      <c r="K49" s="75">
        <v>0</v>
      </c>
      <c r="L49" s="75">
        <v>0</v>
      </c>
      <c r="M49" s="75">
        <v>0</v>
      </c>
      <c r="N49" s="75">
        <v>0</v>
      </c>
      <c r="O49" s="75">
        <v>0</v>
      </c>
      <c r="P49" s="152">
        <f t="shared" si="7"/>
        <v>0</v>
      </c>
      <c r="Q49" s="152">
        <f>IF('Demande finale'!$B$11="Positif",P49*0.5,P49*0.6)</f>
        <v>0</v>
      </c>
      <c r="R49" s="153">
        <f>IF('Demande finale'!$B$11="Négatif",P49*0.4,P49*0.5)</f>
        <v>0</v>
      </c>
      <c r="S49" s="153">
        <f t="shared" si="8"/>
        <v>0</v>
      </c>
      <c r="T49" s="205"/>
      <c r="U49" s="385"/>
      <c r="V49" s="75">
        <v>0</v>
      </c>
      <c r="W49" s="75">
        <v>0</v>
      </c>
      <c r="X49" s="75">
        <v>0</v>
      </c>
      <c r="Y49" s="75">
        <v>0</v>
      </c>
      <c r="Z49" s="75">
        <v>0</v>
      </c>
      <c r="AA49" s="75">
        <v>0</v>
      </c>
      <c r="AB49" s="75">
        <v>0</v>
      </c>
      <c r="AC49" s="75">
        <v>0</v>
      </c>
      <c r="AD49" s="152">
        <f t="shared" si="9"/>
        <v>0</v>
      </c>
      <c r="AE49" s="204">
        <f>IF('Demande finale'!$B$11="Positif",AD49*0.5,AD49*0.6)</f>
        <v>0</v>
      </c>
      <c r="AF49" s="204">
        <f t="shared" si="6"/>
        <v>0</v>
      </c>
      <c r="AG49" s="184">
        <f t="shared" si="10"/>
        <v>0</v>
      </c>
      <c r="AH49" s="419"/>
    </row>
    <row r="50" spans="1:34" ht="25.35" customHeight="1" x14ac:dyDescent="0.3">
      <c r="A50" s="16"/>
      <c r="B50" s="16"/>
      <c r="C50" s="16"/>
      <c r="D50" s="387"/>
      <c r="E50" s="425"/>
      <c r="F50" s="425"/>
      <c r="G50" s="389"/>
      <c r="H50" s="75">
        <v>0</v>
      </c>
      <c r="I50" s="75">
        <v>0</v>
      </c>
      <c r="J50" s="75">
        <v>0</v>
      </c>
      <c r="K50" s="75">
        <v>0</v>
      </c>
      <c r="L50" s="75">
        <v>0</v>
      </c>
      <c r="M50" s="75">
        <v>0</v>
      </c>
      <c r="N50" s="75">
        <v>0</v>
      </c>
      <c r="O50" s="75">
        <v>0</v>
      </c>
      <c r="P50" s="152">
        <f t="shared" si="7"/>
        <v>0</v>
      </c>
      <c r="Q50" s="152">
        <f>IF('Demande finale'!$B$11="Positif",P50*0.5,P50*0.6)</f>
        <v>0</v>
      </c>
      <c r="R50" s="153">
        <f>IF('Demande finale'!$B$11="Négatif",P50*0.4,P50*0.5)</f>
        <v>0</v>
      </c>
      <c r="S50" s="153">
        <f t="shared" si="8"/>
        <v>0</v>
      </c>
      <c r="T50" s="205"/>
      <c r="U50" s="385"/>
      <c r="V50" s="75">
        <v>0</v>
      </c>
      <c r="W50" s="75">
        <v>0</v>
      </c>
      <c r="X50" s="75">
        <v>0</v>
      </c>
      <c r="Y50" s="75">
        <v>0</v>
      </c>
      <c r="Z50" s="75">
        <v>0</v>
      </c>
      <c r="AA50" s="75">
        <v>0</v>
      </c>
      <c r="AB50" s="75">
        <v>0</v>
      </c>
      <c r="AC50" s="75">
        <v>0</v>
      </c>
      <c r="AD50" s="152">
        <f t="shared" si="9"/>
        <v>0</v>
      </c>
      <c r="AE50" s="204">
        <f>IF('Demande finale'!$B$11="Positif",AD50*0.5,AD50*0.6)</f>
        <v>0</v>
      </c>
      <c r="AF50" s="204">
        <f t="shared" si="6"/>
        <v>0</v>
      </c>
      <c r="AG50" s="184">
        <f t="shared" si="10"/>
        <v>0</v>
      </c>
      <c r="AH50" s="419"/>
    </row>
    <row r="51" spans="1:34" ht="25.35" customHeight="1" x14ac:dyDescent="0.3">
      <c r="A51" s="16"/>
      <c r="B51" s="16"/>
      <c r="C51" s="16"/>
      <c r="D51" s="387"/>
      <c r="E51" s="425"/>
      <c r="F51" s="425"/>
      <c r="G51" s="389"/>
      <c r="H51" s="75">
        <v>0</v>
      </c>
      <c r="I51" s="75">
        <v>0</v>
      </c>
      <c r="J51" s="75">
        <v>0</v>
      </c>
      <c r="K51" s="75">
        <v>0</v>
      </c>
      <c r="L51" s="75">
        <v>0</v>
      </c>
      <c r="M51" s="75">
        <v>0</v>
      </c>
      <c r="N51" s="75">
        <v>0</v>
      </c>
      <c r="O51" s="75">
        <v>0</v>
      </c>
      <c r="P51" s="152">
        <f t="shared" si="7"/>
        <v>0</v>
      </c>
      <c r="Q51" s="152">
        <f>IF('Demande finale'!$B$11="Positif",P51*0.5,P51*0.6)</f>
        <v>0</v>
      </c>
      <c r="R51" s="153">
        <f>IF('Demande finale'!$B$11="Négatif",P51*0.4,P51*0.5)</f>
        <v>0</v>
      </c>
      <c r="S51" s="153">
        <f t="shared" si="8"/>
        <v>0</v>
      </c>
      <c r="T51" s="205"/>
      <c r="U51" s="385"/>
      <c r="V51" s="75">
        <v>0</v>
      </c>
      <c r="W51" s="75">
        <v>0</v>
      </c>
      <c r="X51" s="75">
        <v>0</v>
      </c>
      <c r="Y51" s="75">
        <v>0</v>
      </c>
      <c r="Z51" s="75">
        <v>0</v>
      </c>
      <c r="AA51" s="75">
        <v>0</v>
      </c>
      <c r="AB51" s="75">
        <v>0</v>
      </c>
      <c r="AC51" s="75">
        <v>0</v>
      </c>
      <c r="AD51" s="152">
        <f t="shared" si="9"/>
        <v>0</v>
      </c>
      <c r="AE51" s="204">
        <f>IF('Demande finale'!$B$11="Positif",AD51*0.5,AD51*0.6)</f>
        <v>0</v>
      </c>
      <c r="AF51" s="204">
        <f t="shared" si="6"/>
        <v>0</v>
      </c>
      <c r="AG51" s="184">
        <f t="shared" si="10"/>
        <v>0</v>
      </c>
      <c r="AH51" s="419"/>
    </row>
    <row r="52" spans="1:34" ht="25.35" customHeight="1" x14ac:dyDescent="0.3">
      <c r="A52" s="16"/>
      <c r="B52" s="16"/>
      <c r="C52" s="16"/>
      <c r="D52" s="387"/>
      <c r="E52" s="425"/>
      <c r="F52" s="425"/>
      <c r="G52" s="389"/>
      <c r="H52" s="75">
        <v>0</v>
      </c>
      <c r="I52" s="75">
        <v>0</v>
      </c>
      <c r="J52" s="75">
        <v>0</v>
      </c>
      <c r="K52" s="75">
        <v>0</v>
      </c>
      <c r="L52" s="75">
        <v>0</v>
      </c>
      <c r="M52" s="75">
        <v>0</v>
      </c>
      <c r="N52" s="75">
        <v>0</v>
      </c>
      <c r="O52" s="75">
        <v>0</v>
      </c>
      <c r="P52" s="152">
        <f t="shared" si="7"/>
        <v>0</v>
      </c>
      <c r="Q52" s="152">
        <f>IF('Demande finale'!$B$11="Positif",P52*0.5,P52*0.6)</f>
        <v>0</v>
      </c>
      <c r="R52" s="153">
        <f>IF('Demande finale'!$B$11="Négatif",P52*0.4,P52*0.5)</f>
        <v>0</v>
      </c>
      <c r="S52" s="153">
        <f t="shared" si="8"/>
        <v>0</v>
      </c>
      <c r="T52" s="205"/>
      <c r="U52" s="385"/>
      <c r="V52" s="75">
        <v>0</v>
      </c>
      <c r="W52" s="75">
        <v>0</v>
      </c>
      <c r="X52" s="75">
        <v>0</v>
      </c>
      <c r="Y52" s="75">
        <v>0</v>
      </c>
      <c r="Z52" s="75">
        <v>0</v>
      </c>
      <c r="AA52" s="75">
        <v>0</v>
      </c>
      <c r="AB52" s="75">
        <v>0</v>
      </c>
      <c r="AC52" s="75">
        <v>0</v>
      </c>
      <c r="AD52" s="152">
        <f t="shared" si="9"/>
        <v>0</v>
      </c>
      <c r="AE52" s="204">
        <f>IF('Demande finale'!$B$11="Positif",AD52*0.5,AD52*0.6)</f>
        <v>0</v>
      </c>
      <c r="AF52" s="204">
        <f t="shared" si="6"/>
        <v>0</v>
      </c>
      <c r="AG52" s="184">
        <f t="shared" si="10"/>
        <v>0</v>
      </c>
      <c r="AH52" s="419"/>
    </row>
    <row r="53" spans="1:34" ht="25.35" customHeight="1" x14ac:dyDescent="0.3">
      <c r="A53" s="16"/>
      <c r="B53" s="16"/>
      <c r="C53" s="16"/>
      <c r="D53" s="387"/>
      <c r="E53" s="425"/>
      <c r="F53" s="425"/>
      <c r="G53" s="389"/>
      <c r="H53" s="75">
        <v>0</v>
      </c>
      <c r="I53" s="75">
        <v>0</v>
      </c>
      <c r="J53" s="75">
        <v>0</v>
      </c>
      <c r="K53" s="75">
        <v>0</v>
      </c>
      <c r="L53" s="75">
        <v>0</v>
      </c>
      <c r="M53" s="75">
        <v>0</v>
      </c>
      <c r="N53" s="75">
        <v>0</v>
      </c>
      <c r="O53" s="75">
        <v>0</v>
      </c>
      <c r="P53" s="152">
        <f t="shared" si="7"/>
        <v>0</v>
      </c>
      <c r="Q53" s="152">
        <f>IF('Demande finale'!$B$11="Positif",P53*0.5,P53*0.6)</f>
        <v>0</v>
      </c>
      <c r="R53" s="153">
        <f>IF('Demande finale'!$B$11="Négatif",P53*0.4,P53*0.5)</f>
        <v>0</v>
      </c>
      <c r="S53" s="153">
        <f t="shared" si="8"/>
        <v>0</v>
      </c>
      <c r="T53" s="205"/>
      <c r="U53" s="385"/>
      <c r="V53" s="75">
        <v>0</v>
      </c>
      <c r="W53" s="75">
        <v>0</v>
      </c>
      <c r="X53" s="75">
        <v>0</v>
      </c>
      <c r="Y53" s="75">
        <v>0</v>
      </c>
      <c r="Z53" s="75">
        <v>0</v>
      </c>
      <c r="AA53" s="75">
        <v>0</v>
      </c>
      <c r="AB53" s="75">
        <v>0</v>
      </c>
      <c r="AC53" s="75">
        <v>0</v>
      </c>
      <c r="AD53" s="152">
        <f t="shared" si="9"/>
        <v>0</v>
      </c>
      <c r="AE53" s="204">
        <f>IF('Demande finale'!$B$11="Positif",AD53*0.5,AD53*0.6)</f>
        <v>0</v>
      </c>
      <c r="AF53" s="204">
        <f t="shared" si="6"/>
        <v>0</v>
      </c>
      <c r="AG53" s="184">
        <f t="shared" si="10"/>
        <v>0</v>
      </c>
      <c r="AH53" s="419"/>
    </row>
    <row r="54" spans="1:34" ht="25.35" customHeight="1" x14ac:dyDescent="0.3">
      <c r="A54" s="16"/>
      <c r="B54" s="16"/>
      <c r="C54" s="16"/>
      <c r="D54" s="387"/>
      <c r="E54" s="425"/>
      <c r="F54" s="425"/>
      <c r="G54" s="389"/>
      <c r="H54" s="75">
        <v>0</v>
      </c>
      <c r="I54" s="75">
        <v>0</v>
      </c>
      <c r="J54" s="75">
        <v>0</v>
      </c>
      <c r="K54" s="75">
        <v>0</v>
      </c>
      <c r="L54" s="75">
        <v>0</v>
      </c>
      <c r="M54" s="75">
        <v>0</v>
      </c>
      <c r="N54" s="75">
        <v>0</v>
      </c>
      <c r="O54" s="75">
        <v>0</v>
      </c>
      <c r="P54" s="152">
        <f t="shared" si="7"/>
        <v>0</v>
      </c>
      <c r="Q54" s="152">
        <f>IF('Demande finale'!$B$11="Positif",P54*0.5,P54*0.6)</f>
        <v>0</v>
      </c>
      <c r="R54" s="153">
        <f>IF('Demande finale'!$B$11="Négatif",P54*0.4,P54*0.5)</f>
        <v>0</v>
      </c>
      <c r="S54" s="153">
        <f t="shared" si="8"/>
        <v>0</v>
      </c>
      <c r="T54" s="205"/>
      <c r="U54" s="385"/>
      <c r="V54" s="75">
        <v>0</v>
      </c>
      <c r="W54" s="75">
        <v>0</v>
      </c>
      <c r="X54" s="75">
        <v>0</v>
      </c>
      <c r="Y54" s="75">
        <v>0</v>
      </c>
      <c r="Z54" s="75">
        <v>0</v>
      </c>
      <c r="AA54" s="75">
        <v>0</v>
      </c>
      <c r="AB54" s="75">
        <v>0</v>
      </c>
      <c r="AC54" s="75">
        <v>0</v>
      </c>
      <c r="AD54" s="152">
        <f t="shared" si="9"/>
        <v>0</v>
      </c>
      <c r="AE54" s="204">
        <f>IF('Demande finale'!$B$11="Positif",AD54*0.5,AD54*0.6)</f>
        <v>0</v>
      </c>
      <c r="AF54" s="204">
        <f t="shared" si="6"/>
        <v>0</v>
      </c>
      <c r="AG54" s="184">
        <f t="shared" si="10"/>
        <v>0</v>
      </c>
      <c r="AH54" s="419"/>
    </row>
    <row r="55" spans="1:34" ht="25.35" customHeight="1" x14ac:dyDescent="0.3">
      <c r="A55" s="16"/>
      <c r="B55" s="16"/>
      <c r="C55" s="16"/>
      <c r="D55" s="387"/>
      <c r="E55" s="425"/>
      <c r="F55" s="425"/>
      <c r="G55" s="389"/>
      <c r="H55" s="75">
        <v>0</v>
      </c>
      <c r="I55" s="75">
        <v>0</v>
      </c>
      <c r="J55" s="75">
        <v>0</v>
      </c>
      <c r="K55" s="75">
        <v>0</v>
      </c>
      <c r="L55" s="75">
        <v>0</v>
      </c>
      <c r="M55" s="75">
        <v>0</v>
      </c>
      <c r="N55" s="75">
        <v>0</v>
      </c>
      <c r="O55" s="75">
        <v>0</v>
      </c>
      <c r="P55" s="152">
        <f t="shared" si="7"/>
        <v>0</v>
      </c>
      <c r="Q55" s="152">
        <f>IF('Demande finale'!$B$11="Positif",P55*0.5,P55*0.6)</f>
        <v>0</v>
      </c>
      <c r="R55" s="153">
        <f>IF('Demande finale'!$B$11="Négatif",P55*0.4,P55*0.5)</f>
        <v>0</v>
      </c>
      <c r="S55" s="153">
        <f t="shared" si="8"/>
        <v>0</v>
      </c>
      <c r="T55" s="205"/>
      <c r="U55" s="385"/>
      <c r="V55" s="75">
        <v>0</v>
      </c>
      <c r="W55" s="75">
        <v>0</v>
      </c>
      <c r="X55" s="75">
        <v>0</v>
      </c>
      <c r="Y55" s="75">
        <v>0</v>
      </c>
      <c r="Z55" s="75">
        <v>0</v>
      </c>
      <c r="AA55" s="75">
        <v>0</v>
      </c>
      <c r="AB55" s="75">
        <v>0</v>
      </c>
      <c r="AC55" s="75">
        <v>0</v>
      </c>
      <c r="AD55" s="152">
        <f t="shared" si="9"/>
        <v>0</v>
      </c>
      <c r="AE55" s="204">
        <f>IF('Demande finale'!$B$11="Positif",AD55*0.5,AD55*0.6)</f>
        <v>0</v>
      </c>
      <c r="AF55" s="204">
        <f t="shared" si="6"/>
        <v>0</v>
      </c>
      <c r="AG55" s="184">
        <f t="shared" si="10"/>
        <v>0</v>
      </c>
      <c r="AH55" s="419"/>
    </row>
    <row r="56" spans="1:34" ht="25.35" customHeight="1" x14ac:dyDescent="0.3">
      <c r="A56" s="16"/>
      <c r="B56" s="16"/>
      <c r="C56" s="16"/>
      <c r="D56" s="387"/>
      <c r="E56" s="425"/>
      <c r="F56" s="425"/>
      <c r="G56" s="389"/>
      <c r="H56" s="75">
        <v>0</v>
      </c>
      <c r="I56" s="75">
        <v>0</v>
      </c>
      <c r="J56" s="75">
        <v>0</v>
      </c>
      <c r="K56" s="75">
        <v>0</v>
      </c>
      <c r="L56" s="75">
        <v>0</v>
      </c>
      <c r="M56" s="75">
        <v>0</v>
      </c>
      <c r="N56" s="75">
        <v>0</v>
      </c>
      <c r="O56" s="75">
        <v>0</v>
      </c>
      <c r="P56" s="152">
        <f t="shared" si="7"/>
        <v>0</v>
      </c>
      <c r="Q56" s="152">
        <f>IF('Demande finale'!$B$11="Positif",P56*0.5,P56*0.6)</f>
        <v>0</v>
      </c>
      <c r="R56" s="153">
        <f>IF('Demande finale'!$B$11="Négatif",P56*0.4,P56*0.5)</f>
        <v>0</v>
      </c>
      <c r="S56" s="153">
        <f t="shared" si="8"/>
        <v>0</v>
      </c>
      <c r="T56" s="205"/>
      <c r="U56" s="385"/>
      <c r="V56" s="75">
        <v>0</v>
      </c>
      <c r="W56" s="75">
        <v>0</v>
      </c>
      <c r="X56" s="75">
        <v>0</v>
      </c>
      <c r="Y56" s="75">
        <v>0</v>
      </c>
      <c r="Z56" s="75">
        <v>0</v>
      </c>
      <c r="AA56" s="75">
        <v>0</v>
      </c>
      <c r="AB56" s="75">
        <v>0</v>
      </c>
      <c r="AC56" s="75">
        <v>0</v>
      </c>
      <c r="AD56" s="152">
        <f t="shared" si="9"/>
        <v>0</v>
      </c>
      <c r="AE56" s="204">
        <f>IF('Demande finale'!$B$11="Positif",AD56*0.5,AD56*0.6)</f>
        <v>0</v>
      </c>
      <c r="AF56" s="204">
        <f t="shared" si="6"/>
        <v>0</v>
      </c>
      <c r="AG56" s="184">
        <f t="shared" si="10"/>
        <v>0</v>
      </c>
      <c r="AH56" s="419"/>
    </row>
    <row r="57" spans="1:34" ht="25.35" customHeight="1" x14ac:dyDescent="0.3">
      <c r="A57" s="16"/>
      <c r="B57" s="16"/>
      <c r="C57" s="16"/>
      <c r="D57" s="387"/>
      <c r="E57" s="425"/>
      <c r="F57" s="425"/>
      <c r="G57" s="389"/>
      <c r="H57" s="75">
        <v>0</v>
      </c>
      <c r="I57" s="75">
        <v>0</v>
      </c>
      <c r="J57" s="75">
        <v>0</v>
      </c>
      <c r="K57" s="75">
        <v>0</v>
      </c>
      <c r="L57" s="75">
        <v>0</v>
      </c>
      <c r="M57" s="75">
        <v>0</v>
      </c>
      <c r="N57" s="75">
        <v>0</v>
      </c>
      <c r="O57" s="75">
        <v>0</v>
      </c>
      <c r="P57" s="152">
        <f t="shared" si="7"/>
        <v>0</v>
      </c>
      <c r="Q57" s="152">
        <f>IF('Demande finale'!$B$11="Positif",P57*0.5,P57*0.6)</f>
        <v>0</v>
      </c>
      <c r="R57" s="153">
        <f>IF('Demande finale'!$B$11="Négatif",P57*0.4,P57*0.5)</f>
        <v>0</v>
      </c>
      <c r="S57" s="153">
        <f t="shared" si="8"/>
        <v>0</v>
      </c>
      <c r="T57" s="205"/>
      <c r="U57" s="385"/>
      <c r="V57" s="75">
        <v>0</v>
      </c>
      <c r="W57" s="75">
        <v>0</v>
      </c>
      <c r="X57" s="75">
        <v>0</v>
      </c>
      <c r="Y57" s="75">
        <v>0</v>
      </c>
      <c r="Z57" s="75">
        <v>0</v>
      </c>
      <c r="AA57" s="75">
        <v>0</v>
      </c>
      <c r="AB57" s="75">
        <v>0</v>
      </c>
      <c r="AC57" s="75">
        <v>0</v>
      </c>
      <c r="AD57" s="152">
        <f t="shared" si="9"/>
        <v>0</v>
      </c>
      <c r="AE57" s="204">
        <f>IF('Demande finale'!$B$11="Positif",AD57*0.5,AD57*0.6)</f>
        <v>0</v>
      </c>
      <c r="AF57" s="204">
        <f t="shared" si="6"/>
        <v>0</v>
      </c>
      <c r="AG57" s="184">
        <f t="shared" si="10"/>
        <v>0</v>
      </c>
      <c r="AH57" s="419"/>
    </row>
    <row r="58" spans="1:34" ht="25.35" customHeight="1" x14ac:dyDescent="0.3">
      <c r="A58" s="16"/>
      <c r="B58" s="16"/>
      <c r="C58" s="16"/>
      <c r="D58" s="387"/>
      <c r="E58" s="425"/>
      <c r="F58" s="425"/>
      <c r="G58" s="389"/>
      <c r="H58" s="75">
        <v>0</v>
      </c>
      <c r="I58" s="75">
        <v>0</v>
      </c>
      <c r="J58" s="75">
        <v>0</v>
      </c>
      <c r="K58" s="75">
        <v>0</v>
      </c>
      <c r="L58" s="75">
        <v>0</v>
      </c>
      <c r="M58" s="75">
        <v>0</v>
      </c>
      <c r="N58" s="75">
        <v>0</v>
      </c>
      <c r="O58" s="75">
        <v>0</v>
      </c>
      <c r="P58" s="152">
        <f t="shared" si="7"/>
        <v>0</v>
      </c>
      <c r="Q58" s="152">
        <f>IF('Demande finale'!$B$11="Positif",P58*0.5,P58*0.6)</f>
        <v>0</v>
      </c>
      <c r="R58" s="153">
        <f>IF('Demande finale'!$B$11="Négatif",P58*0.4,P58*0.5)</f>
        <v>0</v>
      </c>
      <c r="S58" s="153">
        <f t="shared" si="8"/>
        <v>0</v>
      </c>
      <c r="T58" s="205"/>
      <c r="U58" s="385"/>
      <c r="V58" s="75">
        <v>0</v>
      </c>
      <c r="W58" s="75">
        <v>0</v>
      </c>
      <c r="X58" s="75">
        <v>0</v>
      </c>
      <c r="Y58" s="75">
        <v>0</v>
      </c>
      <c r="Z58" s="75">
        <v>0</v>
      </c>
      <c r="AA58" s="75">
        <v>0</v>
      </c>
      <c r="AB58" s="75">
        <v>0</v>
      </c>
      <c r="AC58" s="75">
        <v>0</v>
      </c>
      <c r="AD58" s="152">
        <f t="shared" si="9"/>
        <v>0</v>
      </c>
      <c r="AE58" s="204">
        <f>IF('Demande finale'!$B$11="Positif",AD58*0.5,AD58*0.6)</f>
        <v>0</v>
      </c>
      <c r="AF58" s="204">
        <f t="shared" si="6"/>
        <v>0</v>
      </c>
      <c r="AG58" s="184">
        <f t="shared" si="10"/>
        <v>0</v>
      </c>
      <c r="AH58" s="419"/>
    </row>
    <row r="59" spans="1:34" ht="25.35" customHeight="1" x14ac:dyDescent="0.3">
      <c r="A59" s="16"/>
      <c r="B59" s="16"/>
      <c r="C59" s="16"/>
      <c r="D59" s="387"/>
      <c r="E59" s="425"/>
      <c r="F59" s="425"/>
      <c r="G59" s="389"/>
      <c r="H59" s="75">
        <v>0</v>
      </c>
      <c r="I59" s="75">
        <v>0</v>
      </c>
      <c r="J59" s="75">
        <v>0</v>
      </c>
      <c r="K59" s="75">
        <v>0</v>
      </c>
      <c r="L59" s="75">
        <v>0</v>
      </c>
      <c r="M59" s="75">
        <v>0</v>
      </c>
      <c r="N59" s="75">
        <v>0</v>
      </c>
      <c r="O59" s="75">
        <v>0</v>
      </c>
      <c r="P59" s="152">
        <f t="shared" si="7"/>
        <v>0</v>
      </c>
      <c r="Q59" s="152">
        <f>IF('Demande finale'!$B$11="Positif",P59*0.5,P59*0.6)</f>
        <v>0</v>
      </c>
      <c r="R59" s="153">
        <f>IF('Demande finale'!$B$11="Négatif",P59*0.4,P59*0.5)</f>
        <v>0</v>
      </c>
      <c r="S59" s="153">
        <f t="shared" si="8"/>
        <v>0</v>
      </c>
      <c r="T59" s="205"/>
      <c r="U59" s="385"/>
      <c r="V59" s="75">
        <v>0</v>
      </c>
      <c r="W59" s="75">
        <v>0</v>
      </c>
      <c r="X59" s="75">
        <v>0</v>
      </c>
      <c r="Y59" s="75">
        <v>0</v>
      </c>
      <c r="Z59" s="75">
        <v>0</v>
      </c>
      <c r="AA59" s="75">
        <v>0</v>
      </c>
      <c r="AB59" s="75">
        <v>0</v>
      </c>
      <c r="AC59" s="75">
        <v>0</v>
      </c>
      <c r="AD59" s="152">
        <f t="shared" si="9"/>
        <v>0</v>
      </c>
      <c r="AE59" s="204">
        <f>IF('Demande finale'!$B$11="Positif",AD59*0.5,AD59*0.6)</f>
        <v>0</v>
      </c>
      <c r="AF59" s="204">
        <f t="shared" si="6"/>
        <v>0</v>
      </c>
      <c r="AG59" s="184">
        <f t="shared" si="10"/>
        <v>0</v>
      </c>
      <c r="AH59" s="419"/>
    </row>
    <row r="60" spans="1:34" ht="25.35" customHeight="1" x14ac:dyDescent="0.3">
      <c r="A60" s="16"/>
      <c r="B60" s="16"/>
      <c r="C60" s="16"/>
      <c r="D60" s="387"/>
      <c r="E60" s="425"/>
      <c r="F60" s="425"/>
      <c r="G60" s="389"/>
      <c r="H60" s="75">
        <v>0</v>
      </c>
      <c r="I60" s="75">
        <v>0</v>
      </c>
      <c r="J60" s="75">
        <v>0</v>
      </c>
      <c r="K60" s="75">
        <v>0</v>
      </c>
      <c r="L60" s="75">
        <v>0</v>
      </c>
      <c r="M60" s="75">
        <v>0</v>
      </c>
      <c r="N60" s="75">
        <v>0</v>
      </c>
      <c r="O60" s="75">
        <v>0</v>
      </c>
      <c r="P60" s="152">
        <f t="shared" si="7"/>
        <v>0</v>
      </c>
      <c r="Q60" s="152">
        <f>IF('Demande finale'!$B$11="Positif",P60*0.5,P60*0.6)</f>
        <v>0</v>
      </c>
      <c r="R60" s="153">
        <f>IF('Demande finale'!$B$11="Négatif",P60*0.4,P60*0.5)</f>
        <v>0</v>
      </c>
      <c r="S60" s="153">
        <f t="shared" si="8"/>
        <v>0</v>
      </c>
      <c r="T60" s="205"/>
      <c r="U60" s="385"/>
      <c r="V60" s="75">
        <v>0</v>
      </c>
      <c r="W60" s="75">
        <v>0</v>
      </c>
      <c r="X60" s="75">
        <v>0</v>
      </c>
      <c r="Y60" s="75">
        <v>0</v>
      </c>
      <c r="Z60" s="75">
        <v>0</v>
      </c>
      <c r="AA60" s="75">
        <v>0</v>
      </c>
      <c r="AB60" s="75">
        <v>0</v>
      </c>
      <c r="AC60" s="75">
        <v>0</v>
      </c>
      <c r="AD60" s="152">
        <f t="shared" si="9"/>
        <v>0</v>
      </c>
      <c r="AE60" s="204">
        <f>IF('Demande finale'!$B$11="Positif",AD60*0.5,AD60*0.6)</f>
        <v>0</v>
      </c>
      <c r="AF60" s="204">
        <f t="shared" si="6"/>
        <v>0</v>
      </c>
      <c r="AG60" s="184">
        <f t="shared" si="10"/>
        <v>0</v>
      </c>
      <c r="AH60" s="419"/>
    </row>
    <row r="61" spans="1:34" ht="25.35" customHeight="1" x14ac:dyDescent="0.3">
      <c r="A61" s="16"/>
      <c r="B61" s="16"/>
      <c r="C61" s="16"/>
      <c r="D61" s="16"/>
      <c r="E61" s="425"/>
      <c r="F61" s="425"/>
      <c r="G61" s="389"/>
      <c r="H61" s="75">
        <v>0</v>
      </c>
      <c r="I61" s="75">
        <v>0</v>
      </c>
      <c r="J61" s="75">
        <v>0</v>
      </c>
      <c r="K61" s="75">
        <v>0</v>
      </c>
      <c r="L61" s="75">
        <v>0</v>
      </c>
      <c r="M61" s="75">
        <v>0</v>
      </c>
      <c r="N61" s="75">
        <v>0</v>
      </c>
      <c r="O61" s="75">
        <v>0</v>
      </c>
      <c r="P61" s="152">
        <f t="shared" si="7"/>
        <v>0</v>
      </c>
      <c r="Q61" s="152">
        <f>IF('Demande finale'!$B$11="Positif",P61*0.5,P61*0.6)</f>
        <v>0</v>
      </c>
      <c r="R61" s="153">
        <f>IF('Demande finale'!$B$11="Négatif",P61*0.4,P61*0.5)</f>
        <v>0</v>
      </c>
      <c r="S61" s="153">
        <f t="shared" si="8"/>
        <v>0</v>
      </c>
      <c r="T61" s="205"/>
      <c r="U61" s="385"/>
      <c r="V61" s="75">
        <v>0</v>
      </c>
      <c r="W61" s="75">
        <v>0</v>
      </c>
      <c r="X61" s="75">
        <v>0</v>
      </c>
      <c r="Y61" s="75">
        <v>0</v>
      </c>
      <c r="Z61" s="75">
        <v>0</v>
      </c>
      <c r="AA61" s="75">
        <v>0</v>
      </c>
      <c r="AB61" s="75">
        <v>0</v>
      </c>
      <c r="AC61" s="75">
        <v>0</v>
      </c>
      <c r="AD61" s="152">
        <f t="shared" si="9"/>
        <v>0</v>
      </c>
      <c r="AE61" s="204">
        <f>IF('Demande finale'!$B$11="Positif",AD61*0.5,AD61*0.6)</f>
        <v>0</v>
      </c>
      <c r="AF61" s="204">
        <f t="shared" si="6"/>
        <v>0</v>
      </c>
      <c r="AG61" s="184">
        <f t="shared" si="10"/>
        <v>0</v>
      </c>
      <c r="AH61" s="419"/>
    </row>
  </sheetData>
  <sheetProtection algorithmName="SHA-512" hashValue="32hUkSkfkiQmvTIQkutVBYOCFMyOCxORkAknUXFrHFmmDN0mABWYf185delRR7pYXKnXttexo116DBVKySKBQw==" saltValue="8wbe8EtO73LRnOo5e6Us1w==" spinCount="100000" sheet="1"/>
  <mergeCells count="29">
    <mergeCell ref="W10:W11"/>
    <mergeCell ref="X10:X11"/>
    <mergeCell ref="H10:H11"/>
    <mergeCell ref="I10:I11"/>
    <mergeCell ref="J10:J11"/>
    <mergeCell ref="K10:O10"/>
    <mergeCell ref="A12:F12"/>
    <mergeCell ref="U7:AG7"/>
    <mergeCell ref="P9:P11"/>
    <mergeCell ref="S9:S11"/>
    <mergeCell ref="T9:T36"/>
    <mergeCell ref="U9:U11"/>
    <mergeCell ref="Q9:R10"/>
    <mergeCell ref="AE9:AF10"/>
    <mergeCell ref="AD9:AD11"/>
    <mergeCell ref="AG9:AG11"/>
    <mergeCell ref="Y10:AC10"/>
    <mergeCell ref="V9:AC9"/>
    <mergeCell ref="A9:G9"/>
    <mergeCell ref="B10:B11"/>
    <mergeCell ref="C10:C11"/>
    <mergeCell ref="V10:V11"/>
    <mergeCell ref="H9:O9"/>
    <mergeCell ref="B6:G7"/>
    <mergeCell ref="G10:G11"/>
    <mergeCell ref="D10:D11"/>
    <mergeCell ref="A10:A11"/>
    <mergeCell ref="F10:F11"/>
    <mergeCell ref="E10:E11"/>
  </mergeCells>
  <dataValidations count="2">
    <dataValidation type="whole" allowBlank="1" showInputMessage="1" showErrorMessage="1" sqref="G13:G61" xr:uid="{B6789E63-5B53-4FD6-B30B-7A7F768E9DA1}">
      <formula1>1</formula1>
      <formula2>1E+23</formula2>
    </dataValidation>
    <dataValidation type="date" allowBlank="1" showInputMessage="1" showErrorMessage="1" sqref="E13:F61" xr:uid="{0575D734-1BEB-4FBE-811D-62857ABAC13F}">
      <formula1>46023</formula1>
      <formula2>51867</formula2>
    </dataValidation>
  </dataValidations>
  <pageMargins left="0.25" right="0.25" top="0.75" bottom="0.75" header="0.3" footer="0.3"/>
  <pageSetup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C66AA5-6617-4658-98EF-3593100F288B}">
          <x14:formula1>
            <xm:f>Source_1!$B$164:$B$168</xm:f>
          </x14:formula1>
          <xm:sqref>U13:U61</xm:sqref>
        </x14:dataValidation>
        <x14:dataValidation type="list" allowBlank="1" showInputMessage="1" showErrorMessage="1" prompt="Choisir dans la liste déroulante" xr:uid="{F131F595-4843-4F59-9447-E01C38BD6C17}">
          <x14:formula1>
            <xm:f>Source_1!$B$89:$B$93</xm:f>
          </x14:formula1>
          <xm:sqref>B13:B61</xm:sqref>
        </x14:dataValidation>
        <x14:dataValidation type="list" allowBlank="1" showInputMessage="1" showErrorMessage="1" xr:uid="{ECF1BB62-C25D-4B60-BA6B-2EEDCB158EBE}">
          <x14:formula1>
            <xm:f>Source_1!$B$136:$B$137</xm:f>
          </x14:formula1>
          <xm:sqref>D13:D61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AB06-2D79-4913-8D3F-46172C65A03D}">
  <sheetPr>
    <tabColor rgb="FF00B050"/>
  </sheetPr>
  <dimension ref="A6:AI62"/>
  <sheetViews>
    <sheetView showGridLines="0" zoomScale="70" zoomScaleNormal="70" workbookViewId="0">
      <pane xSplit="1" ySplit="11" topLeftCell="R13" activePane="bottomRight" state="frozen"/>
      <selection pane="topRight" activeCell="B1" sqref="B1"/>
      <selection pane="bottomLeft" activeCell="A11" sqref="A11"/>
      <selection pane="bottomRight" activeCell="A15" sqref="A15"/>
    </sheetView>
  </sheetViews>
  <sheetFormatPr baseColWidth="10" defaultColWidth="11.44140625" defaultRowHeight="15" customHeight="1" x14ac:dyDescent="0.3"/>
  <cols>
    <col min="1" max="1" width="51.33203125" style="30" customWidth="1"/>
    <col min="2" max="2" width="54.33203125" style="30" customWidth="1"/>
    <col min="3" max="3" width="41.44140625" style="30" customWidth="1"/>
    <col min="4" max="5" width="68.33203125" style="30" customWidth="1"/>
    <col min="6" max="6" width="46" style="30" customWidth="1"/>
    <col min="7" max="7" width="25.6640625" style="30" customWidth="1"/>
    <col min="8" max="8" width="23.33203125" style="30" customWidth="1"/>
    <col min="9" max="11" width="25.6640625" style="30" customWidth="1"/>
    <col min="12" max="16" width="25.6640625" style="30" hidden="1" customWidth="1"/>
    <col min="17" max="17" width="25.6640625" style="30" customWidth="1"/>
    <col min="18" max="18" width="28.88671875" style="30" customWidth="1"/>
    <col min="19" max="20" width="25.6640625" style="30" customWidth="1"/>
    <col min="21" max="21" width="2.88671875" style="30" customWidth="1"/>
    <col min="22" max="22" width="33.5546875" style="206" customWidth="1"/>
    <col min="23" max="25" width="25.6640625" style="30" customWidth="1"/>
    <col min="26" max="30" width="25.6640625" style="30" hidden="1" customWidth="1"/>
    <col min="31" max="34" width="25.6640625" style="30" customWidth="1"/>
    <col min="35" max="16384" width="11.44140625" style="30"/>
  </cols>
  <sheetData>
    <row r="6" spans="1:35" ht="14.4" x14ac:dyDescent="0.3">
      <c r="I6" s="156"/>
      <c r="J6" s="156"/>
      <c r="K6" s="156"/>
      <c r="L6" s="156"/>
      <c r="M6" s="156"/>
      <c r="N6" s="156"/>
      <c r="O6" s="156"/>
      <c r="P6" s="156"/>
      <c r="Q6" s="156"/>
      <c r="R6" s="156"/>
      <c r="S6" s="156"/>
      <c r="T6" s="156"/>
      <c r="U6" s="156"/>
      <c r="V6" s="91"/>
      <c r="W6" s="156"/>
      <c r="X6" s="156"/>
      <c r="Y6" s="156"/>
      <c r="Z6" s="156"/>
      <c r="AA6" s="156"/>
      <c r="AB6" s="156"/>
      <c r="AC6" s="156"/>
      <c r="AD6" s="156"/>
      <c r="AE6" s="156"/>
      <c r="AF6" s="156"/>
      <c r="AG6" s="156"/>
      <c r="AH6" s="156"/>
    </row>
    <row r="7" spans="1:35" ht="54" customHeight="1" x14ac:dyDescent="0.3">
      <c r="B7" s="368" t="s">
        <v>131</v>
      </c>
      <c r="I7" s="536" t="s">
        <v>55</v>
      </c>
      <c r="J7" s="536"/>
      <c r="K7" s="536"/>
      <c r="L7" s="536"/>
      <c r="M7" s="536"/>
      <c r="N7" s="536"/>
      <c r="O7" s="536"/>
      <c r="P7" s="536"/>
      <c r="Q7" s="536"/>
      <c r="R7" s="536"/>
      <c r="S7" s="536"/>
      <c r="T7" s="536"/>
      <c r="V7" s="491" t="s">
        <v>56</v>
      </c>
      <c r="W7" s="491"/>
      <c r="X7" s="491"/>
      <c r="Y7" s="491"/>
      <c r="Z7" s="491"/>
      <c r="AA7" s="491"/>
      <c r="AB7" s="491"/>
      <c r="AC7" s="491"/>
      <c r="AD7" s="491"/>
      <c r="AE7" s="491"/>
      <c r="AF7" s="491"/>
      <c r="AG7" s="491"/>
      <c r="AH7" s="491"/>
    </row>
    <row r="8" spans="1:35" ht="14.4" customHeight="1" x14ac:dyDescent="0.3">
      <c r="A8" s="367"/>
      <c r="I8" s="162"/>
      <c r="J8" s="162"/>
      <c r="K8" s="162"/>
      <c r="L8" s="162"/>
      <c r="M8" s="162"/>
      <c r="N8" s="162"/>
      <c r="O8" s="162"/>
      <c r="P8" s="162"/>
      <c r="Q8" s="162"/>
      <c r="R8" s="162"/>
      <c r="S8" s="162"/>
      <c r="T8" s="162"/>
      <c r="U8" s="156"/>
      <c r="V8" s="91"/>
      <c r="W8" s="162"/>
      <c r="X8" s="162"/>
      <c r="Y8" s="162"/>
      <c r="Z8" s="162"/>
      <c r="AA8" s="162"/>
      <c r="AB8" s="162"/>
      <c r="AC8" s="162"/>
      <c r="AD8" s="162"/>
      <c r="AE8" s="162"/>
      <c r="AF8" s="162"/>
      <c r="AG8" s="162"/>
      <c r="AH8" s="162"/>
    </row>
    <row r="9" spans="1:35" ht="35.25" customHeight="1" x14ac:dyDescent="0.3">
      <c r="A9" s="471" t="s">
        <v>57</v>
      </c>
      <c r="B9" s="472"/>
      <c r="C9" s="472"/>
      <c r="D9" s="472"/>
      <c r="E9" s="472"/>
      <c r="F9" s="472"/>
      <c r="G9" s="379"/>
      <c r="H9" s="379"/>
      <c r="I9" s="486" t="s">
        <v>58</v>
      </c>
      <c r="J9" s="486"/>
      <c r="K9" s="486"/>
      <c r="L9" s="486"/>
      <c r="M9" s="486"/>
      <c r="N9" s="486"/>
      <c r="O9" s="486"/>
      <c r="P9" s="486"/>
      <c r="Q9" s="426" t="s">
        <v>59</v>
      </c>
      <c r="R9" s="465" t="s">
        <v>60</v>
      </c>
      <c r="S9" s="482"/>
      <c r="T9" s="454" t="s">
        <v>61</v>
      </c>
      <c r="U9" s="527"/>
      <c r="V9" s="481" t="s">
        <v>125</v>
      </c>
      <c r="W9" s="518" t="s">
        <v>63</v>
      </c>
      <c r="X9" s="519"/>
      <c r="Y9" s="519"/>
      <c r="Z9" s="519"/>
      <c r="AA9" s="519"/>
      <c r="AB9" s="519"/>
      <c r="AC9" s="519"/>
      <c r="AD9" s="519"/>
      <c r="AE9" s="454" t="s">
        <v>64</v>
      </c>
      <c r="AF9" s="477" t="s">
        <v>65</v>
      </c>
      <c r="AG9" s="478"/>
      <c r="AH9" s="426" t="s">
        <v>66</v>
      </c>
      <c r="AI9" s="419"/>
    </row>
    <row r="10" spans="1:35" ht="19.2" customHeight="1" x14ac:dyDescent="0.3">
      <c r="A10" s="470" t="s">
        <v>67</v>
      </c>
      <c r="B10" s="426" t="s">
        <v>132</v>
      </c>
      <c r="C10" s="426" t="s">
        <v>133</v>
      </c>
      <c r="D10" s="481" t="s">
        <v>98</v>
      </c>
      <c r="E10" s="426" t="s">
        <v>70</v>
      </c>
      <c r="F10" s="470" t="s">
        <v>71</v>
      </c>
      <c r="G10" s="469" t="s">
        <v>72</v>
      </c>
      <c r="H10" s="469" t="s">
        <v>73</v>
      </c>
      <c r="I10" s="486" t="s">
        <v>74</v>
      </c>
      <c r="J10" s="486" t="s">
        <v>75</v>
      </c>
      <c r="K10" s="486" t="s">
        <v>76</v>
      </c>
      <c r="L10" s="486" t="s">
        <v>77</v>
      </c>
      <c r="M10" s="486"/>
      <c r="N10" s="486"/>
      <c r="O10" s="486"/>
      <c r="P10" s="486"/>
      <c r="Q10" s="455"/>
      <c r="R10" s="467"/>
      <c r="S10" s="487"/>
      <c r="T10" s="454"/>
      <c r="U10" s="528"/>
      <c r="V10" s="481"/>
      <c r="W10" s="457" t="s">
        <v>78</v>
      </c>
      <c r="X10" s="457" t="s">
        <v>75</v>
      </c>
      <c r="Y10" s="457" t="s">
        <v>76</v>
      </c>
      <c r="Z10" s="459" t="s">
        <v>79</v>
      </c>
      <c r="AA10" s="460"/>
      <c r="AB10" s="460"/>
      <c r="AC10" s="460"/>
      <c r="AD10" s="461"/>
      <c r="AE10" s="454"/>
      <c r="AF10" s="479"/>
      <c r="AG10" s="480"/>
      <c r="AH10" s="455"/>
      <c r="AI10" s="419"/>
    </row>
    <row r="11" spans="1:35" ht="38.4" customHeight="1" x14ac:dyDescent="0.3">
      <c r="A11" s="481"/>
      <c r="B11" s="456"/>
      <c r="C11" s="456"/>
      <c r="D11" s="481"/>
      <c r="E11" s="456"/>
      <c r="F11" s="481"/>
      <c r="G11" s="470"/>
      <c r="H11" s="470"/>
      <c r="I11" s="486"/>
      <c r="J11" s="486"/>
      <c r="K11" s="486"/>
      <c r="L11" s="13" t="s">
        <v>80</v>
      </c>
      <c r="M11" s="13" t="s">
        <v>81</v>
      </c>
      <c r="N11" s="13" t="s">
        <v>82</v>
      </c>
      <c r="O11" s="13" t="s">
        <v>83</v>
      </c>
      <c r="P11" s="13" t="s">
        <v>100</v>
      </c>
      <c r="Q11" s="456"/>
      <c r="R11" s="13" t="s">
        <v>134</v>
      </c>
      <c r="S11" s="13" t="s">
        <v>86</v>
      </c>
      <c r="T11" s="454"/>
      <c r="U11" s="528"/>
      <c r="V11" s="481"/>
      <c r="W11" s="458"/>
      <c r="X11" s="458"/>
      <c r="Y11" s="458"/>
      <c r="Z11" s="399" t="s">
        <v>80</v>
      </c>
      <c r="AA11" s="8" t="s">
        <v>81</v>
      </c>
      <c r="AB11" s="8" t="s">
        <v>82</v>
      </c>
      <c r="AC11" s="8" t="s">
        <v>83</v>
      </c>
      <c r="AD11" s="8" t="s">
        <v>84</v>
      </c>
      <c r="AE11" s="454"/>
      <c r="AF11" s="8" t="s">
        <v>87</v>
      </c>
      <c r="AG11" s="8" t="s">
        <v>88</v>
      </c>
      <c r="AH11" s="456"/>
      <c r="AI11" s="419"/>
    </row>
    <row r="12" spans="1:35" ht="25.35" customHeight="1" x14ac:dyDescent="0.3">
      <c r="A12" s="462" t="s">
        <v>89</v>
      </c>
      <c r="B12" s="463"/>
      <c r="C12" s="463"/>
      <c r="D12" s="463"/>
      <c r="E12" s="463"/>
      <c r="F12" s="463"/>
      <c r="G12" s="463"/>
      <c r="H12" s="464"/>
      <c r="I12" s="19">
        <f t="shared" ref="I12:N12" si="0">SUM(I13:I61)</f>
        <v>0</v>
      </c>
      <c r="J12" s="19">
        <f t="shared" si="0"/>
        <v>0</v>
      </c>
      <c r="K12" s="19">
        <f t="shared" si="0"/>
        <v>0</v>
      </c>
      <c r="L12" s="19">
        <f t="shared" si="0"/>
        <v>0</v>
      </c>
      <c r="M12" s="19">
        <f t="shared" si="0"/>
        <v>0</v>
      </c>
      <c r="N12" s="19">
        <f t="shared" si="0"/>
        <v>0</v>
      </c>
      <c r="O12" s="19">
        <f t="shared" ref="O12:P12" si="1">SUM(O13:O61)</f>
        <v>0</v>
      </c>
      <c r="P12" s="19">
        <f t="shared" si="1"/>
        <v>0</v>
      </c>
      <c r="Q12" s="19">
        <f>SUM(Q13:Q61)</f>
        <v>0</v>
      </c>
      <c r="R12" s="19">
        <f>SUM(R13:R61)</f>
        <v>0</v>
      </c>
      <c r="S12" s="19">
        <f>SUM(S13:S61)</f>
        <v>0</v>
      </c>
      <c r="T12" s="19">
        <f>SUM(T13:T61)</f>
        <v>0</v>
      </c>
      <c r="U12" s="528"/>
      <c r="V12" s="14" t="s">
        <v>90</v>
      </c>
      <c r="W12" s="31">
        <f t="shared" ref="W12:AH12" si="2">SUM(W13:W61)</f>
        <v>0</v>
      </c>
      <c r="X12" s="31">
        <f t="shared" si="2"/>
        <v>0</v>
      </c>
      <c r="Y12" s="31">
        <f t="shared" si="2"/>
        <v>0</v>
      </c>
      <c r="Z12" s="31">
        <f t="shared" si="2"/>
        <v>0</v>
      </c>
      <c r="AA12" s="31">
        <f t="shared" si="2"/>
        <v>0</v>
      </c>
      <c r="AB12" s="31">
        <f t="shared" si="2"/>
        <v>0</v>
      </c>
      <c r="AC12" s="31">
        <f t="shared" si="2"/>
        <v>0</v>
      </c>
      <c r="AD12" s="31">
        <f t="shared" si="2"/>
        <v>0</v>
      </c>
      <c r="AE12" s="31">
        <f t="shared" si="2"/>
        <v>0</v>
      </c>
      <c r="AF12" s="31">
        <f>SUM(AF13:AF61)</f>
        <v>0</v>
      </c>
      <c r="AG12" s="31">
        <f t="shared" si="2"/>
        <v>0</v>
      </c>
      <c r="AH12" s="31">
        <f t="shared" si="2"/>
        <v>0</v>
      </c>
      <c r="AI12" s="419"/>
    </row>
    <row r="13" spans="1:35" ht="25.35" customHeight="1" x14ac:dyDescent="0.3">
      <c r="A13" s="16"/>
      <c r="B13" s="16"/>
      <c r="C13" s="16"/>
      <c r="D13" s="16"/>
      <c r="E13" s="16"/>
      <c r="F13" s="16"/>
      <c r="G13" s="16"/>
      <c r="H13" s="16"/>
      <c r="I13" s="75">
        <v>0</v>
      </c>
      <c r="J13" s="75">
        <v>0</v>
      </c>
      <c r="K13" s="75">
        <v>0</v>
      </c>
      <c r="L13" s="75">
        <v>0</v>
      </c>
      <c r="M13" s="75">
        <v>0</v>
      </c>
      <c r="N13" s="75">
        <v>0</v>
      </c>
      <c r="O13" s="75">
        <v>0</v>
      </c>
      <c r="P13" s="75">
        <v>0</v>
      </c>
      <c r="Q13" s="152">
        <f>SUM(I13:P13)</f>
        <v>0</v>
      </c>
      <c r="R13" s="152">
        <f>IF('Demande finale'!$B$11="Positif",Q13*0.5,Q13*0.6)</f>
        <v>0</v>
      </c>
      <c r="S13" s="153">
        <f>IF('Demande finale'!$B$11="Négatif",Q13*0.4,Q13*0.5)</f>
        <v>0</v>
      </c>
      <c r="T13" s="153">
        <f t="shared" ref="T13:T44" si="3">SUM(R13:S13)</f>
        <v>0</v>
      </c>
      <c r="U13" s="528"/>
      <c r="V13" s="16"/>
      <c r="W13" s="75">
        <v>0</v>
      </c>
      <c r="X13" s="75">
        <v>0</v>
      </c>
      <c r="Y13" s="75">
        <v>0</v>
      </c>
      <c r="Z13" s="75">
        <v>0</v>
      </c>
      <c r="AA13" s="75">
        <v>0</v>
      </c>
      <c r="AB13" s="75">
        <v>0</v>
      </c>
      <c r="AC13" s="75">
        <v>0</v>
      </c>
      <c r="AD13" s="75">
        <v>0</v>
      </c>
      <c r="AE13" s="152">
        <f t="shared" ref="AE13:AE44" si="4">SUM(W13:AD13)</f>
        <v>0</v>
      </c>
      <c r="AF13" s="167">
        <f>MIN(IF('Demande finale'!$B$11="Positif",AE13*0.5,AE13*0.6),R13)</f>
        <v>0</v>
      </c>
      <c r="AG13" s="167">
        <f>AE13-AF13</f>
        <v>0</v>
      </c>
      <c r="AH13" s="184">
        <f t="shared" ref="AH13:AH44" si="5">SUM(AF13:AG13)</f>
        <v>0</v>
      </c>
      <c r="AI13" s="419"/>
    </row>
    <row r="14" spans="1:35" ht="25.2" customHeight="1" x14ac:dyDescent="0.3">
      <c r="A14" s="16"/>
      <c r="B14" s="16"/>
      <c r="C14" s="16"/>
      <c r="D14" s="16"/>
      <c r="E14" s="16"/>
      <c r="F14" s="16"/>
      <c r="G14" s="397"/>
      <c r="H14" s="16"/>
      <c r="I14" s="75">
        <v>0</v>
      </c>
      <c r="J14" s="75">
        <v>0</v>
      </c>
      <c r="K14" s="75">
        <v>0</v>
      </c>
      <c r="L14" s="75">
        <v>0</v>
      </c>
      <c r="M14" s="75">
        <v>0</v>
      </c>
      <c r="N14" s="75">
        <v>0</v>
      </c>
      <c r="O14" s="75">
        <v>0</v>
      </c>
      <c r="P14" s="75">
        <v>0</v>
      </c>
      <c r="Q14" s="152">
        <f>SUM(I14:P14)</f>
        <v>0</v>
      </c>
      <c r="R14" s="152">
        <f>IF('Demande finale'!$B$11="Positif",Q14*0.5,Q14*0.6)</f>
        <v>0</v>
      </c>
      <c r="S14" s="153">
        <f>IF('Demande finale'!$B$11="Négatif",Q14*0.4,Q14*0.5)</f>
        <v>0</v>
      </c>
      <c r="T14" s="153">
        <f t="shared" si="3"/>
        <v>0</v>
      </c>
      <c r="U14" s="528"/>
      <c r="V14" s="16"/>
      <c r="W14" s="75">
        <v>0</v>
      </c>
      <c r="X14" s="75">
        <v>0</v>
      </c>
      <c r="Y14" s="75">
        <v>0</v>
      </c>
      <c r="Z14" s="75">
        <v>0</v>
      </c>
      <c r="AA14" s="75">
        <v>0</v>
      </c>
      <c r="AB14" s="75">
        <v>0</v>
      </c>
      <c r="AC14" s="75">
        <v>0</v>
      </c>
      <c r="AD14" s="75">
        <v>0</v>
      </c>
      <c r="AE14" s="152">
        <f t="shared" si="4"/>
        <v>0</v>
      </c>
      <c r="AF14" s="167">
        <f>MIN(IF('Demande finale'!$B$11="Positif",AE14*0.5,AE14*0.6),R14)</f>
        <v>0</v>
      </c>
      <c r="AG14" s="167">
        <f t="shared" ref="AG14:AG61" si="6">AE14-AF14</f>
        <v>0</v>
      </c>
      <c r="AH14" s="152">
        <f t="shared" si="5"/>
        <v>0</v>
      </c>
      <c r="AI14" s="419"/>
    </row>
    <row r="15" spans="1:35" ht="25.2" customHeight="1" x14ac:dyDescent="0.3">
      <c r="A15" s="16"/>
      <c r="B15" s="16"/>
      <c r="C15" s="16"/>
      <c r="D15" s="16"/>
      <c r="E15" s="16"/>
      <c r="F15" s="16"/>
      <c r="G15" s="397"/>
      <c r="H15" s="397"/>
      <c r="I15" s="75">
        <v>0</v>
      </c>
      <c r="J15" s="75">
        <v>0</v>
      </c>
      <c r="K15" s="75">
        <v>0</v>
      </c>
      <c r="L15" s="75">
        <v>0</v>
      </c>
      <c r="M15" s="75">
        <v>0</v>
      </c>
      <c r="N15" s="75">
        <v>0</v>
      </c>
      <c r="O15" s="75">
        <v>0</v>
      </c>
      <c r="P15" s="75">
        <v>0</v>
      </c>
      <c r="Q15" s="152">
        <f>SUM(I15:P15)</f>
        <v>0</v>
      </c>
      <c r="R15" s="152">
        <f>IF('Demande finale'!$B$11="Positif",Q15*0.5,Q15*0.6)</f>
        <v>0</v>
      </c>
      <c r="S15" s="153">
        <f>IF('Demande finale'!$B$11="Négatif",Q15*0.4,Q15*0.5)</f>
        <v>0</v>
      </c>
      <c r="T15" s="153">
        <f t="shared" si="3"/>
        <v>0</v>
      </c>
      <c r="U15" s="528"/>
      <c r="V15" s="16"/>
      <c r="W15" s="75">
        <v>0</v>
      </c>
      <c r="X15" s="75">
        <v>0</v>
      </c>
      <c r="Y15" s="75">
        <v>0</v>
      </c>
      <c r="Z15" s="75">
        <v>0</v>
      </c>
      <c r="AA15" s="75">
        <v>0</v>
      </c>
      <c r="AB15" s="75">
        <v>0</v>
      </c>
      <c r="AC15" s="75">
        <v>0</v>
      </c>
      <c r="AD15" s="75">
        <v>0</v>
      </c>
      <c r="AE15" s="152">
        <f t="shared" si="4"/>
        <v>0</v>
      </c>
      <c r="AF15" s="167">
        <f>MIN(IF('Demande finale'!$B$11="Positif",AE15*0.5,AE15*0.6),R15)</f>
        <v>0</v>
      </c>
      <c r="AG15" s="167">
        <f t="shared" si="6"/>
        <v>0</v>
      </c>
      <c r="AH15" s="152">
        <f t="shared" si="5"/>
        <v>0</v>
      </c>
      <c r="AI15" s="419"/>
    </row>
    <row r="16" spans="1:35" ht="25.2" customHeight="1" x14ac:dyDescent="0.3">
      <c r="A16" s="16"/>
      <c r="B16" s="16"/>
      <c r="C16" s="16"/>
      <c r="D16" s="16"/>
      <c r="E16" s="16"/>
      <c r="F16" s="16"/>
      <c r="G16" s="16"/>
      <c r="H16" s="16"/>
      <c r="I16" s="75">
        <v>0</v>
      </c>
      <c r="J16" s="75">
        <v>0</v>
      </c>
      <c r="K16" s="75">
        <v>0</v>
      </c>
      <c r="L16" s="75">
        <v>0</v>
      </c>
      <c r="M16" s="75">
        <v>0</v>
      </c>
      <c r="N16" s="75">
        <v>0</v>
      </c>
      <c r="O16" s="75">
        <v>0</v>
      </c>
      <c r="P16" s="75">
        <v>0</v>
      </c>
      <c r="Q16" s="152">
        <f t="shared" ref="Q16:Q61" si="7">SUM(I16:O16)</f>
        <v>0</v>
      </c>
      <c r="R16" s="152">
        <f>IF('Demande finale'!$B$11="Positif",Q16*0.5,Q16*0.6)</f>
        <v>0</v>
      </c>
      <c r="S16" s="153">
        <f>IF('Demande finale'!$B$11="Négatif",Q16*0.4,Q16*0.5)</f>
        <v>0</v>
      </c>
      <c r="T16" s="153">
        <f t="shared" si="3"/>
        <v>0</v>
      </c>
      <c r="U16" s="528"/>
      <c r="V16" s="16"/>
      <c r="W16" s="75">
        <v>0</v>
      </c>
      <c r="X16" s="75">
        <v>0</v>
      </c>
      <c r="Y16" s="75">
        <v>0</v>
      </c>
      <c r="Z16" s="75">
        <v>0</v>
      </c>
      <c r="AA16" s="75">
        <v>0</v>
      </c>
      <c r="AB16" s="75">
        <v>0</v>
      </c>
      <c r="AC16" s="75">
        <v>0</v>
      </c>
      <c r="AD16" s="75">
        <v>0</v>
      </c>
      <c r="AE16" s="152">
        <f t="shared" si="4"/>
        <v>0</v>
      </c>
      <c r="AF16" s="167">
        <f>MIN(IF('Demande finale'!$B$11="Positif",AE16*0.5,AE16*0.6),R16)</f>
        <v>0</v>
      </c>
      <c r="AG16" s="167">
        <f t="shared" si="6"/>
        <v>0</v>
      </c>
      <c r="AH16" s="152">
        <f t="shared" si="5"/>
        <v>0</v>
      </c>
      <c r="AI16" s="419"/>
    </row>
    <row r="17" spans="1:35" ht="25.2" customHeight="1" x14ac:dyDescent="0.3">
      <c r="A17" s="16"/>
      <c r="B17" s="16"/>
      <c r="C17" s="16"/>
      <c r="D17" s="16"/>
      <c r="E17" s="16"/>
      <c r="F17" s="16"/>
      <c r="G17" s="16"/>
      <c r="H17" s="16"/>
      <c r="I17" s="75">
        <v>0</v>
      </c>
      <c r="J17" s="75">
        <v>0</v>
      </c>
      <c r="K17" s="75">
        <v>0</v>
      </c>
      <c r="L17" s="75">
        <v>0</v>
      </c>
      <c r="M17" s="75">
        <v>0</v>
      </c>
      <c r="N17" s="75">
        <v>0</v>
      </c>
      <c r="O17" s="75">
        <v>0</v>
      </c>
      <c r="P17" s="75">
        <v>0</v>
      </c>
      <c r="Q17" s="152">
        <f t="shared" si="7"/>
        <v>0</v>
      </c>
      <c r="R17" s="152">
        <f>IF('Demande finale'!$B$11="Positif",Q17*0.5,Q17*0.6)</f>
        <v>0</v>
      </c>
      <c r="S17" s="153">
        <f>IF('Demande finale'!$B$11="Négatif",Q17*0.4,Q17*0.5)</f>
        <v>0</v>
      </c>
      <c r="T17" s="153">
        <f t="shared" si="3"/>
        <v>0</v>
      </c>
      <c r="U17" s="528"/>
      <c r="V17" s="16"/>
      <c r="W17" s="75">
        <v>0</v>
      </c>
      <c r="X17" s="75">
        <v>0</v>
      </c>
      <c r="Y17" s="75">
        <v>0</v>
      </c>
      <c r="Z17" s="75">
        <v>0</v>
      </c>
      <c r="AA17" s="75">
        <v>0</v>
      </c>
      <c r="AB17" s="75">
        <v>0</v>
      </c>
      <c r="AC17" s="75">
        <v>0</v>
      </c>
      <c r="AD17" s="75">
        <v>0</v>
      </c>
      <c r="AE17" s="152">
        <f t="shared" si="4"/>
        <v>0</v>
      </c>
      <c r="AF17" s="167">
        <f>MIN(IF('Demande finale'!$B$11="Positif",AE17*0.5,AE17*0.6),R17)</f>
        <v>0</v>
      </c>
      <c r="AG17" s="167">
        <f t="shared" si="6"/>
        <v>0</v>
      </c>
      <c r="AH17" s="152">
        <f t="shared" si="5"/>
        <v>0</v>
      </c>
      <c r="AI17" s="419"/>
    </row>
    <row r="18" spans="1:35" ht="25.2" customHeight="1" x14ac:dyDescent="0.3">
      <c r="A18" s="16"/>
      <c r="B18" s="16"/>
      <c r="C18" s="16"/>
      <c r="D18" s="16"/>
      <c r="E18" s="16"/>
      <c r="F18" s="16"/>
      <c r="G18" s="16"/>
      <c r="H18" s="16"/>
      <c r="I18" s="75">
        <v>0</v>
      </c>
      <c r="J18" s="75">
        <v>0</v>
      </c>
      <c r="K18" s="75">
        <v>0</v>
      </c>
      <c r="L18" s="75">
        <v>0</v>
      </c>
      <c r="M18" s="75">
        <v>0</v>
      </c>
      <c r="N18" s="75">
        <v>0</v>
      </c>
      <c r="O18" s="75">
        <v>0</v>
      </c>
      <c r="P18" s="75">
        <v>0</v>
      </c>
      <c r="Q18" s="152">
        <f t="shared" si="7"/>
        <v>0</v>
      </c>
      <c r="R18" s="152">
        <f>IF('Demande finale'!$B$11="Positif",Q18*0.5,Q18*0.6)</f>
        <v>0</v>
      </c>
      <c r="S18" s="153">
        <f>IF('Demande finale'!$B$11="Négatif",Q18*0.4,Q18*0.5)</f>
        <v>0</v>
      </c>
      <c r="T18" s="153">
        <f t="shared" si="3"/>
        <v>0</v>
      </c>
      <c r="U18" s="528"/>
      <c r="V18" s="16"/>
      <c r="W18" s="75">
        <v>0</v>
      </c>
      <c r="X18" s="75">
        <v>0</v>
      </c>
      <c r="Y18" s="75">
        <v>0</v>
      </c>
      <c r="Z18" s="75">
        <v>0</v>
      </c>
      <c r="AA18" s="75">
        <v>0</v>
      </c>
      <c r="AB18" s="75">
        <v>0</v>
      </c>
      <c r="AC18" s="75">
        <v>0</v>
      </c>
      <c r="AD18" s="75">
        <v>0</v>
      </c>
      <c r="AE18" s="152">
        <f t="shared" si="4"/>
        <v>0</v>
      </c>
      <c r="AF18" s="167">
        <f>MIN(IF('Demande finale'!$B$11="Positif",AE18*0.5,AE18*0.6),R18)</f>
        <v>0</v>
      </c>
      <c r="AG18" s="167">
        <f t="shared" si="6"/>
        <v>0</v>
      </c>
      <c r="AH18" s="152">
        <f t="shared" si="5"/>
        <v>0</v>
      </c>
      <c r="AI18" s="419"/>
    </row>
    <row r="19" spans="1:35" ht="25.2" customHeight="1" x14ac:dyDescent="0.3">
      <c r="A19" s="16"/>
      <c r="B19" s="16"/>
      <c r="C19" s="16"/>
      <c r="D19" s="16"/>
      <c r="E19" s="16"/>
      <c r="F19" s="16"/>
      <c r="G19" s="16"/>
      <c r="H19" s="16"/>
      <c r="I19" s="75">
        <v>0</v>
      </c>
      <c r="J19" s="75">
        <v>0</v>
      </c>
      <c r="K19" s="75">
        <v>0</v>
      </c>
      <c r="L19" s="75">
        <v>0</v>
      </c>
      <c r="M19" s="75">
        <v>0</v>
      </c>
      <c r="N19" s="75">
        <v>0</v>
      </c>
      <c r="O19" s="75">
        <v>0</v>
      </c>
      <c r="P19" s="75">
        <v>0</v>
      </c>
      <c r="Q19" s="152">
        <f t="shared" si="7"/>
        <v>0</v>
      </c>
      <c r="R19" s="152">
        <f>IF('Demande finale'!$B$11="Positif",Q19*0.5,Q19*0.6)</f>
        <v>0</v>
      </c>
      <c r="S19" s="153">
        <f>IF('Demande finale'!$B$11="Négatif",Q19*0.4,Q19*0.5)</f>
        <v>0</v>
      </c>
      <c r="T19" s="153">
        <f t="shared" si="3"/>
        <v>0</v>
      </c>
      <c r="U19" s="528"/>
      <c r="V19" s="16"/>
      <c r="W19" s="75">
        <v>0</v>
      </c>
      <c r="X19" s="75">
        <v>0</v>
      </c>
      <c r="Y19" s="75">
        <v>0</v>
      </c>
      <c r="Z19" s="75">
        <v>0</v>
      </c>
      <c r="AA19" s="75">
        <v>0</v>
      </c>
      <c r="AB19" s="75">
        <v>0</v>
      </c>
      <c r="AC19" s="75">
        <v>0</v>
      </c>
      <c r="AD19" s="75">
        <v>0</v>
      </c>
      <c r="AE19" s="152">
        <f t="shared" si="4"/>
        <v>0</v>
      </c>
      <c r="AF19" s="167">
        <f>MIN(IF('Demande finale'!$B$11="Positif",AE19*0.5,AE19*0.6),R19)</f>
        <v>0</v>
      </c>
      <c r="AG19" s="167">
        <f t="shared" si="6"/>
        <v>0</v>
      </c>
      <c r="AH19" s="152">
        <f t="shared" si="5"/>
        <v>0</v>
      </c>
      <c r="AI19" s="419"/>
    </row>
    <row r="20" spans="1:35" ht="25.2" customHeight="1" x14ac:dyDescent="0.3">
      <c r="A20" s="16"/>
      <c r="B20" s="16"/>
      <c r="C20" s="16"/>
      <c r="D20" s="16"/>
      <c r="E20" s="16"/>
      <c r="F20" s="16"/>
      <c r="G20" s="16"/>
      <c r="H20" s="16"/>
      <c r="I20" s="75">
        <v>0</v>
      </c>
      <c r="J20" s="75">
        <v>0</v>
      </c>
      <c r="K20" s="75">
        <v>0</v>
      </c>
      <c r="L20" s="75">
        <v>0</v>
      </c>
      <c r="M20" s="75">
        <v>0</v>
      </c>
      <c r="N20" s="75">
        <v>0</v>
      </c>
      <c r="O20" s="75">
        <v>0</v>
      </c>
      <c r="P20" s="75">
        <v>0</v>
      </c>
      <c r="Q20" s="152">
        <f t="shared" si="7"/>
        <v>0</v>
      </c>
      <c r="R20" s="152">
        <f>IF('Demande finale'!$B$11="Positif",Q20*0.5,Q20*0.6)</f>
        <v>0</v>
      </c>
      <c r="S20" s="153">
        <f>IF('Demande finale'!$B$11="Négatif",Q20*0.4,Q20*0.5)</f>
        <v>0</v>
      </c>
      <c r="T20" s="153">
        <f t="shared" si="3"/>
        <v>0</v>
      </c>
      <c r="U20" s="528"/>
      <c r="V20" s="16"/>
      <c r="W20" s="75">
        <v>0</v>
      </c>
      <c r="X20" s="75">
        <v>0</v>
      </c>
      <c r="Y20" s="75">
        <v>0</v>
      </c>
      <c r="Z20" s="75">
        <v>0</v>
      </c>
      <c r="AA20" s="75">
        <v>0</v>
      </c>
      <c r="AB20" s="75">
        <v>0</v>
      </c>
      <c r="AC20" s="75">
        <v>0</v>
      </c>
      <c r="AD20" s="75">
        <v>0</v>
      </c>
      <c r="AE20" s="152">
        <f t="shared" si="4"/>
        <v>0</v>
      </c>
      <c r="AF20" s="167">
        <f>MIN(IF('Demande finale'!$B$11="Positif",AE20*0.5,AE20*0.6),R20)</f>
        <v>0</v>
      </c>
      <c r="AG20" s="167">
        <f t="shared" si="6"/>
        <v>0</v>
      </c>
      <c r="AH20" s="152">
        <f t="shared" si="5"/>
        <v>0</v>
      </c>
      <c r="AI20" s="419"/>
    </row>
    <row r="21" spans="1:35" ht="25.2" customHeight="1" x14ac:dyDescent="0.3">
      <c r="A21" s="16"/>
      <c r="B21" s="16"/>
      <c r="C21" s="16"/>
      <c r="D21" s="16"/>
      <c r="E21" s="17"/>
      <c r="F21" s="17"/>
      <c r="G21" s="17"/>
      <c r="H21" s="17"/>
      <c r="I21" s="75">
        <v>0</v>
      </c>
      <c r="J21" s="75">
        <v>0</v>
      </c>
      <c r="K21" s="75">
        <v>0</v>
      </c>
      <c r="L21" s="75">
        <v>0</v>
      </c>
      <c r="M21" s="75">
        <v>0</v>
      </c>
      <c r="N21" s="75">
        <v>0</v>
      </c>
      <c r="O21" s="75">
        <v>0</v>
      </c>
      <c r="P21" s="75">
        <v>0</v>
      </c>
      <c r="Q21" s="152">
        <f t="shared" si="7"/>
        <v>0</v>
      </c>
      <c r="R21" s="152">
        <f>IF('Demande finale'!$B$11="Positif",Q21*0.5,Q21*0.6)</f>
        <v>0</v>
      </c>
      <c r="S21" s="153">
        <f>IF('Demande finale'!$B$11="Négatif",Q21*0.4,Q21*0.5)</f>
        <v>0</v>
      </c>
      <c r="T21" s="153">
        <f t="shared" si="3"/>
        <v>0</v>
      </c>
      <c r="U21" s="528"/>
      <c r="V21" s="16"/>
      <c r="W21" s="75">
        <v>0</v>
      </c>
      <c r="X21" s="75">
        <v>0</v>
      </c>
      <c r="Y21" s="75">
        <v>0</v>
      </c>
      <c r="Z21" s="75">
        <v>0</v>
      </c>
      <c r="AA21" s="75">
        <v>0</v>
      </c>
      <c r="AB21" s="75">
        <v>0</v>
      </c>
      <c r="AC21" s="75">
        <v>0</v>
      </c>
      <c r="AD21" s="75">
        <v>0</v>
      </c>
      <c r="AE21" s="152">
        <f t="shared" si="4"/>
        <v>0</v>
      </c>
      <c r="AF21" s="167">
        <f>MIN(IF('Demande finale'!$B$11="Positif",AE21*0.5,AE21*0.6),R21)</f>
        <v>0</v>
      </c>
      <c r="AG21" s="167">
        <f t="shared" si="6"/>
        <v>0</v>
      </c>
      <c r="AH21" s="152">
        <f t="shared" si="5"/>
        <v>0</v>
      </c>
      <c r="AI21" s="419"/>
    </row>
    <row r="22" spans="1:35" ht="25.2" customHeight="1" x14ac:dyDescent="0.3">
      <c r="A22" s="16"/>
      <c r="B22" s="16"/>
      <c r="C22" s="16"/>
      <c r="D22" s="16"/>
      <c r="E22" s="17"/>
      <c r="F22" s="17"/>
      <c r="G22" s="17"/>
      <c r="H22" s="17"/>
      <c r="I22" s="75">
        <v>0</v>
      </c>
      <c r="J22" s="75">
        <v>0</v>
      </c>
      <c r="K22" s="75">
        <v>0</v>
      </c>
      <c r="L22" s="75">
        <v>0</v>
      </c>
      <c r="M22" s="75">
        <v>0</v>
      </c>
      <c r="N22" s="75">
        <v>0</v>
      </c>
      <c r="O22" s="75">
        <v>0</v>
      </c>
      <c r="P22" s="75">
        <v>0</v>
      </c>
      <c r="Q22" s="152">
        <f t="shared" si="7"/>
        <v>0</v>
      </c>
      <c r="R22" s="152">
        <f>IF('Demande finale'!$B$11="Positif",Q22*0.5,Q22*0.6)</f>
        <v>0</v>
      </c>
      <c r="S22" s="153">
        <f>IF('Demande finale'!$B$11="Négatif",Q22*0.4,Q22*0.5)</f>
        <v>0</v>
      </c>
      <c r="T22" s="153">
        <f t="shared" si="3"/>
        <v>0</v>
      </c>
      <c r="U22" s="528"/>
      <c r="V22" s="16"/>
      <c r="W22" s="75">
        <v>0</v>
      </c>
      <c r="X22" s="75">
        <v>0</v>
      </c>
      <c r="Y22" s="75">
        <v>0</v>
      </c>
      <c r="Z22" s="75">
        <v>0</v>
      </c>
      <c r="AA22" s="75">
        <v>0</v>
      </c>
      <c r="AB22" s="75">
        <v>0</v>
      </c>
      <c r="AC22" s="75">
        <v>0</v>
      </c>
      <c r="AD22" s="75">
        <v>0</v>
      </c>
      <c r="AE22" s="152">
        <f t="shared" si="4"/>
        <v>0</v>
      </c>
      <c r="AF22" s="167">
        <f>MIN(IF('Demande finale'!$B$11="Positif",AE22*0.5,AE22*0.6),R22)</f>
        <v>0</v>
      </c>
      <c r="AG22" s="167">
        <f t="shared" si="6"/>
        <v>0</v>
      </c>
      <c r="AH22" s="152">
        <f t="shared" si="5"/>
        <v>0</v>
      </c>
      <c r="AI22" s="419"/>
    </row>
    <row r="23" spans="1:35" ht="25.2" customHeight="1" x14ac:dyDescent="0.3">
      <c r="A23" s="16"/>
      <c r="B23" s="16"/>
      <c r="C23" s="16"/>
      <c r="D23" s="16"/>
      <c r="E23" s="17"/>
      <c r="F23" s="17"/>
      <c r="G23" s="17"/>
      <c r="H23" s="17"/>
      <c r="I23" s="75">
        <v>0</v>
      </c>
      <c r="J23" s="75">
        <v>0</v>
      </c>
      <c r="K23" s="75">
        <v>0</v>
      </c>
      <c r="L23" s="75">
        <v>0</v>
      </c>
      <c r="M23" s="75">
        <v>0</v>
      </c>
      <c r="N23" s="75">
        <v>0</v>
      </c>
      <c r="O23" s="75">
        <v>0</v>
      </c>
      <c r="P23" s="75">
        <v>0</v>
      </c>
      <c r="Q23" s="152">
        <f t="shared" si="7"/>
        <v>0</v>
      </c>
      <c r="R23" s="152">
        <f>IF('Demande finale'!$B$11="Positif",Q23*0.5,Q23*0.6)</f>
        <v>0</v>
      </c>
      <c r="S23" s="153">
        <f>IF('Demande finale'!$B$11="Négatif",Q23*0.4,Q23*0.5)</f>
        <v>0</v>
      </c>
      <c r="T23" s="153">
        <f t="shared" si="3"/>
        <v>0</v>
      </c>
      <c r="U23" s="528"/>
      <c r="V23" s="16"/>
      <c r="W23" s="75">
        <v>0</v>
      </c>
      <c r="X23" s="75">
        <v>0</v>
      </c>
      <c r="Y23" s="75">
        <v>0</v>
      </c>
      <c r="Z23" s="75">
        <v>0</v>
      </c>
      <c r="AA23" s="75">
        <v>0</v>
      </c>
      <c r="AB23" s="75">
        <v>0</v>
      </c>
      <c r="AC23" s="75">
        <v>0</v>
      </c>
      <c r="AD23" s="75">
        <v>0</v>
      </c>
      <c r="AE23" s="152">
        <f t="shared" si="4"/>
        <v>0</v>
      </c>
      <c r="AF23" s="167">
        <f>MIN(IF('Demande finale'!$B$11="Positif",AE23*0.5,AE23*0.6),R23)</f>
        <v>0</v>
      </c>
      <c r="AG23" s="167">
        <f t="shared" si="6"/>
        <v>0</v>
      </c>
      <c r="AH23" s="152">
        <f t="shared" si="5"/>
        <v>0</v>
      </c>
      <c r="AI23" s="419"/>
    </row>
    <row r="24" spans="1:35" ht="25.2" customHeight="1" x14ac:dyDescent="0.3">
      <c r="A24" s="16"/>
      <c r="B24" s="16"/>
      <c r="C24" s="16"/>
      <c r="D24" s="16"/>
      <c r="E24" s="17"/>
      <c r="F24" s="17"/>
      <c r="G24" s="17"/>
      <c r="H24" s="17"/>
      <c r="I24" s="75">
        <v>0</v>
      </c>
      <c r="J24" s="75">
        <v>0</v>
      </c>
      <c r="K24" s="75">
        <v>0</v>
      </c>
      <c r="L24" s="75">
        <v>0</v>
      </c>
      <c r="M24" s="75">
        <v>0</v>
      </c>
      <c r="N24" s="75">
        <v>0</v>
      </c>
      <c r="O24" s="75">
        <v>0</v>
      </c>
      <c r="P24" s="75">
        <v>0</v>
      </c>
      <c r="Q24" s="152">
        <f t="shared" si="7"/>
        <v>0</v>
      </c>
      <c r="R24" s="152">
        <f>IF('Demande finale'!$B$11="Positif",Q24*0.5,Q24*0.6)</f>
        <v>0</v>
      </c>
      <c r="S24" s="153">
        <f>IF('Demande finale'!$B$11="Négatif",Q24*0.4,Q24*0.5)</f>
        <v>0</v>
      </c>
      <c r="T24" s="153">
        <f t="shared" si="3"/>
        <v>0</v>
      </c>
      <c r="U24" s="528"/>
      <c r="V24" s="16"/>
      <c r="W24" s="75">
        <v>0</v>
      </c>
      <c r="X24" s="75">
        <v>0</v>
      </c>
      <c r="Y24" s="75">
        <v>0</v>
      </c>
      <c r="Z24" s="75">
        <v>0</v>
      </c>
      <c r="AA24" s="75">
        <v>0</v>
      </c>
      <c r="AB24" s="75">
        <v>0</v>
      </c>
      <c r="AC24" s="75">
        <v>0</v>
      </c>
      <c r="AD24" s="75">
        <v>0</v>
      </c>
      <c r="AE24" s="152">
        <f t="shared" si="4"/>
        <v>0</v>
      </c>
      <c r="AF24" s="167">
        <f>MIN(IF('Demande finale'!$B$11="Positif",AE24*0.5,AE24*0.6),R24)</f>
        <v>0</v>
      </c>
      <c r="AG24" s="167">
        <f t="shared" si="6"/>
        <v>0</v>
      </c>
      <c r="AH24" s="152">
        <f t="shared" si="5"/>
        <v>0</v>
      </c>
      <c r="AI24" s="419"/>
    </row>
    <row r="25" spans="1:35" ht="25.2" customHeight="1" x14ac:dyDescent="0.3">
      <c r="A25" s="16"/>
      <c r="B25" s="16"/>
      <c r="C25" s="16"/>
      <c r="D25" s="16"/>
      <c r="E25" s="17"/>
      <c r="F25" s="17"/>
      <c r="G25" s="17"/>
      <c r="H25" s="17"/>
      <c r="I25" s="75">
        <v>0</v>
      </c>
      <c r="J25" s="75">
        <v>0</v>
      </c>
      <c r="K25" s="75">
        <v>0</v>
      </c>
      <c r="L25" s="75">
        <v>0</v>
      </c>
      <c r="M25" s="75">
        <v>0</v>
      </c>
      <c r="N25" s="75">
        <v>0</v>
      </c>
      <c r="O25" s="75">
        <v>0</v>
      </c>
      <c r="P25" s="75">
        <v>0</v>
      </c>
      <c r="Q25" s="152">
        <f t="shared" si="7"/>
        <v>0</v>
      </c>
      <c r="R25" s="152">
        <f>IF('Demande finale'!$B$11="Positif",Q25*0.5,Q25*0.6)</f>
        <v>0</v>
      </c>
      <c r="S25" s="153">
        <f>IF('Demande finale'!$B$11="Négatif",Q25*0.4,Q25*0.5)</f>
        <v>0</v>
      </c>
      <c r="T25" s="153">
        <f t="shared" si="3"/>
        <v>0</v>
      </c>
      <c r="U25" s="528"/>
      <c r="V25" s="16"/>
      <c r="W25" s="75">
        <v>0</v>
      </c>
      <c r="X25" s="75">
        <v>0</v>
      </c>
      <c r="Y25" s="75">
        <v>0</v>
      </c>
      <c r="Z25" s="75">
        <v>0</v>
      </c>
      <c r="AA25" s="75">
        <v>0</v>
      </c>
      <c r="AB25" s="75">
        <v>0</v>
      </c>
      <c r="AC25" s="75">
        <v>0</v>
      </c>
      <c r="AD25" s="75">
        <v>0</v>
      </c>
      <c r="AE25" s="152">
        <f t="shared" si="4"/>
        <v>0</v>
      </c>
      <c r="AF25" s="167">
        <f>MIN(IF('Demande finale'!$B$11="Positif",AE25*0.5,AE25*0.6),R25)</f>
        <v>0</v>
      </c>
      <c r="AG25" s="167">
        <f t="shared" si="6"/>
        <v>0</v>
      </c>
      <c r="AH25" s="152">
        <f t="shared" si="5"/>
        <v>0</v>
      </c>
      <c r="AI25" s="419"/>
    </row>
    <row r="26" spans="1:35" ht="25.2" customHeight="1" x14ac:dyDescent="0.3">
      <c r="A26" s="16"/>
      <c r="B26" s="16"/>
      <c r="C26" s="16"/>
      <c r="D26" s="16"/>
      <c r="E26" s="17"/>
      <c r="F26" s="17"/>
      <c r="G26" s="17"/>
      <c r="H26" s="17"/>
      <c r="I26" s="75">
        <v>0</v>
      </c>
      <c r="J26" s="75">
        <v>0</v>
      </c>
      <c r="K26" s="75">
        <v>0</v>
      </c>
      <c r="L26" s="75">
        <v>0</v>
      </c>
      <c r="M26" s="75">
        <v>0</v>
      </c>
      <c r="N26" s="75">
        <v>0</v>
      </c>
      <c r="O26" s="75">
        <v>0</v>
      </c>
      <c r="P26" s="75">
        <v>0</v>
      </c>
      <c r="Q26" s="152">
        <f t="shared" si="7"/>
        <v>0</v>
      </c>
      <c r="R26" s="152">
        <f>IF('Demande finale'!$B$11="Positif",Q26*0.5,Q26*0.6)</f>
        <v>0</v>
      </c>
      <c r="S26" s="153">
        <f>IF('Demande finale'!$B$11="Négatif",Q26*0.4,Q26*0.5)</f>
        <v>0</v>
      </c>
      <c r="T26" s="153">
        <f t="shared" si="3"/>
        <v>0</v>
      </c>
      <c r="U26" s="528"/>
      <c r="V26" s="16"/>
      <c r="W26" s="75">
        <v>0</v>
      </c>
      <c r="X26" s="75">
        <v>0</v>
      </c>
      <c r="Y26" s="75">
        <v>0</v>
      </c>
      <c r="Z26" s="75">
        <v>0</v>
      </c>
      <c r="AA26" s="75">
        <v>0</v>
      </c>
      <c r="AB26" s="75">
        <v>0</v>
      </c>
      <c r="AC26" s="75">
        <v>0</v>
      </c>
      <c r="AD26" s="75">
        <v>0</v>
      </c>
      <c r="AE26" s="152">
        <f t="shared" si="4"/>
        <v>0</v>
      </c>
      <c r="AF26" s="167">
        <f>MIN(IF('Demande finale'!$B$11="Positif",AE26*0.5,AE26*0.6),R26)</f>
        <v>0</v>
      </c>
      <c r="AG26" s="167">
        <f t="shared" si="6"/>
        <v>0</v>
      </c>
      <c r="AH26" s="152">
        <f t="shared" si="5"/>
        <v>0</v>
      </c>
      <c r="AI26" s="419"/>
    </row>
    <row r="27" spans="1:35" ht="25.2" customHeight="1" x14ac:dyDescent="0.3">
      <c r="A27" s="16"/>
      <c r="B27" s="16"/>
      <c r="C27" s="16"/>
      <c r="D27" s="16"/>
      <c r="E27" s="17"/>
      <c r="F27" s="17"/>
      <c r="G27" s="17"/>
      <c r="H27" s="17"/>
      <c r="I27" s="75">
        <v>0</v>
      </c>
      <c r="J27" s="75">
        <v>0</v>
      </c>
      <c r="K27" s="75">
        <v>0</v>
      </c>
      <c r="L27" s="75">
        <v>0</v>
      </c>
      <c r="M27" s="75">
        <v>0</v>
      </c>
      <c r="N27" s="75">
        <v>0</v>
      </c>
      <c r="O27" s="75">
        <v>0</v>
      </c>
      <c r="P27" s="75">
        <v>0</v>
      </c>
      <c r="Q27" s="152">
        <f t="shared" si="7"/>
        <v>0</v>
      </c>
      <c r="R27" s="152">
        <f>IF('Demande finale'!$B$11="Positif",Q27*0.5,Q27*0.6)</f>
        <v>0</v>
      </c>
      <c r="S27" s="153">
        <f>IF('Demande finale'!$B$11="Négatif",Q27*0.4,Q27*0.5)</f>
        <v>0</v>
      </c>
      <c r="T27" s="153">
        <f t="shared" si="3"/>
        <v>0</v>
      </c>
      <c r="U27" s="528"/>
      <c r="V27" s="16"/>
      <c r="W27" s="75">
        <v>0</v>
      </c>
      <c r="X27" s="75">
        <v>0</v>
      </c>
      <c r="Y27" s="75">
        <v>0</v>
      </c>
      <c r="Z27" s="75">
        <v>0</v>
      </c>
      <c r="AA27" s="75">
        <v>0</v>
      </c>
      <c r="AB27" s="75">
        <v>0</v>
      </c>
      <c r="AC27" s="75">
        <v>0</v>
      </c>
      <c r="AD27" s="75">
        <v>0</v>
      </c>
      <c r="AE27" s="152">
        <f t="shared" si="4"/>
        <v>0</v>
      </c>
      <c r="AF27" s="167">
        <f>MIN(IF('Demande finale'!$B$11="Positif",AE27*0.5,AE27*0.6),R27)</f>
        <v>0</v>
      </c>
      <c r="AG27" s="167">
        <f t="shared" si="6"/>
        <v>0</v>
      </c>
      <c r="AH27" s="152">
        <f t="shared" si="5"/>
        <v>0</v>
      </c>
      <c r="AI27" s="419"/>
    </row>
    <row r="28" spans="1:35" ht="25.2" customHeight="1" x14ac:dyDescent="0.3">
      <c r="A28" s="16"/>
      <c r="B28" s="16"/>
      <c r="C28" s="16"/>
      <c r="D28" s="16"/>
      <c r="E28" s="17"/>
      <c r="F28" s="17"/>
      <c r="G28" s="17"/>
      <c r="H28" s="17"/>
      <c r="I28" s="75">
        <v>0</v>
      </c>
      <c r="J28" s="75">
        <v>0</v>
      </c>
      <c r="K28" s="75">
        <v>0</v>
      </c>
      <c r="L28" s="75">
        <v>0</v>
      </c>
      <c r="M28" s="75">
        <v>0</v>
      </c>
      <c r="N28" s="75">
        <v>0</v>
      </c>
      <c r="O28" s="75">
        <v>0</v>
      </c>
      <c r="P28" s="75">
        <v>0</v>
      </c>
      <c r="Q28" s="152">
        <f t="shared" si="7"/>
        <v>0</v>
      </c>
      <c r="R28" s="152">
        <f>IF('Demande finale'!$B$11="Positif",Q28*0.5,Q28*0.6)</f>
        <v>0</v>
      </c>
      <c r="S28" s="153">
        <f>IF('Demande finale'!$B$11="Négatif",Q28*0.4,Q28*0.5)</f>
        <v>0</v>
      </c>
      <c r="T28" s="153">
        <f t="shared" si="3"/>
        <v>0</v>
      </c>
      <c r="U28" s="528"/>
      <c r="V28" s="16"/>
      <c r="W28" s="75">
        <v>0</v>
      </c>
      <c r="X28" s="75">
        <v>0</v>
      </c>
      <c r="Y28" s="75">
        <v>0</v>
      </c>
      <c r="Z28" s="75">
        <v>0</v>
      </c>
      <c r="AA28" s="75">
        <v>0</v>
      </c>
      <c r="AB28" s="75">
        <v>0</v>
      </c>
      <c r="AC28" s="75">
        <v>0</v>
      </c>
      <c r="AD28" s="75">
        <v>0</v>
      </c>
      <c r="AE28" s="152">
        <f t="shared" si="4"/>
        <v>0</v>
      </c>
      <c r="AF28" s="167">
        <f>MIN(IF('Demande finale'!$B$11="Positif",AE28*0.5,AE28*0.6),R28)</f>
        <v>0</v>
      </c>
      <c r="AG28" s="167">
        <f t="shared" si="6"/>
        <v>0</v>
      </c>
      <c r="AH28" s="152">
        <f t="shared" si="5"/>
        <v>0</v>
      </c>
      <c r="AI28" s="419"/>
    </row>
    <row r="29" spans="1:35" ht="25.2" customHeight="1" x14ac:dyDescent="0.3">
      <c r="A29" s="16"/>
      <c r="B29" s="16"/>
      <c r="C29" s="16"/>
      <c r="D29" s="16"/>
      <c r="E29" s="17"/>
      <c r="F29" s="17"/>
      <c r="G29" s="17"/>
      <c r="H29" s="17"/>
      <c r="I29" s="75">
        <v>0</v>
      </c>
      <c r="J29" s="75">
        <v>0</v>
      </c>
      <c r="K29" s="75">
        <v>0</v>
      </c>
      <c r="L29" s="75">
        <v>0</v>
      </c>
      <c r="M29" s="75">
        <v>0</v>
      </c>
      <c r="N29" s="75">
        <v>0</v>
      </c>
      <c r="O29" s="75">
        <v>0</v>
      </c>
      <c r="P29" s="75">
        <v>0</v>
      </c>
      <c r="Q29" s="152">
        <f t="shared" si="7"/>
        <v>0</v>
      </c>
      <c r="R29" s="152">
        <f>IF('Demande finale'!$B$11="Positif",Q29*0.5,Q29*0.6)</f>
        <v>0</v>
      </c>
      <c r="S29" s="153">
        <f>IF('Demande finale'!$B$11="Négatif",Q29*0.4,Q29*0.5)</f>
        <v>0</v>
      </c>
      <c r="T29" s="153">
        <f t="shared" si="3"/>
        <v>0</v>
      </c>
      <c r="U29" s="528"/>
      <c r="V29" s="16"/>
      <c r="W29" s="75">
        <v>0</v>
      </c>
      <c r="X29" s="75">
        <v>0</v>
      </c>
      <c r="Y29" s="75">
        <v>0</v>
      </c>
      <c r="Z29" s="75">
        <v>0</v>
      </c>
      <c r="AA29" s="75">
        <v>0</v>
      </c>
      <c r="AB29" s="75">
        <v>0</v>
      </c>
      <c r="AC29" s="75">
        <v>0</v>
      </c>
      <c r="AD29" s="75">
        <v>0</v>
      </c>
      <c r="AE29" s="152">
        <f t="shared" si="4"/>
        <v>0</v>
      </c>
      <c r="AF29" s="167">
        <f>MIN(IF('Demande finale'!$B$11="Positif",AE29*0.5,AE29*0.6),R29)</f>
        <v>0</v>
      </c>
      <c r="AG29" s="167">
        <f t="shared" si="6"/>
        <v>0</v>
      </c>
      <c r="AH29" s="152">
        <f t="shared" si="5"/>
        <v>0</v>
      </c>
      <c r="AI29" s="419"/>
    </row>
    <row r="30" spans="1:35" ht="25.2" customHeight="1" x14ac:dyDescent="0.3">
      <c r="A30" s="16"/>
      <c r="B30" s="16"/>
      <c r="C30" s="16"/>
      <c r="D30" s="16"/>
      <c r="E30" s="17"/>
      <c r="F30" s="17"/>
      <c r="G30" s="17"/>
      <c r="H30" s="17"/>
      <c r="I30" s="75">
        <v>0</v>
      </c>
      <c r="J30" s="75">
        <v>0</v>
      </c>
      <c r="K30" s="75">
        <v>0</v>
      </c>
      <c r="L30" s="75">
        <v>0</v>
      </c>
      <c r="M30" s="75">
        <v>0</v>
      </c>
      <c r="N30" s="75">
        <v>0</v>
      </c>
      <c r="O30" s="75">
        <v>0</v>
      </c>
      <c r="P30" s="75">
        <v>0</v>
      </c>
      <c r="Q30" s="152">
        <f t="shared" si="7"/>
        <v>0</v>
      </c>
      <c r="R30" s="152">
        <f>IF('Demande finale'!$B$11="Positif",Q30*0.5,Q30*0.6)</f>
        <v>0</v>
      </c>
      <c r="S30" s="153">
        <f>IF('Demande finale'!$B$11="Négatif",Q30*0.4,Q30*0.5)</f>
        <v>0</v>
      </c>
      <c r="T30" s="153">
        <f t="shared" si="3"/>
        <v>0</v>
      </c>
      <c r="U30" s="528"/>
      <c r="V30" s="16"/>
      <c r="W30" s="75">
        <v>0</v>
      </c>
      <c r="X30" s="75">
        <v>0</v>
      </c>
      <c r="Y30" s="75">
        <v>0</v>
      </c>
      <c r="Z30" s="75">
        <v>0</v>
      </c>
      <c r="AA30" s="75">
        <v>0</v>
      </c>
      <c r="AB30" s="75">
        <v>0</v>
      </c>
      <c r="AC30" s="75">
        <v>0</v>
      </c>
      <c r="AD30" s="75">
        <v>0</v>
      </c>
      <c r="AE30" s="152">
        <f t="shared" si="4"/>
        <v>0</v>
      </c>
      <c r="AF30" s="167">
        <f>MIN(IF('Demande finale'!$B$11="Positif",AE30*0.5,AE30*0.6),R30)</f>
        <v>0</v>
      </c>
      <c r="AG30" s="167">
        <f t="shared" si="6"/>
        <v>0</v>
      </c>
      <c r="AH30" s="152">
        <f t="shared" si="5"/>
        <v>0</v>
      </c>
      <c r="AI30" s="419"/>
    </row>
    <row r="31" spans="1:35" ht="25.2" customHeight="1" x14ac:dyDescent="0.3">
      <c r="A31" s="16"/>
      <c r="B31" s="16"/>
      <c r="C31" s="16"/>
      <c r="D31" s="16"/>
      <c r="E31" s="17"/>
      <c r="F31" s="17"/>
      <c r="G31" s="17"/>
      <c r="H31" s="17"/>
      <c r="I31" s="75">
        <v>0</v>
      </c>
      <c r="J31" s="75">
        <v>0</v>
      </c>
      <c r="K31" s="75">
        <v>0</v>
      </c>
      <c r="L31" s="75">
        <v>0</v>
      </c>
      <c r="M31" s="75">
        <v>0</v>
      </c>
      <c r="N31" s="75">
        <v>0</v>
      </c>
      <c r="O31" s="75">
        <v>0</v>
      </c>
      <c r="P31" s="75">
        <v>0</v>
      </c>
      <c r="Q31" s="152">
        <f t="shared" si="7"/>
        <v>0</v>
      </c>
      <c r="R31" s="152">
        <f>IF('Demande finale'!$B$11="Positif",Q31*0.5,Q31*0.6)</f>
        <v>0</v>
      </c>
      <c r="S31" s="153">
        <f>IF('Demande finale'!$B$11="Négatif",Q31*0.4,Q31*0.5)</f>
        <v>0</v>
      </c>
      <c r="T31" s="153">
        <f t="shared" si="3"/>
        <v>0</v>
      </c>
      <c r="U31" s="528"/>
      <c r="V31" s="16"/>
      <c r="W31" s="75">
        <v>0</v>
      </c>
      <c r="X31" s="75">
        <v>0</v>
      </c>
      <c r="Y31" s="75">
        <v>0</v>
      </c>
      <c r="Z31" s="75">
        <v>0</v>
      </c>
      <c r="AA31" s="75">
        <v>0</v>
      </c>
      <c r="AB31" s="75">
        <v>0</v>
      </c>
      <c r="AC31" s="75">
        <v>0</v>
      </c>
      <c r="AD31" s="75">
        <v>0</v>
      </c>
      <c r="AE31" s="152">
        <f t="shared" si="4"/>
        <v>0</v>
      </c>
      <c r="AF31" s="167">
        <f>MIN(IF('Demande finale'!$B$11="Positif",AE31*0.5,AE31*0.6),R31)</f>
        <v>0</v>
      </c>
      <c r="AG31" s="167">
        <f t="shared" si="6"/>
        <v>0</v>
      </c>
      <c r="AH31" s="152">
        <f t="shared" si="5"/>
        <v>0</v>
      </c>
      <c r="AI31" s="419"/>
    </row>
    <row r="32" spans="1:35" ht="25.2" customHeight="1" x14ac:dyDescent="0.3">
      <c r="A32" s="16"/>
      <c r="B32" s="16"/>
      <c r="C32" s="16"/>
      <c r="D32" s="16"/>
      <c r="E32" s="17"/>
      <c r="F32" s="17"/>
      <c r="G32" s="17"/>
      <c r="H32" s="17"/>
      <c r="I32" s="75">
        <v>0</v>
      </c>
      <c r="J32" s="75">
        <v>0</v>
      </c>
      <c r="K32" s="75">
        <v>0</v>
      </c>
      <c r="L32" s="75">
        <v>0</v>
      </c>
      <c r="M32" s="75">
        <v>0</v>
      </c>
      <c r="N32" s="75">
        <v>0</v>
      </c>
      <c r="O32" s="75">
        <v>0</v>
      </c>
      <c r="P32" s="75">
        <v>0</v>
      </c>
      <c r="Q32" s="152">
        <f t="shared" si="7"/>
        <v>0</v>
      </c>
      <c r="R32" s="152">
        <f>IF('Demande finale'!$B$11="Positif",Q32*0.5,Q32*0.6)</f>
        <v>0</v>
      </c>
      <c r="S32" s="153">
        <f>IF('Demande finale'!$B$11="Négatif",Q32*0.4,Q32*0.5)</f>
        <v>0</v>
      </c>
      <c r="T32" s="153">
        <f t="shared" si="3"/>
        <v>0</v>
      </c>
      <c r="U32" s="528"/>
      <c r="V32" s="16"/>
      <c r="W32" s="75">
        <v>0</v>
      </c>
      <c r="X32" s="75">
        <v>0</v>
      </c>
      <c r="Y32" s="75">
        <v>0</v>
      </c>
      <c r="Z32" s="75">
        <v>0</v>
      </c>
      <c r="AA32" s="75">
        <v>0</v>
      </c>
      <c r="AB32" s="75">
        <v>0</v>
      </c>
      <c r="AC32" s="75">
        <v>0</v>
      </c>
      <c r="AD32" s="75">
        <v>0</v>
      </c>
      <c r="AE32" s="152">
        <f t="shared" si="4"/>
        <v>0</v>
      </c>
      <c r="AF32" s="167">
        <f>MIN(IF('Demande finale'!$B$11="Positif",AE32*0.5,AE32*0.6),R32)</f>
        <v>0</v>
      </c>
      <c r="AG32" s="167">
        <f t="shared" si="6"/>
        <v>0</v>
      </c>
      <c r="AH32" s="152">
        <f t="shared" si="5"/>
        <v>0</v>
      </c>
      <c r="AI32" s="419"/>
    </row>
    <row r="33" spans="1:35" ht="25.2" customHeight="1" x14ac:dyDescent="0.3">
      <c r="A33" s="16"/>
      <c r="B33" s="16"/>
      <c r="C33" s="16"/>
      <c r="D33" s="16"/>
      <c r="E33" s="17"/>
      <c r="F33" s="17"/>
      <c r="G33" s="17"/>
      <c r="H33" s="17"/>
      <c r="I33" s="75">
        <v>0</v>
      </c>
      <c r="J33" s="75">
        <v>0</v>
      </c>
      <c r="K33" s="75">
        <v>0</v>
      </c>
      <c r="L33" s="75">
        <v>0</v>
      </c>
      <c r="M33" s="75">
        <v>0</v>
      </c>
      <c r="N33" s="75">
        <v>0</v>
      </c>
      <c r="O33" s="75">
        <v>0</v>
      </c>
      <c r="P33" s="75">
        <v>0</v>
      </c>
      <c r="Q33" s="152">
        <f t="shared" si="7"/>
        <v>0</v>
      </c>
      <c r="R33" s="152">
        <f>IF('Demande finale'!$B$11="Positif",Q33*0.5,Q33*0.6)</f>
        <v>0</v>
      </c>
      <c r="S33" s="153">
        <f>IF('Demande finale'!$B$11="Négatif",Q33*0.4,Q33*0.5)</f>
        <v>0</v>
      </c>
      <c r="T33" s="153">
        <f t="shared" si="3"/>
        <v>0</v>
      </c>
      <c r="U33" s="528"/>
      <c r="V33" s="16"/>
      <c r="W33" s="75">
        <v>0</v>
      </c>
      <c r="X33" s="75">
        <v>0</v>
      </c>
      <c r="Y33" s="75">
        <v>0</v>
      </c>
      <c r="Z33" s="75">
        <v>0</v>
      </c>
      <c r="AA33" s="75">
        <v>0</v>
      </c>
      <c r="AB33" s="75">
        <v>0</v>
      </c>
      <c r="AC33" s="75">
        <v>0</v>
      </c>
      <c r="AD33" s="75">
        <v>0</v>
      </c>
      <c r="AE33" s="152">
        <f t="shared" si="4"/>
        <v>0</v>
      </c>
      <c r="AF33" s="167">
        <f>MIN(IF('Demande finale'!$B$11="Positif",AE33*0.5,AE33*0.6),R33)</f>
        <v>0</v>
      </c>
      <c r="AG33" s="167">
        <f t="shared" si="6"/>
        <v>0</v>
      </c>
      <c r="AH33" s="152">
        <f t="shared" si="5"/>
        <v>0</v>
      </c>
      <c r="AI33" s="419"/>
    </row>
    <row r="34" spans="1:35" ht="25.2" customHeight="1" x14ac:dyDescent="0.3">
      <c r="A34" s="16"/>
      <c r="B34" s="16"/>
      <c r="C34" s="16"/>
      <c r="D34" s="16"/>
      <c r="E34" s="17"/>
      <c r="F34" s="17"/>
      <c r="G34" s="17"/>
      <c r="H34" s="17"/>
      <c r="I34" s="75">
        <v>0</v>
      </c>
      <c r="J34" s="75">
        <v>0</v>
      </c>
      <c r="K34" s="75">
        <v>0</v>
      </c>
      <c r="L34" s="75">
        <v>0</v>
      </c>
      <c r="M34" s="75">
        <v>0</v>
      </c>
      <c r="N34" s="75">
        <v>0</v>
      </c>
      <c r="O34" s="75">
        <v>0</v>
      </c>
      <c r="P34" s="75">
        <v>0</v>
      </c>
      <c r="Q34" s="152">
        <f t="shared" si="7"/>
        <v>0</v>
      </c>
      <c r="R34" s="152">
        <f>IF('Demande finale'!$B$11="Positif",Q34*0.5,Q34*0.6)</f>
        <v>0</v>
      </c>
      <c r="S34" s="153">
        <f>IF('Demande finale'!$B$11="Négatif",Q34*0.4,Q34*0.5)</f>
        <v>0</v>
      </c>
      <c r="T34" s="153">
        <f t="shared" si="3"/>
        <v>0</v>
      </c>
      <c r="U34" s="528"/>
      <c r="V34" s="16"/>
      <c r="W34" s="75">
        <v>0</v>
      </c>
      <c r="X34" s="75">
        <v>0</v>
      </c>
      <c r="Y34" s="75">
        <v>0</v>
      </c>
      <c r="Z34" s="75">
        <v>0</v>
      </c>
      <c r="AA34" s="75">
        <v>0</v>
      </c>
      <c r="AB34" s="75">
        <v>0</v>
      </c>
      <c r="AC34" s="75">
        <v>0</v>
      </c>
      <c r="AD34" s="75">
        <v>0</v>
      </c>
      <c r="AE34" s="152">
        <f t="shared" si="4"/>
        <v>0</v>
      </c>
      <c r="AF34" s="167">
        <f>MIN(IF('Demande finale'!$B$11="Positif",AE34*0.5,AE34*0.6),R34)</f>
        <v>0</v>
      </c>
      <c r="AG34" s="167">
        <f t="shared" si="6"/>
        <v>0</v>
      </c>
      <c r="AH34" s="152">
        <f t="shared" si="5"/>
        <v>0</v>
      </c>
      <c r="AI34" s="419"/>
    </row>
    <row r="35" spans="1:35" ht="25.2" customHeight="1" x14ac:dyDescent="0.3">
      <c r="A35" s="16"/>
      <c r="B35" s="16"/>
      <c r="C35" s="16"/>
      <c r="D35" s="16"/>
      <c r="E35" s="17"/>
      <c r="F35" s="17"/>
      <c r="G35" s="17"/>
      <c r="H35" s="17"/>
      <c r="I35" s="75">
        <v>0</v>
      </c>
      <c r="J35" s="75">
        <v>0</v>
      </c>
      <c r="K35" s="75">
        <v>0</v>
      </c>
      <c r="L35" s="75">
        <v>0</v>
      </c>
      <c r="M35" s="75">
        <v>0</v>
      </c>
      <c r="N35" s="75">
        <v>0</v>
      </c>
      <c r="O35" s="75">
        <v>0</v>
      </c>
      <c r="P35" s="75">
        <v>0</v>
      </c>
      <c r="Q35" s="152">
        <f t="shared" si="7"/>
        <v>0</v>
      </c>
      <c r="R35" s="152">
        <f>IF('Demande finale'!$B$11="Positif",Q35*0.5,Q35*0.6)</f>
        <v>0</v>
      </c>
      <c r="S35" s="153">
        <f>IF('Demande finale'!$B$11="Négatif",Q35*0.4,Q35*0.5)</f>
        <v>0</v>
      </c>
      <c r="T35" s="153">
        <f t="shared" si="3"/>
        <v>0</v>
      </c>
      <c r="U35" s="528"/>
      <c r="V35" s="16"/>
      <c r="W35" s="75">
        <v>0</v>
      </c>
      <c r="X35" s="75">
        <v>0</v>
      </c>
      <c r="Y35" s="75">
        <v>0</v>
      </c>
      <c r="Z35" s="75">
        <v>0</v>
      </c>
      <c r="AA35" s="75">
        <v>0</v>
      </c>
      <c r="AB35" s="75">
        <v>0</v>
      </c>
      <c r="AC35" s="75">
        <v>0</v>
      </c>
      <c r="AD35" s="75">
        <v>0</v>
      </c>
      <c r="AE35" s="152">
        <f t="shared" si="4"/>
        <v>0</v>
      </c>
      <c r="AF35" s="167">
        <f>MIN(IF('Demande finale'!$B$11="Positif",AE35*0.5,AE35*0.6),R35)</f>
        <v>0</v>
      </c>
      <c r="AG35" s="167">
        <f t="shared" si="6"/>
        <v>0</v>
      </c>
      <c r="AH35" s="152">
        <f t="shared" si="5"/>
        <v>0</v>
      </c>
      <c r="AI35" s="419"/>
    </row>
    <row r="36" spans="1:35" ht="25.2" customHeight="1" x14ac:dyDescent="0.3">
      <c r="A36" s="16"/>
      <c r="B36" s="16"/>
      <c r="C36" s="16"/>
      <c r="D36" s="16"/>
      <c r="E36" s="17"/>
      <c r="F36" s="17"/>
      <c r="G36" s="17"/>
      <c r="H36" s="17"/>
      <c r="I36" s="75">
        <v>0</v>
      </c>
      <c r="J36" s="75">
        <v>0</v>
      </c>
      <c r="K36" s="75">
        <v>0</v>
      </c>
      <c r="L36" s="75">
        <v>0</v>
      </c>
      <c r="M36" s="75">
        <v>0</v>
      </c>
      <c r="N36" s="75">
        <v>0</v>
      </c>
      <c r="O36" s="75">
        <v>0</v>
      </c>
      <c r="P36" s="75">
        <v>0</v>
      </c>
      <c r="Q36" s="152">
        <f t="shared" si="7"/>
        <v>0</v>
      </c>
      <c r="R36" s="152">
        <f>IF('Demande finale'!$B$11="Positif",Q36*0.5,Q36*0.6)</f>
        <v>0</v>
      </c>
      <c r="S36" s="153">
        <f>IF('Demande finale'!$B$11="Négatif",Q36*0.4,Q36*0.5)</f>
        <v>0</v>
      </c>
      <c r="T36" s="153">
        <f t="shared" si="3"/>
        <v>0</v>
      </c>
      <c r="U36" s="528"/>
      <c r="V36" s="16"/>
      <c r="W36" s="75">
        <v>0</v>
      </c>
      <c r="X36" s="75">
        <v>0</v>
      </c>
      <c r="Y36" s="75">
        <v>0</v>
      </c>
      <c r="Z36" s="75">
        <v>0</v>
      </c>
      <c r="AA36" s="75">
        <v>0</v>
      </c>
      <c r="AB36" s="75">
        <v>0</v>
      </c>
      <c r="AC36" s="75">
        <v>0</v>
      </c>
      <c r="AD36" s="75">
        <v>0</v>
      </c>
      <c r="AE36" s="152">
        <f t="shared" si="4"/>
        <v>0</v>
      </c>
      <c r="AF36" s="167">
        <f>MIN(IF('Demande finale'!$B$11="Positif",AE36*0.5,AE36*0.6),R36)</f>
        <v>0</v>
      </c>
      <c r="AG36" s="167">
        <f t="shared" si="6"/>
        <v>0</v>
      </c>
      <c r="AH36" s="152">
        <f t="shared" si="5"/>
        <v>0</v>
      </c>
      <c r="AI36" s="419"/>
    </row>
    <row r="37" spans="1:35" ht="25.2" customHeight="1" x14ac:dyDescent="0.3">
      <c r="A37" s="16"/>
      <c r="B37" s="16"/>
      <c r="C37" s="16"/>
      <c r="D37" s="16"/>
      <c r="E37" s="17"/>
      <c r="F37" s="17"/>
      <c r="G37" s="17"/>
      <c r="H37" s="17"/>
      <c r="I37" s="75">
        <v>0</v>
      </c>
      <c r="J37" s="75">
        <v>0</v>
      </c>
      <c r="K37" s="75">
        <v>0</v>
      </c>
      <c r="L37" s="75">
        <v>0</v>
      </c>
      <c r="M37" s="75">
        <v>0</v>
      </c>
      <c r="N37" s="75">
        <v>0</v>
      </c>
      <c r="O37" s="75">
        <v>0</v>
      </c>
      <c r="P37" s="75">
        <v>0</v>
      </c>
      <c r="Q37" s="152">
        <f t="shared" si="7"/>
        <v>0</v>
      </c>
      <c r="R37" s="152">
        <f>IF('Demande finale'!$B$11="Positif",Q37*0.5,Q37*0.6)</f>
        <v>0</v>
      </c>
      <c r="S37" s="153">
        <f>IF('Demande finale'!$B$11="Négatif",Q37*0.4,Q37*0.5)</f>
        <v>0</v>
      </c>
      <c r="T37" s="153">
        <f t="shared" si="3"/>
        <v>0</v>
      </c>
      <c r="U37" s="205"/>
      <c r="V37" s="16"/>
      <c r="W37" s="75">
        <v>0</v>
      </c>
      <c r="X37" s="75">
        <v>0</v>
      </c>
      <c r="Y37" s="75">
        <v>0</v>
      </c>
      <c r="Z37" s="75">
        <v>0</v>
      </c>
      <c r="AA37" s="75">
        <v>0</v>
      </c>
      <c r="AB37" s="75">
        <v>0</v>
      </c>
      <c r="AC37" s="75">
        <v>0</v>
      </c>
      <c r="AD37" s="75">
        <v>0</v>
      </c>
      <c r="AE37" s="152">
        <f t="shared" si="4"/>
        <v>0</v>
      </c>
      <c r="AF37" s="167">
        <f>MIN(IF('Demande finale'!$B$11="Positif",AE37*0.5,AE37*0.6),R37)</f>
        <v>0</v>
      </c>
      <c r="AG37" s="167">
        <f t="shared" si="6"/>
        <v>0</v>
      </c>
      <c r="AH37" s="152">
        <f t="shared" si="5"/>
        <v>0</v>
      </c>
      <c r="AI37" s="419"/>
    </row>
    <row r="38" spans="1:35" ht="25.2" customHeight="1" x14ac:dyDescent="0.3">
      <c r="A38" s="16"/>
      <c r="B38" s="16"/>
      <c r="C38" s="16"/>
      <c r="D38" s="16"/>
      <c r="E38" s="17"/>
      <c r="F38" s="17"/>
      <c r="G38" s="17"/>
      <c r="H38" s="17"/>
      <c r="I38" s="75">
        <v>0</v>
      </c>
      <c r="J38" s="75">
        <v>0</v>
      </c>
      <c r="K38" s="75">
        <v>0</v>
      </c>
      <c r="L38" s="75">
        <v>0</v>
      </c>
      <c r="M38" s="75">
        <v>0</v>
      </c>
      <c r="N38" s="75">
        <v>0</v>
      </c>
      <c r="O38" s="75">
        <v>0</v>
      </c>
      <c r="P38" s="75">
        <v>0</v>
      </c>
      <c r="Q38" s="152">
        <f t="shared" si="7"/>
        <v>0</v>
      </c>
      <c r="R38" s="152">
        <f>IF('Demande finale'!$B$11="Positif",Q38*0.5,Q38*0.6)</f>
        <v>0</v>
      </c>
      <c r="S38" s="153">
        <f>IF('Demande finale'!$B$11="Négatif",Q38*0.4,Q38*0.5)</f>
        <v>0</v>
      </c>
      <c r="T38" s="153">
        <f t="shared" si="3"/>
        <v>0</v>
      </c>
      <c r="U38" s="205"/>
      <c r="V38" s="16"/>
      <c r="W38" s="75">
        <v>0</v>
      </c>
      <c r="X38" s="75">
        <v>0</v>
      </c>
      <c r="Y38" s="75">
        <v>0</v>
      </c>
      <c r="Z38" s="75">
        <v>0</v>
      </c>
      <c r="AA38" s="75">
        <v>0</v>
      </c>
      <c r="AB38" s="75">
        <v>0</v>
      </c>
      <c r="AC38" s="75">
        <v>0</v>
      </c>
      <c r="AD38" s="75">
        <v>0</v>
      </c>
      <c r="AE38" s="152">
        <f t="shared" si="4"/>
        <v>0</v>
      </c>
      <c r="AF38" s="167">
        <f>MIN(IF('Demande finale'!$B$11="Positif",AE38*0.5,AE38*0.6),R38)</f>
        <v>0</v>
      </c>
      <c r="AG38" s="167">
        <f t="shared" si="6"/>
        <v>0</v>
      </c>
      <c r="AH38" s="152">
        <f t="shared" si="5"/>
        <v>0</v>
      </c>
      <c r="AI38" s="419"/>
    </row>
    <row r="39" spans="1:35" ht="25.2" customHeight="1" x14ac:dyDescent="0.3">
      <c r="A39" s="16"/>
      <c r="B39" s="16"/>
      <c r="C39" s="16"/>
      <c r="D39" s="16"/>
      <c r="E39" s="17"/>
      <c r="F39" s="17"/>
      <c r="G39" s="17"/>
      <c r="H39" s="17"/>
      <c r="I39" s="75">
        <v>0</v>
      </c>
      <c r="J39" s="75">
        <v>0</v>
      </c>
      <c r="K39" s="75">
        <v>0</v>
      </c>
      <c r="L39" s="75">
        <v>0</v>
      </c>
      <c r="M39" s="75">
        <v>0</v>
      </c>
      <c r="N39" s="75">
        <v>0</v>
      </c>
      <c r="O39" s="75">
        <v>0</v>
      </c>
      <c r="P39" s="75">
        <v>0</v>
      </c>
      <c r="Q39" s="152">
        <f t="shared" si="7"/>
        <v>0</v>
      </c>
      <c r="R39" s="152">
        <f>IF('Demande finale'!$B$11="Positif",Q39*0.5,Q39*0.6)</f>
        <v>0</v>
      </c>
      <c r="S39" s="153">
        <f>IF('Demande finale'!$B$11="Négatif",Q39*0.4,Q39*0.5)</f>
        <v>0</v>
      </c>
      <c r="T39" s="153">
        <f t="shared" si="3"/>
        <v>0</v>
      </c>
      <c r="U39" s="205"/>
      <c r="V39" s="16"/>
      <c r="W39" s="75">
        <v>0</v>
      </c>
      <c r="X39" s="75">
        <v>0</v>
      </c>
      <c r="Y39" s="75">
        <v>0</v>
      </c>
      <c r="Z39" s="75">
        <v>0</v>
      </c>
      <c r="AA39" s="75">
        <v>0</v>
      </c>
      <c r="AB39" s="75">
        <v>0</v>
      </c>
      <c r="AC39" s="75">
        <v>0</v>
      </c>
      <c r="AD39" s="75">
        <v>0</v>
      </c>
      <c r="AE39" s="152">
        <f t="shared" si="4"/>
        <v>0</v>
      </c>
      <c r="AF39" s="167">
        <f>MIN(IF('Demande finale'!$B$11="Positif",AE39*0.5,AE39*0.6),R39)</f>
        <v>0</v>
      </c>
      <c r="AG39" s="167">
        <f t="shared" si="6"/>
        <v>0</v>
      </c>
      <c r="AH39" s="152">
        <f t="shared" si="5"/>
        <v>0</v>
      </c>
      <c r="AI39" s="419"/>
    </row>
    <row r="40" spans="1:35" ht="25.2" customHeight="1" x14ac:dyDescent="0.3">
      <c r="A40" s="16"/>
      <c r="B40" s="16"/>
      <c r="C40" s="16"/>
      <c r="D40" s="16"/>
      <c r="E40" s="17"/>
      <c r="F40" s="17"/>
      <c r="G40" s="17"/>
      <c r="H40" s="17"/>
      <c r="I40" s="75">
        <v>0</v>
      </c>
      <c r="J40" s="75">
        <v>0</v>
      </c>
      <c r="K40" s="75">
        <v>0</v>
      </c>
      <c r="L40" s="75">
        <v>0</v>
      </c>
      <c r="M40" s="75">
        <v>0</v>
      </c>
      <c r="N40" s="75">
        <v>0</v>
      </c>
      <c r="O40" s="75">
        <v>0</v>
      </c>
      <c r="P40" s="75">
        <v>0</v>
      </c>
      <c r="Q40" s="152">
        <f t="shared" si="7"/>
        <v>0</v>
      </c>
      <c r="R40" s="152">
        <f>IF('Demande finale'!$B$11="Positif",Q40*0.5,Q40*0.6)</f>
        <v>0</v>
      </c>
      <c r="S40" s="153">
        <f>IF('Demande finale'!$B$11="Négatif",Q40*0.4,Q40*0.5)</f>
        <v>0</v>
      </c>
      <c r="T40" s="153">
        <f t="shared" si="3"/>
        <v>0</v>
      </c>
      <c r="U40" s="205"/>
      <c r="V40" s="16"/>
      <c r="W40" s="75">
        <v>0</v>
      </c>
      <c r="X40" s="75">
        <v>0</v>
      </c>
      <c r="Y40" s="75">
        <v>0</v>
      </c>
      <c r="Z40" s="75">
        <v>0</v>
      </c>
      <c r="AA40" s="75">
        <v>0</v>
      </c>
      <c r="AB40" s="75">
        <v>0</v>
      </c>
      <c r="AC40" s="75">
        <v>0</v>
      </c>
      <c r="AD40" s="75">
        <v>0</v>
      </c>
      <c r="AE40" s="152">
        <f t="shared" si="4"/>
        <v>0</v>
      </c>
      <c r="AF40" s="167">
        <f>MIN(IF('Demande finale'!$B$11="Positif",AE40*0.5,AE40*0.6),R40)</f>
        <v>0</v>
      </c>
      <c r="AG40" s="167">
        <f t="shared" si="6"/>
        <v>0</v>
      </c>
      <c r="AH40" s="152">
        <f t="shared" si="5"/>
        <v>0</v>
      </c>
      <c r="AI40" s="419"/>
    </row>
    <row r="41" spans="1:35" ht="25.2" customHeight="1" x14ac:dyDescent="0.3">
      <c r="A41" s="16"/>
      <c r="B41" s="16"/>
      <c r="C41" s="16"/>
      <c r="D41" s="16"/>
      <c r="E41" s="17"/>
      <c r="F41" s="17"/>
      <c r="G41" s="17"/>
      <c r="H41" s="17"/>
      <c r="I41" s="75">
        <v>0</v>
      </c>
      <c r="J41" s="75">
        <v>0</v>
      </c>
      <c r="K41" s="75">
        <v>0</v>
      </c>
      <c r="L41" s="75">
        <v>0</v>
      </c>
      <c r="M41" s="75">
        <v>0</v>
      </c>
      <c r="N41" s="75">
        <v>0</v>
      </c>
      <c r="O41" s="75">
        <v>0</v>
      </c>
      <c r="P41" s="75">
        <v>0</v>
      </c>
      <c r="Q41" s="152">
        <f t="shared" si="7"/>
        <v>0</v>
      </c>
      <c r="R41" s="152">
        <f>IF('Demande finale'!$B$11="Positif",Q41*0.5,Q41*0.6)</f>
        <v>0</v>
      </c>
      <c r="S41" s="153">
        <f>IF('Demande finale'!$B$11="Négatif",Q41*0.4,Q41*0.5)</f>
        <v>0</v>
      </c>
      <c r="T41" s="153">
        <f t="shared" si="3"/>
        <v>0</v>
      </c>
      <c r="U41" s="205"/>
      <c r="V41" s="16"/>
      <c r="W41" s="75">
        <v>0</v>
      </c>
      <c r="X41" s="75">
        <v>0</v>
      </c>
      <c r="Y41" s="75">
        <v>0</v>
      </c>
      <c r="Z41" s="75">
        <v>0</v>
      </c>
      <c r="AA41" s="75">
        <v>0</v>
      </c>
      <c r="AB41" s="75">
        <v>0</v>
      </c>
      <c r="AC41" s="75">
        <v>0</v>
      </c>
      <c r="AD41" s="75">
        <v>0</v>
      </c>
      <c r="AE41" s="152">
        <f t="shared" si="4"/>
        <v>0</v>
      </c>
      <c r="AF41" s="167">
        <f>MIN(IF('Demande finale'!$B$11="Positif",AE41*0.5,AE41*0.6),R41)</f>
        <v>0</v>
      </c>
      <c r="AG41" s="167">
        <f t="shared" si="6"/>
        <v>0</v>
      </c>
      <c r="AH41" s="152">
        <f t="shared" si="5"/>
        <v>0</v>
      </c>
      <c r="AI41" s="419"/>
    </row>
    <row r="42" spans="1:35" ht="25.2" customHeight="1" x14ac:dyDescent="0.3">
      <c r="A42" s="16"/>
      <c r="B42" s="16"/>
      <c r="C42" s="16"/>
      <c r="D42" s="16"/>
      <c r="E42" s="17"/>
      <c r="F42" s="17"/>
      <c r="G42" s="17"/>
      <c r="H42" s="17"/>
      <c r="I42" s="75">
        <v>0</v>
      </c>
      <c r="J42" s="75">
        <v>0</v>
      </c>
      <c r="K42" s="75">
        <v>0</v>
      </c>
      <c r="L42" s="75">
        <v>0</v>
      </c>
      <c r="M42" s="75">
        <v>0</v>
      </c>
      <c r="N42" s="75">
        <v>0</v>
      </c>
      <c r="O42" s="75">
        <v>0</v>
      </c>
      <c r="P42" s="75">
        <v>0</v>
      </c>
      <c r="Q42" s="152">
        <f t="shared" si="7"/>
        <v>0</v>
      </c>
      <c r="R42" s="152">
        <f>IF('Demande finale'!$B$11="Positif",Q42*0.5,Q42*0.6)</f>
        <v>0</v>
      </c>
      <c r="S42" s="153">
        <f>IF('Demande finale'!$B$11="Négatif",Q42*0.4,Q42*0.5)</f>
        <v>0</v>
      </c>
      <c r="T42" s="153">
        <f t="shared" si="3"/>
        <v>0</v>
      </c>
      <c r="U42" s="205"/>
      <c r="V42" s="16"/>
      <c r="W42" s="75">
        <v>0</v>
      </c>
      <c r="X42" s="75">
        <v>0</v>
      </c>
      <c r="Y42" s="75">
        <v>0</v>
      </c>
      <c r="Z42" s="75">
        <v>0</v>
      </c>
      <c r="AA42" s="75">
        <v>0</v>
      </c>
      <c r="AB42" s="75">
        <v>0</v>
      </c>
      <c r="AC42" s="75">
        <v>0</v>
      </c>
      <c r="AD42" s="75">
        <v>0</v>
      </c>
      <c r="AE42" s="152">
        <f t="shared" si="4"/>
        <v>0</v>
      </c>
      <c r="AF42" s="167">
        <f>MIN(IF('Demande finale'!$B$11="Positif",AE42*0.5,AE42*0.6),R42)</f>
        <v>0</v>
      </c>
      <c r="AG42" s="167">
        <f t="shared" si="6"/>
        <v>0</v>
      </c>
      <c r="AH42" s="152">
        <f t="shared" si="5"/>
        <v>0</v>
      </c>
      <c r="AI42" s="419"/>
    </row>
    <row r="43" spans="1:35" ht="25.2" customHeight="1" x14ac:dyDescent="0.3">
      <c r="A43" s="16"/>
      <c r="B43" s="16"/>
      <c r="C43" s="16"/>
      <c r="D43" s="16"/>
      <c r="E43" s="17"/>
      <c r="F43" s="17"/>
      <c r="G43" s="17"/>
      <c r="H43" s="17"/>
      <c r="I43" s="75">
        <v>0</v>
      </c>
      <c r="J43" s="75">
        <v>0</v>
      </c>
      <c r="K43" s="75">
        <v>0</v>
      </c>
      <c r="L43" s="75">
        <v>0</v>
      </c>
      <c r="M43" s="75">
        <v>0</v>
      </c>
      <c r="N43" s="75">
        <v>0</v>
      </c>
      <c r="O43" s="75">
        <v>0</v>
      </c>
      <c r="P43" s="75">
        <v>0</v>
      </c>
      <c r="Q43" s="152">
        <f t="shared" si="7"/>
        <v>0</v>
      </c>
      <c r="R43" s="152">
        <f>IF('Demande finale'!$B$11="Positif",Q43*0.5,Q43*0.6)</f>
        <v>0</v>
      </c>
      <c r="S43" s="153">
        <f>IF('Demande finale'!$B$11="Négatif",Q43*0.4,Q43*0.5)</f>
        <v>0</v>
      </c>
      <c r="T43" s="153">
        <f t="shared" si="3"/>
        <v>0</v>
      </c>
      <c r="U43" s="205"/>
      <c r="V43" s="16"/>
      <c r="W43" s="75">
        <v>0</v>
      </c>
      <c r="X43" s="75">
        <v>0</v>
      </c>
      <c r="Y43" s="75">
        <v>0</v>
      </c>
      <c r="Z43" s="75">
        <v>0</v>
      </c>
      <c r="AA43" s="75">
        <v>0</v>
      </c>
      <c r="AB43" s="75">
        <v>0</v>
      </c>
      <c r="AC43" s="75">
        <v>0</v>
      </c>
      <c r="AD43" s="75">
        <v>0</v>
      </c>
      <c r="AE43" s="152">
        <f t="shared" si="4"/>
        <v>0</v>
      </c>
      <c r="AF43" s="167">
        <f>MIN(IF('Demande finale'!$B$11="Positif",AE43*0.5,AE43*0.6),R43)</f>
        <v>0</v>
      </c>
      <c r="AG43" s="167">
        <f t="shared" si="6"/>
        <v>0</v>
      </c>
      <c r="AH43" s="152">
        <f t="shared" si="5"/>
        <v>0</v>
      </c>
      <c r="AI43" s="419"/>
    </row>
    <row r="44" spans="1:35" ht="25.2" customHeight="1" x14ac:dyDescent="0.3">
      <c r="A44" s="16"/>
      <c r="B44" s="16"/>
      <c r="C44" s="16"/>
      <c r="D44" s="16"/>
      <c r="E44" s="17"/>
      <c r="F44" s="17"/>
      <c r="G44" s="17"/>
      <c r="H44" s="17"/>
      <c r="I44" s="75">
        <v>0</v>
      </c>
      <c r="J44" s="75">
        <v>0</v>
      </c>
      <c r="K44" s="75">
        <v>0</v>
      </c>
      <c r="L44" s="75">
        <v>0</v>
      </c>
      <c r="M44" s="75">
        <v>0</v>
      </c>
      <c r="N44" s="75">
        <v>0</v>
      </c>
      <c r="O44" s="75">
        <v>0</v>
      </c>
      <c r="P44" s="75">
        <v>0</v>
      </c>
      <c r="Q44" s="152">
        <f t="shared" si="7"/>
        <v>0</v>
      </c>
      <c r="R44" s="152">
        <f>IF('Demande finale'!$B$11="Positif",Q44*0.5,Q44*0.6)</f>
        <v>0</v>
      </c>
      <c r="S44" s="153">
        <f>IF('Demande finale'!$B$11="Négatif",Q44*0.4,Q44*0.5)</f>
        <v>0</v>
      </c>
      <c r="T44" s="153">
        <f t="shared" si="3"/>
        <v>0</v>
      </c>
      <c r="U44" s="205"/>
      <c r="V44" s="16"/>
      <c r="W44" s="75">
        <v>0</v>
      </c>
      <c r="X44" s="75">
        <v>0</v>
      </c>
      <c r="Y44" s="75">
        <v>0</v>
      </c>
      <c r="Z44" s="75">
        <v>0</v>
      </c>
      <c r="AA44" s="75">
        <v>0</v>
      </c>
      <c r="AB44" s="75">
        <v>0</v>
      </c>
      <c r="AC44" s="75">
        <v>0</v>
      </c>
      <c r="AD44" s="75">
        <v>0</v>
      </c>
      <c r="AE44" s="152">
        <f t="shared" si="4"/>
        <v>0</v>
      </c>
      <c r="AF44" s="167">
        <f>MIN(IF('Demande finale'!$B$11="Positif",AE44*0.5,AE44*0.6),R44)</f>
        <v>0</v>
      </c>
      <c r="AG44" s="167">
        <f t="shared" si="6"/>
        <v>0</v>
      </c>
      <c r="AH44" s="152">
        <f t="shared" si="5"/>
        <v>0</v>
      </c>
      <c r="AI44" s="419"/>
    </row>
    <row r="45" spans="1:35" ht="25.2" customHeight="1" x14ac:dyDescent="0.3">
      <c r="A45" s="16"/>
      <c r="B45" s="16"/>
      <c r="C45" s="16"/>
      <c r="D45" s="16"/>
      <c r="E45" s="17"/>
      <c r="F45" s="17"/>
      <c r="G45" s="17"/>
      <c r="H45" s="17"/>
      <c r="I45" s="75">
        <v>0</v>
      </c>
      <c r="J45" s="75">
        <v>0</v>
      </c>
      <c r="K45" s="75">
        <v>0</v>
      </c>
      <c r="L45" s="75">
        <v>0</v>
      </c>
      <c r="M45" s="75">
        <v>0</v>
      </c>
      <c r="N45" s="75">
        <v>0</v>
      </c>
      <c r="O45" s="75">
        <v>0</v>
      </c>
      <c r="P45" s="75">
        <v>0</v>
      </c>
      <c r="Q45" s="152">
        <f t="shared" si="7"/>
        <v>0</v>
      </c>
      <c r="R45" s="152">
        <f>IF('Demande finale'!$B$11="Positif",Q45*0.5,Q45*0.6)</f>
        <v>0</v>
      </c>
      <c r="S45" s="153">
        <f>IF('Demande finale'!$B$11="Négatif",Q45*0.4,Q45*0.5)</f>
        <v>0</v>
      </c>
      <c r="T45" s="153">
        <f t="shared" ref="T45:T61" si="8">SUM(R45:S45)</f>
        <v>0</v>
      </c>
      <c r="U45" s="205"/>
      <c r="V45" s="16"/>
      <c r="W45" s="75">
        <v>0</v>
      </c>
      <c r="X45" s="75">
        <v>0</v>
      </c>
      <c r="Y45" s="75">
        <v>0</v>
      </c>
      <c r="Z45" s="75">
        <v>0</v>
      </c>
      <c r="AA45" s="75">
        <v>0</v>
      </c>
      <c r="AB45" s="75">
        <v>0</v>
      </c>
      <c r="AC45" s="75">
        <v>0</v>
      </c>
      <c r="AD45" s="75">
        <v>0</v>
      </c>
      <c r="AE45" s="152">
        <f t="shared" ref="AE45:AE61" si="9">SUM(W45:AD45)</f>
        <v>0</v>
      </c>
      <c r="AF45" s="167">
        <f>MIN(IF('Demande finale'!$B$11="Positif",AE45*0.5,AE45*0.6),R45)</f>
        <v>0</v>
      </c>
      <c r="AG45" s="167">
        <f t="shared" si="6"/>
        <v>0</v>
      </c>
      <c r="AH45" s="152">
        <f t="shared" ref="AH45:AH61" si="10">SUM(AF45:AG45)</f>
        <v>0</v>
      </c>
      <c r="AI45" s="419"/>
    </row>
    <row r="46" spans="1:35" ht="25.2" customHeight="1" x14ac:dyDescent="0.3">
      <c r="A46" s="16"/>
      <c r="B46" s="16"/>
      <c r="C46" s="16"/>
      <c r="D46" s="16"/>
      <c r="E46" s="17"/>
      <c r="F46" s="17"/>
      <c r="G46" s="17"/>
      <c r="H46" s="17"/>
      <c r="I46" s="75">
        <v>0</v>
      </c>
      <c r="J46" s="75">
        <v>0</v>
      </c>
      <c r="K46" s="75">
        <v>0</v>
      </c>
      <c r="L46" s="75">
        <v>0</v>
      </c>
      <c r="M46" s="75">
        <v>0</v>
      </c>
      <c r="N46" s="75">
        <v>0</v>
      </c>
      <c r="O46" s="75">
        <v>0</v>
      </c>
      <c r="P46" s="75">
        <v>0</v>
      </c>
      <c r="Q46" s="152">
        <f t="shared" si="7"/>
        <v>0</v>
      </c>
      <c r="R46" s="152">
        <f>IF('Demande finale'!$B$11="Positif",Q46*0.5,Q46*0.6)</f>
        <v>0</v>
      </c>
      <c r="S46" s="153">
        <f>IF('Demande finale'!$B$11="Négatif",Q46*0.4,Q46*0.5)</f>
        <v>0</v>
      </c>
      <c r="T46" s="153">
        <f t="shared" si="8"/>
        <v>0</v>
      </c>
      <c r="U46" s="205"/>
      <c r="V46" s="16"/>
      <c r="W46" s="75">
        <v>0</v>
      </c>
      <c r="X46" s="75">
        <v>0</v>
      </c>
      <c r="Y46" s="75">
        <v>0</v>
      </c>
      <c r="Z46" s="75">
        <v>0</v>
      </c>
      <c r="AA46" s="75">
        <v>0</v>
      </c>
      <c r="AB46" s="75">
        <v>0</v>
      </c>
      <c r="AC46" s="75">
        <v>0</v>
      </c>
      <c r="AD46" s="75">
        <v>0</v>
      </c>
      <c r="AE46" s="152">
        <f t="shared" si="9"/>
        <v>0</v>
      </c>
      <c r="AF46" s="167">
        <f>MIN(IF('Demande finale'!$B$11="Positif",AE46*0.5,AE46*0.6),R46)</f>
        <v>0</v>
      </c>
      <c r="AG46" s="167">
        <f t="shared" si="6"/>
        <v>0</v>
      </c>
      <c r="AH46" s="152">
        <f t="shared" si="10"/>
        <v>0</v>
      </c>
      <c r="AI46" s="419"/>
    </row>
    <row r="47" spans="1:35" ht="25.2" customHeight="1" x14ac:dyDescent="0.3">
      <c r="A47" s="16"/>
      <c r="B47" s="16"/>
      <c r="C47" s="16"/>
      <c r="D47" s="16"/>
      <c r="E47" s="17"/>
      <c r="F47" s="17"/>
      <c r="G47" s="17"/>
      <c r="H47" s="17"/>
      <c r="I47" s="75">
        <v>0</v>
      </c>
      <c r="J47" s="75">
        <v>0</v>
      </c>
      <c r="K47" s="75">
        <v>0</v>
      </c>
      <c r="L47" s="75">
        <v>0</v>
      </c>
      <c r="M47" s="75">
        <v>0</v>
      </c>
      <c r="N47" s="75">
        <v>0</v>
      </c>
      <c r="O47" s="75">
        <v>0</v>
      </c>
      <c r="P47" s="75">
        <v>0</v>
      </c>
      <c r="Q47" s="152">
        <f t="shared" si="7"/>
        <v>0</v>
      </c>
      <c r="R47" s="152">
        <f>IF('Demande finale'!$B$11="Positif",Q47*0.5,Q47*0.6)</f>
        <v>0</v>
      </c>
      <c r="S47" s="153">
        <f>IF('Demande finale'!$B$11="Négatif",Q47*0.4,Q47*0.5)</f>
        <v>0</v>
      </c>
      <c r="T47" s="153">
        <f t="shared" si="8"/>
        <v>0</v>
      </c>
      <c r="U47" s="205"/>
      <c r="V47" s="16"/>
      <c r="W47" s="75">
        <v>0</v>
      </c>
      <c r="X47" s="75">
        <v>0</v>
      </c>
      <c r="Y47" s="75">
        <v>0</v>
      </c>
      <c r="Z47" s="75">
        <v>0</v>
      </c>
      <c r="AA47" s="75">
        <v>0</v>
      </c>
      <c r="AB47" s="75">
        <v>0</v>
      </c>
      <c r="AC47" s="75">
        <v>0</v>
      </c>
      <c r="AD47" s="75">
        <v>0</v>
      </c>
      <c r="AE47" s="152">
        <f t="shared" si="9"/>
        <v>0</v>
      </c>
      <c r="AF47" s="167">
        <f>MIN(IF('Demande finale'!$B$11="Positif",AE47*0.5,AE47*0.6),R47)</f>
        <v>0</v>
      </c>
      <c r="AG47" s="167">
        <f t="shared" si="6"/>
        <v>0</v>
      </c>
      <c r="AH47" s="152">
        <f t="shared" si="10"/>
        <v>0</v>
      </c>
      <c r="AI47" s="419"/>
    </row>
    <row r="48" spans="1:35" ht="25.2" customHeight="1" x14ac:dyDescent="0.3">
      <c r="A48" s="16"/>
      <c r="B48" s="16"/>
      <c r="C48" s="16"/>
      <c r="D48" s="16"/>
      <c r="E48" s="17"/>
      <c r="F48" s="17"/>
      <c r="G48" s="17"/>
      <c r="H48" s="17"/>
      <c r="I48" s="75">
        <v>0</v>
      </c>
      <c r="J48" s="75">
        <v>0</v>
      </c>
      <c r="K48" s="75">
        <v>0</v>
      </c>
      <c r="L48" s="75">
        <v>0</v>
      </c>
      <c r="M48" s="75">
        <v>0</v>
      </c>
      <c r="N48" s="75">
        <v>0</v>
      </c>
      <c r="O48" s="75">
        <v>0</v>
      </c>
      <c r="P48" s="75">
        <v>0</v>
      </c>
      <c r="Q48" s="152">
        <f t="shared" si="7"/>
        <v>0</v>
      </c>
      <c r="R48" s="152">
        <f>IF('Demande finale'!$B$11="Positif",Q48*0.5,Q48*0.6)</f>
        <v>0</v>
      </c>
      <c r="S48" s="153">
        <f>IF('Demande finale'!$B$11="Négatif",Q48*0.4,Q48*0.5)</f>
        <v>0</v>
      </c>
      <c r="T48" s="153">
        <f t="shared" si="8"/>
        <v>0</v>
      </c>
      <c r="U48" s="205"/>
      <c r="V48" s="16"/>
      <c r="W48" s="75">
        <v>0</v>
      </c>
      <c r="X48" s="75">
        <v>0</v>
      </c>
      <c r="Y48" s="75">
        <v>0</v>
      </c>
      <c r="Z48" s="75">
        <v>0</v>
      </c>
      <c r="AA48" s="75">
        <v>0</v>
      </c>
      <c r="AB48" s="75">
        <v>0</v>
      </c>
      <c r="AC48" s="75">
        <v>0</v>
      </c>
      <c r="AD48" s="75">
        <v>0</v>
      </c>
      <c r="AE48" s="152">
        <f t="shared" si="9"/>
        <v>0</v>
      </c>
      <c r="AF48" s="167">
        <f>MIN(IF('Demande finale'!$B$11="Positif",AE48*0.5,AE48*0.6),R48)</f>
        <v>0</v>
      </c>
      <c r="AG48" s="167">
        <f t="shared" si="6"/>
        <v>0</v>
      </c>
      <c r="AH48" s="152">
        <f t="shared" si="10"/>
        <v>0</v>
      </c>
      <c r="AI48" s="419"/>
    </row>
    <row r="49" spans="1:35" ht="25.2" customHeight="1" x14ac:dyDescent="0.3">
      <c r="A49" s="16"/>
      <c r="B49" s="16"/>
      <c r="C49" s="16"/>
      <c r="D49" s="16"/>
      <c r="E49" s="17"/>
      <c r="F49" s="17"/>
      <c r="G49" s="17"/>
      <c r="H49" s="17"/>
      <c r="I49" s="75">
        <v>0</v>
      </c>
      <c r="J49" s="75">
        <v>0</v>
      </c>
      <c r="K49" s="75">
        <v>0</v>
      </c>
      <c r="L49" s="75">
        <v>0</v>
      </c>
      <c r="M49" s="75">
        <v>0</v>
      </c>
      <c r="N49" s="75">
        <v>0</v>
      </c>
      <c r="O49" s="75">
        <v>0</v>
      </c>
      <c r="P49" s="75">
        <v>0</v>
      </c>
      <c r="Q49" s="152">
        <f t="shared" si="7"/>
        <v>0</v>
      </c>
      <c r="R49" s="152">
        <f>IF('Demande finale'!$B$11="Positif",Q49*0.5,Q49*0.6)</f>
        <v>0</v>
      </c>
      <c r="S49" s="153">
        <f>IF('Demande finale'!$B$11="Négatif",Q49*0.4,Q49*0.5)</f>
        <v>0</v>
      </c>
      <c r="T49" s="153">
        <f t="shared" si="8"/>
        <v>0</v>
      </c>
      <c r="U49" s="205"/>
      <c r="V49" s="16"/>
      <c r="W49" s="75">
        <v>0</v>
      </c>
      <c r="X49" s="75">
        <v>0</v>
      </c>
      <c r="Y49" s="75">
        <v>0</v>
      </c>
      <c r="Z49" s="75">
        <v>0</v>
      </c>
      <c r="AA49" s="75">
        <v>0</v>
      </c>
      <c r="AB49" s="75">
        <v>0</v>
      </c>
      <c r="AC49" s="75">
        <v>0</v>
      </c>
      <c r="AD49" s="75">
        <v>0</v>
      </c>
      <c r="AE49" s="152">
        <f t="shared" si="9"/>
        <v>0</v>
      </c>
      <c r="AF49" s="167">
        <f>MIN(IF('Demande finale'!$B$11="Positif",AE49*0.5,AE49*0.6),R49)</f>
        <v>0</v>
      </c>
      <c r="AG49" s="167">
        <f t="shared" si="6"/>
        <v>0</v>
      </c>
      <c r="AH49" s="152">
        <f t="shared" si="10"/>
        <v>0</v>
      </c>
      <c r="AI49" s="419"/>
    </row>
    <row r="50" spans="1:35" ht="25.2" customHeight="1" x14ac:dyDescent="0.3">
      <c r="A50" s="16"/>
      <c r="B50" s="16"/>
      <c r="C50" s="16"/>
      <c r="D50" s="16"/>
      <c r="E50" s="17"/>
      <c r="F50" s="17"/>
      <c r="G50" s="17"/>
      <c r="H50" s="17"/>
      <c r="I50" s="75">
        <v>0</v>
      </c>
      <c r="J50" s="75">
        <v>0</v>
      </c>
      <c r="K50" s="75">
        <v>0</v>
      </c>
      <c r="L50" s="75">
        <v>0</v>
      </c>
      <c r="M50" s="75">
        <v>0</v>
      </c>
      <c r="N50" s="75">
        <v>0</v>
      </c>
      <c r="O50" s="75">
        <v>0</v>
      </c>
      <c r="P50" s="75">
        <v>0</v>
      </c>
      <c r="Q50" s="152">
        <f t="shared" si="7"/>
        <v>0</v>
      </c>
      <c r="R50" s="152">
        <f>IF('Demande finale'!$B$11="Positif",Q50*0.5,Q50*0.6)</f>
        <v>0</v>
      </c>
      <c r="S50" s="153">
        <f>IF('Demande finale'!$B$11="Négatif",Q50*0.4,Q50*0.5)</f>
        <v>0</v>
      </c>
      <c r="T50" s="153">
        <f t="shared" si="8"/>
        <v>0</v>
      </c>
      <c r="U50" s="205"/>
      <c r="V50" s="16"/>
      <c r="W50" s="75">
        <v>0</v>
      </c>
      <c r="X50" s="75">
        <v>0</v>
      </c>
      <c r="Y50" s="75">
        <v>0</v>
      </c>
      <c r="Z50" s="75">
        <v>0</v>
      </c>
      <c r="AA50" s="75">
        <v>0</v>
      </c>
      <c r="AB50" s="75">
        <v>0</v>
      </c>
      <c r="AC50" s="75">
        <v>0</v>
      </c>
      <c r="AD50" s="75">
        <v>0</v>
      </c>
      <c r="AE50" s="152">
        <f t="shared" si="9"/>
        <v>0</v>
      </c>
      <c r="AF50" s="167">
        <f>MIN(IF('Demande finale'!$B$11="Positif",AE50*0.5,AE50*0.6),R50)</f>
        <v>0</v>
      </c>
      <c r="AG50" s="167">
        <f t="shared" si="6"/>
        <v>0</v>
      </c>
      <c r="AH50" s="152">
        <f t="shared" si="10"/>
        <v>0</v>
      </c>
      <c r="AI50" s="419"/>
    </row>
    <row r="51" spans="1:35" ht="25.2" customHeight="1" x14ac:dyDescent="0.3">
      <c r="A51" s="16"/>
      <c r="B51" s="16"/>
      <c r="C51" s="16"/>
      <c r="D51" s="16"/>
      <c r="E51" s="17"/>
      <c r="F51" s="17"/>
      <c r="G51" s="17"/>
      <c r="H51" s="17"/>
      <c r="I51" s="75">
        <v>0</v>
      </c>
      <c r="J51" s="75">
        <v>0</v>
      </c>
      <c r="K51" s="75">
        <v>0</v>
      </c>
      <c r="L51" s="75">
        <v>0</v>
      </c>
      <c r="M51" s="75">
        <v>0</v>
      </c>
      <c r="N51" s="75">
        <v>0</v>
      </c>
      <c r="O51" s="75">
        <v>0</v>
      </c>
      <c r="P51" s="75">
        <v>0</v>
      </c>
      <c r="Q51" s="152">
        <f t="shared" si="7"/>
        <v>0</v>
      </c>
      <c r="R51" s="152">
        <f>IF('Demande finale'!$B$11="Positif",Q51*0.5,Q51*0.6)</f>
        <v>0</v>
      </c>
      <c r="S51" s="153">
        <f>IF('Demande finale'!$B$11="Négatif",Q51*0.4,Q51*0.5)</f>
        <v>0</v>
      </c>
      <c r="T51" s="153">
        <f t="shared" si="8"/>
        <v>0</v>
      </c>
      <c r="U51" s="205"/>
      <c r="V51" s="16"/>
      <c r="W51" s="75">
        <v>0</v>
      </c>
      <c r="X51" s="75">
        <v>0</v>
      </c>
      <c r="Y51" s="75">
        <v>0</v>
      </c>
      <c r="Z51" s="75">
        <v>0</v>
      </c>
      <c r="AA51" s="75">
        <v>0</v>
      </c>
      <c r="AB51" s="75">
        <v>0</v>
      </c>
      <c r="AC51" s="75">
        <v>0</v>
      </c>
      <c r="AD51" s="75">
        <v>0</v>
      </c>
      <c r="AE51" s="152">
        <f t="shared" si="9"/>
        <v>0</v>
      </c>
      <c r="AF51" s="167">
        <f>MIN(IF('Demande finale'!$B$11="Positif",AE51*0.5,AE51*0.6),R51)</f>
        <v>0</v>
      </c>
      <c r="AG51" s="167">
        <f t="shared" si="6"/>
        <v>0</v>
      </c>
      <c r="AH51" s="152">
        <f t="shared" si="10"/>
        <v>0</v>
      </c>
      <c r="AI51" s="419"/>
    </row>
    <row r="52" spans="1:35" ht="25.2" customHeight="1" x14ac:dyDescent="0.3">
      <c r="A52" s="16"/>
      <c r="B52" s="16"/>
      <c r="C52" s="16"/>
      <c r="D52" s="16"/>
      <c r="E52" s="17"/>
      <c r="F52" s="17"/>
      <c r="G52" s="17"/>
      <c r="H52" s="17"/>
      <c r="I52" s="75">
        <v>0</v>
      </c>
      <c r="J52" s="75">
        <v>0</v>
      </c>
      <c r="K52" s="75">
        <v>0</v>
      </c>
      <c r="L52" s="75">
        <v>0</v>
      </c>
      <c r="M52" s="75">
        <v>0</v>
      </c>
      <c r="N52" s="75">
        <v>0</v>
      </c>
      <c r="O52" s="75">
        <v>0</v>
      </c>
      <c r="P52" s="75">
        <v>0</v>
      </c>
      <c r="Q52" s="152">
        <f t="shared" si="7"/>
        <v>0</v>
      </c>
      <c r="R52" s="152">
        <f>IF('Demande finale'!$B$11="Positif",Q52*0.5,Q52*0.6)</f>
        <v>0</v>
      </c>
      <c r="S52" s="153">
        <f>IF('Demande finale'!$B$11="Négatif",Q52*0.4,Q52*0.5)</f>
        <v>0</v>
      </c>
      <c r="T52" s="153">
        <f t="shared" si="8"/>
        <v>0</v>
      </c>
      <c r="U52" s="205"/>
      <c r="V52" s="16"/>
      <c r="W52" s="75">
        <v>0</v>
      </c>
      <c r="X52" s="75">
        <v>0</v>
      </c>
      <c r="Y52" s="75">
        <v>0</v>
      </c>
      <c r="Z52" s="75">
        <v>0</v>
      </c>
      <c r="AA52" s="75">
        <v>0</v>
      </c>
      <c r="AB52" s="75">
        <v>0</v>
      </c>
      <c r="AC52" s="75">
        <v>0</v>
      </c>
      <c r="AD52" s="75">
        <v>0</v>
      </c>
      <c r="AE52" s="152">
        <f t="shared" si="9"/>
        <v>0</v>
      </c>
      <c r="AF52" s="167">
        <f>MIN(IF('Demande finale'!$B$11="Positif",AE52*0.5,AE52*0.6),R52)</f>
        <v>0</v>
      </c>
      <c r="AG52" s="167">
        <f t="shared" si="6"/>
        <v>0</v>
      </c>
      <c r="AH52" s="152">
        <f t="shared" si="10"/>
        <v>0</v>
      </c>
      <c r="AI52" s="419"/>
    </row>
    <row r="53" spans="1:35" ht="25.2" customHeight="1" x14ac:dyDescent="0.3">
      <c r="A53" s="16"/>
      <c r="B53" s="16"/>
      <c r="C53" s="16"/>
      <c r="D53" s="16"/>
      <c r="E53" s="17"/>
      <c r="F53" s="17"/>
      <c r="G53" s="17"/>
      <c r="H53" s="17"/>
      <c r="I53" s="75">
        <v>0</v>
      </c>
      <c r="J53" s="75">
        <v>0</v>
      </c>
      <c r="K53" s="75">
        <v>0</v>
      </c>
      <c r="L53" s="75">
        <v>0</v>
      </c>
      <c r="M53" s="75">
        <v>0</v>
      </c>
      <c r="N53" s="75">
        <v>0</v>
      </c>
      <c r="O53" s="75">
        <v>0</v>
      </c>
      <c r="P53" s="75">
        <v>0</v>
      </c>
      <c r="Q53" s="152">
        <f t="shared" si="7"/>
        <v>0</v>
      </c>
      <c r="R53" s="152">
        <f>IF('Demande finale'!$B$11="Positif",Q53*0.5,Q53*0.6)</f>
        <v>0</v>
      </c>
      <c r="S53" s="153">
        <f>IF('Demande finale'!$B$11="Négatif",Q53*0.4,Q53*0.5)</f>
        <v>0</v>
      </c>
      <c r="T53" s="153">
        <f t="shared" si="8"/>
        <v>0</v>
      </c>
      <c r="U53" s="205"/>
      <c r="V53" s="16"/>
      <c r="W53" s="75">
        <v>0</v>
      </c>
      <c r="X53" s="75">
        <v>0</v>
      </c>
      <c r="Y53" s="75">
        <v>0</v>
      </c>
      <c r="Z53" s="75">
        <v>0</v>
      </c>
      <c r="AA53" s="75">
        <v>0</v>
      </c>
      <c r="AB53" s="75">
        <v>0</v>
      </c>
      <c r="AC53" s="75">
        <v>0</v>
      </c>
      <c r="AD53" s="75">
        <v>0</v>
      </c>
      <c r="AE53" s="152">
        <f t="shared" si="9"/>
        <v>0</v>
      </c>
      <c r="AF53" s="167">
        <f>MIN(IF('Demande finale'!$B$11="Positif",AE53*0.5,AE53*0.6),R53)</f>
        <v>0</v>
      </c>
      <c r="AG53" s="167">
        <f t="shared" si="6"/>
        <v>0</v>
      </c>
      <c r="AH53" s="152">
        <f t="shared" si="10"/>
        <v>0</v>
      </c>
      <c r="AI53" s="419"/>
    </row>
    <row r="54" spans="1:35" ht="25.2" customHeight="1" x14ac:dyDescent="0.3">
      <c r="A54" s="16"/>
      <c r="B54" s="16"/>
      <c r="C54" s="16"/>
      <c r="D54" s="16"/>
      <c r="E54" s="17"/>
      <c r="F54" s="17"/>
      <c r="G54" s="17"/>
      <c r="H54" s="17"/>
      <c r="I54" s="75">
        <v>0</v>
      </c>
      <c r="J54" s="75">
        <v>0</v>
      </c>
      <c r="K54" s="75">
        <v>0</v>
      </c>
      <c r="L54" s="75">
        <v>0</v>
      </c>
      <c r="M54" s="75">
        <v>0</v>
      </c>
      <c r="N54" s="75">
        <v>0</v>
      </c>
      <c r="O54" s="75">
        <v>0</v>
      </c>
      <c r="P54" s="75">
        <v>0</v>
      </c>
      <c r="Q54" s="152">
        <f t="shared" si="7"/>
        <v>0</v>
      </c>
      <c r="R54" s="152">
        <f>IF('Demande finale'!$B$11="Positif",Q54*0.5,Q54*0.6)</f>
        <v>0</v>
      </c>
      <c r="S54" s="153">
        <f>IF('Demande finale'!$B$11="Négatif",Q54*0.4,Q54*0.5)</f>
        <v>0</v>
      </c>
      <c r="T54" s="153">
        <f t="shared" si="8"/>
        <v>0</v>
      </c>
      <c r="U54" s="205"/>
      <c r="V54" s="16"/>
      <c r="W54" s="75">
        <v>0</v>
      </c>
      <c r="X54" s="75">
        <v>0</v>
      </c>
      <c r="Y54" s="75">
        <v>0</v>
      </c>
      <c r="Z54" s="75">
        <v>0</v>
      </c>
      <c r="AA54" s="75">
        <v>0</v>
      </c>
      <c r="AB54" s="75">
        <v>0</v>
      </c>
      <c r="AC54" s="75">
        <v>0</v>
      </c>
      <c r="AD54" s="75">
        <v>0</v>
      </c>
      <c r="AE54" s="152">
        <f t="shared" si="9"/>
        <v>0</v>
      </c>
      <c r="AF54" s="167">
        <f>MIN(IF('Demande finale'!$B$11="Positif",AE54*0.5,AE54*0.6),R54)</f>
        <v>0</v>
      </c>
      <c r="AG54" s="167">
        <f t="shared" si="6"/>
        <v>0</v>
      </c>
      <c r="AH54" s="152">
        <f t="shared" si="10"/>
        <v>0</v>
      </c>
      <c r="AI54" s="419"/>
    </row>
    <row r="55" spans="1:35" ht="25.2" customHeight="1" x14ac:dyDescent="0.3">
      <c r="A55" s="16"/>
      <c r="B55" s="16"/>
      <c r="C55" s="16"/>
      <c r="D55" s="16"/>
      <c r="E55" s="16"/>
      <c r="F55" s="16"/>
      <c r="G55" s="16"/>
      <c r="H55" s="16"/>
      <c r="I55" s="75">
        <v>0</v>
      </c>
      <c r="J55" s="75">
        <v>0</v>
      </c>
      <c r="K55" s="75">
        <v>0</v>
      </c>
      <c r="L55" s="75">
        <v>0</v>
      </c>
      <c r="M55" s="75">
        <v>0</v>
      </c>
      <c r="N55" s="75">
        <v>0</v>
      </c>
      <c r="O55" s="75">
        <v>0</v>
      </c>
      <c r="P55" s="75">
        <v>0</v>
      </c>
      <c r="Q55" s="152">
        <f t="shared" si="7"/>
        <v>0</v>
      </c>
      <c r="R55" s="152">
        <f>IF('Demande finale'!$B$11="Positif",Q55*0.5,Q55*0.6)</f>
        <v>0</v>
      </c>
      <c r="S55" s="153">
        <f>IF('Demande finale'!$B$11="Négatif",Q55*0.4,Q55*0.5)</f>
        <v>0</v>
      </c>
      <c r="T55" s="153">
        <f t="shared" si="8"/>
        <v>0</v>
      </c>
      <c r="U55" s="205"/>
      <c r="V55" s="16"/>
      <c r="W55" s="75">
        <v>0</v>
      </c>
      <c r="X55" s="75">
        <v>0</v>
      </c>
      <c r="Y55" s="75">
        <v>0</v>
      </c>
      <c r="Z55" s="75">
        <v>0</v>
      </c>
      <c r="AA55" s="75">
        <v>0</v>
      </c>
      <c r="AB55" s="75">
        <v>0</v>
      </c>
      <c r="AC55" s="75">
        <v>0</v>
      </c>
      <c r="AD55" s="75">
        <v>0</v>
      </c>
      <c r="AE55" s="152">
        <f t="shared" si="9"/>
        <v>0</v>
      </c>
      <c r="AF55" s="167">
        <f>MIN(IF('Demande finale'!$B$11="Positif",AE55*0.5,AE55*0.6),R55)</f>
        <v>0</v>
      </c>
      <c r="AG55" s="167">
        <f t="shared" si="6"/>
        <v>0</v>
      </c>
      <c r="AH55" s="152">
        <f t="shared" si="10"/>
        <v>0</v>
      </c>
      <c r="AI55" s="419"/>
    </row>
    <row r="56" spans="1:35" ht="25.2" customHeight="1" x14ac:dyDescent="0.3">
      <c r="A56" s="16"/>
      <c r="B56" s="16"/>
      <c r="C56" s="16"/>
      <c r="D56" s="16"/>
      <c r="E56" s="16"/>
      <c r="F56" s="16"/>
      <c r="G56" s="16"/>
      <c r="H56" s="16"/>
      <c r="I56" s="75">
        <v>0</v>
      </c>
      <c r="J56" s="75">
        <v>0</v>
      </c>
      <c r="K56" s="75">
        <v>0</v>
      </c>
      <c r="L56" s="75">
        <v>0</v>
      </c>
      <c r="M56" s="75">
        <v>0</v>
      </c>
      <c r="N56" s="75">
        <v>0</v>
      </c>
      <c r="O56" s="75">
        <v>0</v>
      </c>
      <c r="P56" s="75">
        <v>0</v>
      </c>
      <c r="Q56" s="152">
        <f t="shared" si="7"/>
        <v>0</v>
      </c>
      <c r="R56" s="152">
        <f>IF('Demande finale'!$B$11="Positif",Q56*0.5,Q56*0.6)</f>
        <v>0</v>
      </c>
      <c r="S56" s="153">
        <f>IF('Demande finale'!$B$11="Négatif",Q56*0.4,Q56*0.5)</f>
        <v>0</v>
      </c>
      <c r="T56" s="153">
        <f t="shared" si="8"/>
        <v>0</v>
      </c>
      <c r="U56" s="205"/>
      <c r="V56" s="16"/>
      <c r="W56" s="75">
        <v>0</v>
      </c>
      <c r="X56" s="75">
        <v>0</v>
      </c>
      <c r="Y56" s="75">
        <v>0</v>
      </c>
      <c r="Z56" s="75">
        <v>0</v>
      </c>
      <c r="AA56" s="75">
        <v>0</v>
      </c>
      <c r="AB56" s="75">
        <v>0</v>
      </c>
      <c r="AC56" s="75">
        <v>0</v>
      </c>
      <c r="AD56" s="75">
        <v>0</v>
      </c>
      <c r="AE56" s="152">
        <f t="shared" si="9"/>
        <v>0</v>
      </c>
      <c r="AF56" s="167">
        <f>MIN(IF('Demande finale'!$B$11="Positif",AE56*0.5,AE56*0.6),R56)</f>
        <v>0</v>
      </c>
      <c r="AG56" s="167">
        <f t="shared" si="6"/>
        <v>0</v>
      </c>
      <c r="AH56" s="152">
        <f t="shared" si="10"/>
        <v>0</v>
      </c>
      <c r="AI56" s="419"/>
    </row>
    <row r="57" spans="1:35" ht="25.2" customHeight="1" x14ac:dyDescent="0.3">
      <c r="A57" s="16"/>
      <c r="B57" s="16"/>
      <c r="C57" s="16"/>
      <c r="D57" s="16"/>
      <c r="E57" s="17"/>
      <c r="F57" s="17"/>
      <c r="G57" s="17"/>
      <c r="H57" s="17"/>
      <c r="I57" s="75">
        <v>0</v>
      </c>
      <c r="J57" s="75">
        <v>0</v>
      </c>
      <c r="K57" s="75">
        <v>0</v>
      </c>
      <c r="L57" s="75">
        <v>0</v>
      </c>
      <c r="M57" s="75">
        <v>0</v>
      </c>
      <c r="N57" s="75">
        <v>0</v>
      </c>
      <c r="O57" s="75">
        <v>0</v>
      </c>
      <c r="P57" s="75">
        <v>0</v>
      </c>
      <c r="Q57" s="152">
        <f t="shared" si="7"/>
        <v>0</v>
      </c>
      <c r="R57" s="152">
        <f>IF('Demande finale'!$B$11="Positif",Q57*0.5,Q57*0.6)</f>
        <v>0</v>
      </c>
      <c r="S57" s="153">
        <f>IF('Demande finale'!$B$11="Négatif",Q57*0.4,Q57*0.5)</f>
        <v>0</v>
      </c>
      <c r="T57" s="153">
        <f t="shared" si="8"/>
        <v>0</v>
      </c>
      <c r="U57" s="205"/>
      <c r="V57" s="16"/>
      <c r="W57" s="75">
        <v>0</v>
      </c>
      <c r="X57" s="75">
        <v>0</v>
      </c>
      <c r="Y57" s="75">
        <v>0</v>
      </c>
      <c r="Z57" s="75">
        <v>0</v>
      </c>
      <c r="AA57" s="75">
        <v>0</v>
      </c>
      <c r="AB57" s="75">
        <v>0</v>
      </c>
      <c r="AC57" s="75">
        <v>0</v>
      </c>
      <c r="AD57" s="75">
        <v>0</v>
      </c>
      <c r="AE57" s="152">
        <f t="shared" si="9"/>
        <v>0</v>
      </c>
      <c r="AF57" s="167">
        <f>MIN(IF('Demande finale'!$B$11="Positif",AE57*0.5,AE57*0.6),R57)</f>
        <v>0</v>
      </c>
      <c r="AG57" s="167">
        <f t="shared" si="6"/>
        <v>0</v>
      </c>
      <c r="AH57" s="152">
        <f t="shared" si="10"/>
        <v>0</v>
      </c>
      <c r="AI57" s="419"/>
    </row>
    <row r="58" spans="1:35" ht="25.2" customHeight="1" x14ac:dyDescent="0.3">
      <c r="A58" s="16"/>
      <c r="B58" s="16"/>
      <c r="C58" s="16"/>
      <c r="D58" s="16"/>
      <c r="E58" s="16"/>
      <c r="F58" s="16"/>
      <c r="G58" s="16"/>
      <c r="H58" s="16"/>
      <c r="I58" s="75">
        <v>0</v>
      </c>
      <c r="J58" s="75">
        <v>0</v>
      </c>
      <c r="K58" s="75">
        <v>0</v>
      </c>
      <c r="L58" s="75">
        <v>0</v>
      </c>
      <c r="M58" s="75">
        <v>0</v>
      </c>
      <c r="N58" s="75">
        <v>0</v>
      </c>
      <c r="O58" s="75">
        <v>0</v>
      </c>
      <c r="P58" s="75">
        <v>0</v>
      </c>
      <c r="Q58" s="152">
        <f t="shared" si="7"/>
        <v>0</v>
      </c>
      <c r="R58" s="152">
        <f>IF('Demande finale'!$B$11="Positif",Q58*0.5,Q58*0.6)</f>
        <v>0</v>
      </c>
      <c r="S58" s="153">
        <f>IF('Demande finale'!$B$11="Négatif",Q58*0.4,Q58*0.5)</f>
        <v>0</v>
      </c>
      <c r="T58" s="153">
        <f t="shared" si="8"/>
        <v>0</v>
      </c>
      <c r="U58" s="205"/>
      <c r="V58" s="16"/>
      <c r="W58" s="75">
        <v>0</v>
      </c>
      <c r="X58" s="75">
        <v>0</v>
      </c>
      <c r="Y58" s="75">
        <v>0</v>
      </c>
      <c r="Z58" s="75">
        <v>0</v>
      </c>
      <c r="AA58" s="75">
        <v>0</v>
      </c>
      <c r="AB58" s="75">
        <v>0</v>
      </c>
      <c r="AC58" s="75">
        <v>0</v>
      </c>
      <c r="AD58" s="75">
        <v>0</v>
      </c>
      <c r="AE58" s="152">
        <f t="shared" si="9"/>
        <v>0</v>
      </c>
      <c r="AF58" s="167">
        <f>MIN(IF('Demande finale'!$B$11="Positif",AE58*0.5,AE58*0.6),R58)</f>
        <v>0</v>
      </c>
      <c r="AG58" s="167">
        <f t="shared" si="6"/>
        <v>0</v>
      </c>
      <c r="AH58" s="152">
        <f t="shared" si="10"/>
        <v>0</v>
      </c>
      <c r="AI58" s="419"/>
    </row>
    <row r="59" spans="1:35" ht="25.2" customHeight="1" x14ac:dyDescent="0.3">
      <c r="A59" s="16"/>
      <c r="B59" s="16"/>
      <c r="C59" s="16"/>
      <c r="D59" s="16"/>
      <c r="E59" s="16"/>
      <c r="F59" s="16"/>
      <c r="G59" s="16"/>
      <c r="H59" s="16"/>
      <c r="I59" s="75">
        <v>0</v>
      </c>
      <c r="J59" s="75">
        <v>0</v>
      </c>
      <c r="K59" s="75">
        <v>0</v>
      </c>
      <c r="L59" s="75">
        <v>0</v>
      </c>
      <c r="M59" s="75">
        <v>0</v>
      </c>
      <c r="N59" s="75">
        <v>0</v>
      </c>
      <c r="O59" s="75">
        <v>0</v>
      </c>
      <c r="P59" s="75">
        <v>0</v>
      </c>
      <c r="Q59" s="152">
        <f t="shared" si="7"/>
        <v>0</v>
      </c>
      <c r="R59" s="152">
        <f>IF('Demande finale'!$B$11="Positif",Q59*0.5,Q59*0.6)</f>
        <v>0</v>
      </c>
      <c r="S59" s="153">
        <f>IF('Demande finale'!$B$11="Négatif",Q59*0.4,Q59*0.5)</f>
        <v>0</v>
      </c>
      <c r="T59" s="153">
        <f t="shared" si="8"/>
        <v>0</v>
      </c>
      <c r="U59" s="205"/>
      <c r="V59" s="16"/>
      <c r="W59" s="75">
        <v>0</v>
      </c>
      <c r="X59" s="75">
        <v>0</v>
      </c>
      <c r="Y59" s="75">
        <v>0</v>
      </c>
      <c r="Z59" s="75">
        <v>0</v>
      </c>
      <c r="AA59" s="75">
        <v>0</v>
      </c>
      <c r="AB59" s="75">
        <v>0</v>
      </c>
      <c r="AC59" s="75">
        <v>0</v>
      </c>
      <c r="AD59" s="75">
        <v>0</v>
      </c>
      <c r="AE59" s="152">
        <f t="shared" si="9"/>
        <v>0</v>
      </c>
      <c r="AF59" s="167">
        <f>MIN(IF('Demande finale'!$B$11="Positif",AE59*0.5,AE59*0.6),R59)</f>
        <v>0</v>
      </c>
      <c r="AG59" s="167">
        <f t="shared" si="6"/>
        <v>0</v>
      </c>
      <c r="AH59" s="152">
        <f t="shared" si="10"/>
        <v>0</v>
      </c>
      <c r="AI59" s="419"/>
    </row>
    <row r="60" spans="1:35" ht="25.2" customHeight="1" x14ac:dyDescent="0.3">
      <c r="A60" s="16"/>
      <c r="B60" s="16"/>
      <c r="C60" s="16"/>
      <c r="D60" s="16"/>
      <c r="E60" s="16"/>
      <c r="F60" s="16"/>
      <c r="G60" s="16"/>
      <c r="H60" s="16"/>
      <c r="I60" s="75">
        <v>0</v>
      </c>
      <c r="J60" s="75">
        <v>0</v>
      </c>
      <c r="K60" s="75">
        <v>0</v>
      </c>
      <c r="L60" s="75">
        <v>0</v>
      </c>
      <c r="M60" s="75">
        <v>0</v>
      </c>
      <c r="N60" s="75">
        <v>0</v>
      </c>
      <c r="O60" s="75">
        <v>0</v>
      </c>
      <c r="P60" s="75">
        <v>0</v>
      </c>
      <c r="Q60" s="152">
        <f t="shared" si="7"/>
        <v>0</v>
      </c>
      <c r="R60" s="152">
        <f>IF('Demande finale'!$B$11="Positif",Q60*0.5,Q60*0.6)</f>
        <v>0</v>
      </c>
      <c r="S60" s="153">
        <f>IF('Demande finale'!$B$11="Négatif",Q60*0.4,Q60*0.5)</f>
        <v>0</v>
      </c>
      <c r="T60" s="153">
        <f t="shared" si="8"/>
        <v>0</v>
      </c>
      <c r="U60" s="205"/>
      <c r="V60" s="16"/>
      <c r="W60" s="75">
        <v>0</v>
      </c>
      <c r="X60" s="75">
        <v>0</v>
      </c>
      <c r="Y60" s="75">
        <v>0</v>
      </c>
      <c r="Z60" s="75">
        <v>0</v>
      </c>
      <c r="AA60" s="75">
        <v>0</v>
      </c>
      <c r="AB60" s="75">
        <v>0</v>
      </c>
      <c r="AC60" s="75">
        <v>0</v>
      </c>
      <c r="AD60" s="75">
        <v>0</v>
      </c>
      <c r="AE60" s="152">
        <f t="shared" si="9"/>
        <v>0</v>
      </c>
      <c r="AF60" s="167">
        <f>MIN(IF('Demande finale'!$B$11="Positif",AE60*0.5,AE60*0.6),R60)</f>
        <v>0</v>
      </c>
      <c r="AG60" s="167">
        <f t="shared" si="6"/>
        <v>0</v>
      </c>
      <c r="AH60" s="152">
        <f t="shared" si="10"/>
        <v>0</v>
      </c>
      <c r="AI60" s="419"/>
    </row>
    <row r="61" spans="1:35" ht="25.2" customHeight="1" x14ac:dyDescent="0.3">
      <c r="A61" s="16"/>
      <c r="B61" s="16"/>
      <c r="C61" s="16"/>
      <c r="D61" s="16"/>
      <c r="E61" s="16"/>
      <c r="F61" s="16"/>
      <c r="G61" s="16"/>
      <c r="H61" s="16"/>
      <c r="I61" s="75">
        <v>0</v>
      </c>
      <c r="J61" s="75">
        <v>0</v>
      </c>
      <c r="K61" s="75">
        <v>0</v>
      </c>
      <c r="L61" s="75">
        <v>0</v>
      </c>
      <c r="M61" s="75">
        <v>0</v>
      </c>
      <c r="N61" s="75">
        <v>0</v>
      </c>
      <c r="O61" s="75">
        <v>0</v>
      </c>
      <c r="P61" s="75">
        <v>0</v>
      </c>
      <c r="Q61" s="152">
        <f t="shared" si="7"/>
        <v>0</v>
      </c>
      <c r="R61" s="152">
        <f>IF('Demande finale'!$B$11="Positif",Q61*0.5,Q61*0.6)</f>
        <v>0</v>
      </c>
      <c r="S61" s="153">
        <f>IF('Demande finale'!$B$11="Négatif",Q61*0.4,Q61*0.5)</f>
        <v>0</v>
      </c>
      <c r="T61" s="153">
        <f t="shared" si="8"/>
        <v>0</v>
      </c>
      <c r="U61" s="205"/>
      <c r="V61" s="16"/>
      <c r="W61" s="75">
        <v>0</v>
      </c>
      <c r="X61" s="75">
        <v>0</v>
      </c>
      <c r="Y61" s="75">
        <v>0</v>
      </c>
      <c r="Z61" s="75">
        <v>0</v>
      </c>
      <c r="AA61" s="75">
        <v>0</v>
      </c>
      <c r="AB61" s="75">
        <v>0</v>
      </c>
      <c r="AC61" s="75">
        <v>0</v>
      </c>
      <c r="AD61" s="75">
        <v>0</v>
      </c>
      <c r="AE61" s="152">
        <f t="shared" si="9"/>
        <v>0</v>
      </c>
      <c r="AF61" s="167">
        <f>MIN(IF('Demande finale'!$B$11="Positif",AE61*0.5,AE61*0.6),R61)</f>
        <v>0</v>
      </c>
      <c r="AG61" s="167">
        <f t="shared" si="6"/>
        <v>0</v>
      </c>
      <c r="AH61" s="152">
        <f t="shared" si="10"/>
        <v>0</v>
      </c>
      <c r="AI61" s="419"/>
    </row>
    <row r="62" spans="1:35" ht="24" customHeight="1" x14ac:dyDescent="0.3">
      <c r="A62" s="157"/>
      <c r="B62" s="157"/>
      <c r="C62" s="157"/>
      <c r="D62" s="157"/>
      <c r="E62" s="157"/>
      <c r="F62" s="156"/>
      <c r="G62" s="156"/>
      <c r="H62" s="156"/>
    </row>
  </sheetData>
  <sheetProtection algorithmName="SHA-512" hashValue="cRJDeo7dV8ypyuAuK3usHkei3dNg5QyUAkXGaI2cErQxiv6ixk/T0ymXZHVAtmrbd7rw1eM+p/Bmn8AF++UzIg==" saltValue="XGaHAsGJ566GOoiiht63PQ==" spinCount="100000" sheet="1" selectLockedCells="1"/>
  <mergeCells count="30">
    <mergeCell ref="B10:B11"/>
    <mergeCell ref="D10:D11"/>
    <mergeCell ref="F10:F11"/>
    <mergeCell ref="AH9:AH11"/>
    <mergeCell ref="Q9:Q11"/>
    <mergeCell ref="T9:T11"/>
    <mergeCell ref="U9:U36"/>
    <mergeCell ref="V9:V11"/>
    <mergeCell ref="W9:AD9"/>
    <mergeCell ref="AE9:AE11"/>
    <mergeCell ref="AF9:AG10"/>
    <mergeCell ref="A9:F9"/>
    <mergeCell ref="A10:A11"/>
    <mergeCell ref="Z10:AD10"/>
    <mergeCell ref="V7:AH7"/>
    <mergeCell ref="I9:P9"/>
    <mergeCell ref="Y10:Y11"/>
    <mergeCell ref="A12:H12"/>
    <mergeCell ref="R9:S10"/>
    <mergeCell ref="E10:E11"/>
    <mergeCell ref="C10:C11"/>
    <mergeCell ref="G10:G11"/>
    <mergeCell ref="H10:H11"/>
    <mergeCell ref="I10:I11"/>
    <mergeCell ref="J10:J11"/>
    <mergeCell ref="K10:K11"/>
    <mergeCell ref="W10:W11"/>
    <mergeCell ref="X10:X11"/>
    <mergeCell ref="L10:P10"/>
    <mergeCell ref="I7:T7"/>
  </mergeCells>
  <conditionalFormatting sqref="R12">
    <cfRule type="cellIs" dxfId="53" priority="1" operator="between">
      <formula>10000</formula>
      <formula>350000</formula>
    </cfRule>
    <cfRule type="cellIs" dxfId="52" priority="2" operator="greaterThan">
      <formula>350000</formula>
    </cfRule>
  </conditionalFormatting>
  <dataValidations count="1">
    <dataValidation type="date" allowBlank="1" showInputMessage="1" showErrorMessage="1" sqref="G13:H61" xr:uid="{473328BE-DA29-4A48-8002-9DBA6E3719BA}">
      <formula1>46023</formula1>
      <formula2>51136</formula2>
    </dataValidation>
  </dataValidations>
  <hyperlinks>
    <hyperlink ref="B7" r:id="rId1" display="Note : Pour consulter les types d'actions admissibles au volet 3 et compléter la colonne B, veuillez vous référer à la norme du PEP. " xr:uid="{218267EE-FDAB-40C6-805F-2B0C63CA399F}"/>
  </hyperlinks>
  <pageMargins left="0.25" right="0.25" top="0.75" bottom="0.75" header="0.3" footer="0.3"/>
  <pageSetup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D6EB48A-ADE7-4C20-97C6-CD0DB13DA9C2}">
          <x14:formula1>
            <xm:f>Source!$F$103:$F$108</xm:f>
          </x14:formula1>
          <xm:sqref>C13:C61</xm:sqref>
        </x14:dataValidation>
        <x14:dataValidation type="list" allowBlank="1" showInputMessage="1" showErrorMessage="1" xr:uid="{FB5D2EA3-DEDF-467F-95FA-A4BAE9D2822F}">
          <x14:formula1>
            <xm:f>Source_1!$B$153:$B$160</xm:f>
          </x14:formula1>
          <xm:sqref>B13:B61</xm:sqref>
        </x14:dataValidation>
        <x14:dataValidation type="list" allowBlank="1" showInputMessage="1" showErrorMessage="1" xr:uid="{2E43C5EF-B89B-4DF4-8452-CE70537F22E0}">
          <x14:formula1>
            <xm:f>Source_1!$B$164:$B$168</xm:f>
          </x14:formula1>
          <xm:sqref>V13:V61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FDCE-7A3C-48FE-BD67-C40EC10FD15A}">
  <sheetPr>
    <tabColor rgb="FF002060"/>
  </sheetPr>
  <dimension ref="A1:AM100"/>
  <sheetViews>
    <sheetView showGridLines="0" zoomScale="70" zoomScaleNormal="70" workbookViewId="0">
      <pane xSplit="2" topLeftCell="C1" activePane="topRight" state="frozen"/>
      <selection activeCell="A12" sqref="A12"/>
      <selection pane="topRight" activeCell="B14" sqref="B14"/>
    </sheetView>
  </sheetViews>
  <sheetFormatPr baseColWidth="10" defaultColWidth="11.44140625" defaultRowHeight="14.4" x14ac:dyDescent="0.3"/>
  <cols>
    <col min="1" max="1" width="44.6640625" style="30" customWidth="1"/>
    <col min="2" max="4" width="41" style="30" customWidth="1"/>
    <col min="5" max="8" width="22.5546875" style="30" customWidth="1"/>
    <col min="9" max="13" width="22.5546875" style="30" hidden="1" customWidth="1"/>
    <col min="14" max="14" width="22.5546875" style="30" customWidth="1"/>
    <col min="15" max="15" width="25.6640625" style="207" customWidth="1"/>
    <col min="16" max="16" width="28" style="207" customWidth="1"/>
    <col min="17" max="17" width="25.6640625" style="30" customWidth="1"/>
    <col min="18" max="18" width="2" style="30" customWidth="1"/>
    <col min="19" max="22" width="25.6640625" style="30" customWidth="1"/>
    <col min="23" max="27" width="25.6640625" style="30" hidden="1" customWidth="1"/>
    <col min="28" max="39" width="25.6640625" style="30" customWidth="1"/>
    <col min="40" max="16384" width="11.44140625" style="30"/>
  </cols>
  <sheetData>
    <row r="1" spans="1:39" x14ac:dyDescent="0.3">
      <c r="O1" s="30"/>
      <c r="P1" s="30"/>
    </row>
    <row r="2" spans="1:39" x14ac:dyDescent="0.3">
      <c r="O2" s="30"/>
      <c r="P2" s="30"/>
    </row>
    <row r="3" spans="1:39" ht="23.4" x14ac:dyDescent="0.45">
      <c r="O3" s="369"/>
      <c r="P3" s="30"/>
      <c r="T3" s="93"/>
      <c r="U3" s="93"/>
      <c r="V3" s="93"/>
      <c r="W3" s="93"/>
      <c r="X3" s="93"/>
      <c r="Y3" s="93"/>
      <c r="Z3" s="93"/>
    </row>
    <row r="4" spans="1:39" x14ac:dyDescent="0.3">
      <c r="O4" s="30"/>
      <c r="P4" s="30"/>
    </row>
    <row r="5" spans="1:39" x14ac:dyDescent="0.3">
      <c r="O5" s="30"/>
      <c r="P5" s="30"/>
    </row>
    <row r="6" spans="1:39" ht="14.4" customHeight="1" x14ac:dyDescent="0.3">
      <c r="F6" s="548" t="s">
        <v>55</v>
      </c>
      <c r="G6" s="548"/>
      <c r="H6" s="548"/>
      <c r="I6" s="548"/>
      <c r="J6" s="548"/>
      <c r="K6" s="548"/>
      <c r="L6" s="548"/>
      <c r="M6" s="548"/>
      <c r="N6" s="548"/>
      <c r="O6" s="548"/>
      <c r="P6" s="548"/>
      <c r="Q6" s="548"/>
      <c r="S6" s="491" t="s">
        <v>56</v>
      </c>
      <c r="T6" s="491"/>
      <c r="U6" s="491"/>
      <c r="V6" s="491"/>
      <c r="W6" s="491"/>
      <c r="X6" s="491"/>
      <c r="Y6" s="491"/>
      <c r="Z6" s="491"/>
      <c r="AA6" s="491"/>
      <c r="AB6" s="491"/>
      <c r="AC6" s="491"/>
      <c r="AD6" s="491"/>
      <c r="AE6" s="491"/>
      <c r="AF6" s="163"/>
      <c r="AG6" s="163"/>
      <c r="AH6" s="163"/>
      <c r="AI6" s="163"/>
      <c r="AJ6" s="163"/>
      <c r="AK6" s="163"/>
      <c r="AL6" s="163"/>
      <c r="AM6" s="163"/>
    </row>
    <row r="7" spans="1:39" ht="14.4" customHeight="1" x14ac:dyDescent="0.3">
      <c r="F7" s="548"/>
      <c r="G7" s="548"/>
      <c r="H7" s="548"/>
      <c r="I7" s="548"/>
      <c r="J7" s="548"/>
      <c r="K7" s="548"/>
      <c r="L7" s="548"/>
      <c r="M7" s="548"/>
      <c r="N7" s="548"/>
      <c r="O7" s="548"/>
      <c r="P7" s="548"/>
      <c r="Q7" s="548"/>
      <c r="S7" s="491"/>
      <c r="T7" s="491"/>
      <c r="U7" s="491"/>
      <c r="V7" s="491"/>
      <c r="W7" s="491"/>
      <c r="X7" s="491"/>
      <c r="Y7" s="491"/>
      <c r="Z7" s="491"/>
      <c r="AA7" s="491"/>
      <c r="AB7" s="491"/>
      <c r="AC7" s="491"/>
      <c r="AD7" s="491"/>
      <c r="AE7" s="491"/>
      <c r="AF7" s="163"/>
      <c r="AG7" s="163"/>
      <c r="AH7" s="163"/>
      <c r="AI7" s="163"/>
      <c r="AJ7" s="163"/>
      <c r="AK7" s="163"/>
      <c r="AL7" s="163"/>
      <c r="AM7" s="163"/>
    </row>
    <row r="8" spans="1:39" ht="18" x14ac:dyDescent="0.3">
      <c r="D8" s="367"/>
      <c r="E8" s="200"/>
      <c r="F8" s="200"/>
      <c r="G8" s="200"/>
      <c r="H8" s="200"/>
      <c r="I8" s="200"/>
      <c r="J8" s="200"/>
      <c r="K8" s="200"/>
      <c r="L8" s="200"/>
      <c r="M8" s="200"/>
      <c r="N8" s="200"/>
      <c r="O8" s="30"/>
      <c r="P8" s="30"/>
      <c r="AD8" s="178"/>
      <c r="AE8" s="178"/>
      <c r="AF8" s="178"/>
      <c r="AG8" s="178"/>
      <c r="AH8" s="178"/>
      <c r="AI8" s="178"/>
      <c r="AJ8" s="178"/>
      <c r="AK8" s="178"/>
      <c r="AL8" s="178"/>
      <c r="AM8" s="178"/>
    </row>
    <row r="9" spans="1:39" ht="23.4" customHeight="1" x14ac:dyDescent="0.3">
      <c r="A9" s="542" t="s">
        <v>57</v>
      </c>
      <c r="B9" s="543"/>
      <c r="C9" s="543"/>
      <c r="D9" s="543"/>
      <c r="E9" s="544"/>
      <c r="F9" s="502" t="s">
        <v>135</v>
      </c>
      <c r="G9" s="483"/>
      <c r="H9" s="483"/>
      <c r="I9" s="483"/>
      <c r="J9" s="483"/>
      <c r="K9" s="483"/>
      <c r="L9" s="483"/>
      <c r="M9" s="403"/>
      <c r="N9" s="426" t="s">
        <v>59</v>
      </c>
      <c r="O9" s="465" t="s">
        <v>136</v>
      </c>
      <c r="P9" s="482"/>
      <c r="Q9" s="426" t="s">
        <v>137</v>
      </c>
      <c r="R9" s="539"/>
      <c r="S9" s="481" t="s">
        <v>138</v>
      </c>
      <c r="T9" s="518" t="s">
        <v>139</v>
      </c>
      <c r="U9" s="519"/>
      <c r="V9" s="519"/>
      <c r="W9" s="519"/>
      <c r="X9" s="519"/>
      <c r="Y9" s="519"/>
      <c r="Z9" s="519"/>
      <c r="AA9" s="549"/>
      <c r="AB9" s="469" t="s">
        <v>140</v>
      </c>
      <c r="AC9" s="496" t="s">
        <v>141</v>
      </c>
      <c r="AD9" s="496"/>
      <c r="AE9" s="454" t="s">
        <v>112</v>
      </c>
    </row>
    <row r="10" spans="1:39" ht="19.2" customHeight="1" x14ac:dyDescent="0.3">
      <c r="A10" s="545"/>
      <c r="B10" s="546"/>
      <c r="C10" s="546"/>
      <c r="D10" s="546"/>
      <c r="E10" s="547"/>
      <c r="F10" s="486" t="s">
        <v>74</v>
      </c>
      <c r="G10" s="486" t="s">
        <v>75</v>
      </c>
      <c r="H10" s="486" t="s">
        <v>76</v>
      </c>
      <c r="I10" s="502" t="s">
        <v>77</v>
      </c>
      <c r="J10" s="483"/>
      <c r="K10" s="483"/>
      <c r="L10" s="483"/>
      <c r="M10" s="514"/>
      <c r="N10" s="455"/>
      <c r="O10" s="540"/>
      <c r="P10" s="541"/>
      <c r="Q10" s="455"/>
      <c r="R10" s="539"/>
      <c r="S10" s="481"/>
      <c r="T10" s="457" t="s">
        <v>78</v>
      </c>
      <c r="U10" s="457" t="s">
        <v>75</v>
      </c>
      <c r="V10" s="457" t="s">
        <v>76</v>
      </c>
      <c r="W10" s="459" t="s">
        <v>79</v>
      </c>
      <c r="X10" s="460"/>
      <c r="Y10" s="460"/>
      <c r="Z10" s="460"/>
      <c r="AA10" s="461"/>
      <c r="AB10" s="523"/>
      <c r="AC10" s="496"/>
      <c r="AD10" s="496"/>
      <c r="AE10" s="454"/>
    </row>
    <row r="11" spans="1:39" s="18" customFormat="1" ht="138.6" customHeight="1" x14ac:dyDescent="0.3">
      <c r="A11" s="341" t="s">
        <v>142</v>
      </c>
      <c r="B11" s="342" t="s">
        <v>143</v>
      </c>
      <c r="C11" s="343" t="s">
        <v>144</v>
      </c>
      <c r="D11" s="357" t="s">
        <v>145</v>
      </c>
      <c r="E11" s="344" t="s">
        <v>146</v>
      </c>
      <c r="F11" s="486"/>
      <c r="G11" s="486"/>
      <c r="H11" s="486"/>
      <c r="I11" s="13" t="s">
        <v>80</v>
      </c>
      <c r="J11" s="13" t="s">
        <v>81</v>
      </c>
      <c r="K11" s="13" t="s">
        <v>82</v>
      </c>
      <c r="L11" s="96" t="s">
        <v>83</v>
      </c>
      <c r="M11" s="13" t="s">
        <v>100</v>
      </c>
      <c r="N11" s="456"/>
      <c r="O11" s="13" t="s">
        <v>147</v>
      </c>
      <c r="P11" s="96" t="s">
        <v>86</v>
      </c>
      <c r="Q11" s="456"/>
      <c r="R11" s="539"/>
      <c r="S11" s="481"/>
      <c r="T11" s="458"/>
      <c r="U11" s="458"/>
      <c r="V11" s="458"/>
      <c r="W11" s="399" t="s">
        <v>80</v>
      </c>
      <c r="X11" s="8" t="s">
        <v>81</v>
      </c>
      <c r="Y11" s="8" t="s">
        <v>82</v>
      </c>
      <c r="Z11" s="8" t="s">
        <v>83</v>
      </c>
      <c r="AA11" s="8" t="s">
        <v>84</v>
      </c>
      <c r="AB11" s="470"/>
      <c r="AC11" s="8" t="s">
        <v>87</v>
      </c>
      <c r="AD11" s="8" t="s">
        <v>88</v>
      </c>
      <c r="AE11" s="454"/>
      <c r="AF11" s="420"/>
    </row>
    <row r="12" spans="1:39" s="18" customFormat="1" ht="25.35" customHeight="1" x14ac:dyDescent="0.3">
      <c r="A12" s="537" t="s">
        <v>89</v>
      </c>
      <c r="B12" s="538"/>
      <c r="C12" s="538"/>
      <c r="D12" s="538"/>
      <c r="E12" s="538"/>
      <c r="F12" s="20">
        <f t="shared" ref="F12:Q12" si="0">SUM(F13:F23)</f>
        <v>0</v>
      </c>
      <c r="G12" s="20">
        <f t="shared" si="0"/>
        <v>0</v>
      </c>
      <c r="H12" s="20">
        <f t="shared" si="0"/>
        <v>0</v>
      </c>
      <c r="I12" s="20">
        <f t="shared" si="0"/>
        <v>0</v>
      </c>
      <c r="J12" s="20">
        <f t="shared" si="0"/>
        <v>0</v>
      </c>
      <c r="K12" s="20">
        <f t="shared" si="0"/>
        <v>0</v>
      </c>
      <c r="L12" s="20">
        <f t="shared" si="0"/>
        <v>0</v>
      </c>
      <c r="M12" s="20">
        <f t="shared" si="0"/>
        <v>0</v>
      </c>
      <c r="N12" s="20">
        <f t="shared" si="0"/>
        <v>0</v>
      </c>
      <c r="O12" s="20">
        <f t="shared" si="0"/>
        <v>0</v>
      </c>
      <c r="P12" s="20">
        <f t="shared" si="0"/>
        <v>0</v>
      </c>
      <c r="Q12" s="20">
        <f t="shared" si="0"/>
        <v>0</v>
      </c>
      <c r="R12" s="539"/>
      <c r="S12" s="14" t="s">
        <v>90</v>
      </c>
      <c r="T12" s="19">
        <f t="shared" ref="T12:AB12" si="1">SUM(T13:T23)</f>
        <v>0</v>
      </c>
      <c r="U12" s="19">
        <f t="shared" si="1"/>
        <v>0</v>
      </c>
      <c r="V12" s="19">
        <f t="shared" si="1"/>
        <v>0</v>
      </c>
      <c r="W12" s="19">
        <f t="shared" si="1"/>
        <v>0</v>
      </c>
      <c r="X12" s="19">
        <f t="shared" si="1"/>
        <v>0</v>
      </c>
      <c r="Y12" s="19">
        <f t="shared" si="1"/>
        <v>0</v>
      </c>
      <c r="Z12" s="19">
        <f t="shared" si="1"/>
        <v>0</v>
      </c>
      <c r="AA12" s="19">
        <f t="shared" si="1"/>
        <v>0</v>
      </c>
      <c r="AB12" s="19">
        <f t="shared" si="1"/>
        <v>0</v>
      </c>
      <c r="AC12" s="20">
        <f>SUM(AC13:AC23)</f>
        <v>0</v>
      </c>
      <c r="AD12" s="20">
        <f>SUM(AD13:AD23)</f>
        <v>0</v>
      </c>
      <c r="AE12" s="20">
        <f>SUM(AE13:AE23)</f>
        <v>0</v>
      </c>
      <c r="AF12" s="420"/>
    </row>
    <row r="13" spans="1:39" s="11" customFormat="1" ht="25.35" customHeight="1" x14ac:dyDescent="0.3">
      <c r="A13" s="393"/>
      <c r="B13" s="393"/>
      <c r="C13" s="394"/>
      <c r="D13" s="394"/>
      <c r="E13" s="395"/>
      <c r="F13" s="138">
        <v>0</v>
      </c>
      <c r="G13" s="138">
        <v>0</v>
      </c>
      <c r="H13" s="138">
        <v>0</v>
      </c>
      <c r="I13" s="138">
        <v>0</v>
      </c>
      <c r="J13" s="138">
        <v>0</v>
      </c>
      <c r="K13" s="138">
        <v>0</v>
      </c>
      <c r="L13" s="138">
        <v>0</v>
      </c>
      <c r="M13" s="138">
        <v>0</v>
      </c>
      <c r="N13" s="370">
        <f>SUM(F13:M13)</f>
        <v>0</v>
      </c>
      <c r="O13" s="152">
        <f>IF('Demande finale'!$B$11="Positif",N13*0.5,N13*0.6)</f>
        <v>0</v>
      </c>
      <c r="P13" s="153">
        <f>N13-O13</f>
        <v>0</v>
      </c>
      <c r="Q13" s="153">
        <f t="shared" ref="Q13:Q23" si="2">SUM(O13:P13)</f>
        <v>0</v>
      </c>
      <c r="R13" s="539"/>
      <c r="S13" s="385"/>
      <c r="T13" s="197">
        <v>0</v>
      </c>
      <c r="U13" s="197">
        <v>0</v>
      </c>
      <c r="V13" s="197">
        <v>0</v>
      </c>
      <c r="W13" s="197">
        <v>0</v>
      </c>
      <c r="X13" s="197">
        <v>0</v>
      </c>
      <c r="Y13" s="197">
        <v>0</v>
      </c>
      <c r="Z13" s="197">
        <v>0</v>
      </c>
      <c r="AA13" s="197">
        <v>0</v>
      </c>
      <c r="AB13" s="19">
        <f>SUM(T13:AA13)</f>
        <v>0</v>
      </c>
      <c r="AC13" s="153">
        <f>MIN(IF('Demande finale'!$B$11="Positif",AB13*0.5,AB13*0.6),O13)</f>
        <v>0</v>
      </c>
      <c r="AD13" s="152">
        <f>AB13-AC13</f>
        <v>0</v>
      </c>
      <c r="AE13" s="153">
        <f>SUM(AC13:AD13)</f>
        <v>0</v>
      </c>
      <c r="AF13" s="421"/>
    </row>
    <row r="14" spans="1:39" s="11" customFormat="1" ht="25.35" customHeight="1" x14ac:dyDescent="0.3">
      <c r="A14" s="393"/>
      <c r="B14" s="393"/>
      <c r="C14" s="394"/>
      <c r="D14" s="394"/>
      <c r="E14" s="395"/>
      <c r="F14" s="138">
        <v>0</v>
      </c>
      <c r="G14" s="138">
        <v>0</v>
      </c>
      <c r="H14" s="138">
        <v>0</v>
      </c>
      <c r="I14" s="138">
        <v>0</v>
      </c>
      <c r="J14" s="138">
        <v>0</v>
      </c>
      <c r="K14" s="138">
        <v>0</v>
      </c>
      <c r="L14" s="138">
        <v>0</v>
      </c>
      <c r="M14" s="138">
        <v>0</v>
      </c>
      <c r="N14" s="370">
        <f>SUM(F14:M14)</f>
        <v>0</v>
      </c>
      <c r="O14" s="152">
        <f>IF('Demande finale'!$B$11="Positif",N14*0.5,N14*0.6)</f>
        <v>0</v>
      </c>
      <c r="P14" s="153">
        <f t="shared" ref="P14:P23" si="3">N14-O14</f>
        <v>0</v>
      </c>
      <c r="Q14" s="153">
        <f t="shared" si="2"/>
        <v>0</v>
      </c>
      <c r="R14" s="539"/>
      <c r="S14" s="385"/>
      <c r="T14" s="197">
        <v>0</v>
      </c>
      <c r="U14" s="197">
        <v>0</v>
      </c>
      <c r="V14" s="197">
        <v>0</v>
      </c>
      <c r="W14" s="197"/>
      <c r="X14" s="197">
        <v>0</v>
      </c>
      <c r="Y14" s="197">
        <v>0</v>
      </c>
      <c r="Z14" s="197">
        <v>0</v>
      </c>
      <c r="AA14" s="197">
        <v>0</v>
      </c>
      <c r="AB14" s="19">
        <f>SUM(T14:AA14)</f>
        <v>0</v>
      </c>
      <c r="AC14" s="153">
        <f>MIN(IF('Demande finale'!$B$11="Positif",AB14*0.5,AB14*0.6),O14)</f>
        <v>0</v>
      </c>
      <c r="AD14" s="152">
        <f t="shared" ref="AD14:AD23" si="4">AB14-AC14</f>
        <v>0</v>
      </c>
      <c r="AE14" s="153">
        <f t="shared" ref="AE14:AE23" si="5">SUM(AC14:AD14)</f>
        <v>0</v>
      </c>
      <c r="AF14" s="421"/>
    </row>
    <row r="15" spans="1:39" s="11" customFormat="1" ht="25.35" customHeight="1" x14ac:dyDescent="0.3">
      <c r="A15" s="393"/>
      <c r="B15" s="393"/>
      <c r="C15" s="394"/>
      <c r="D15" s="394"/>
      <c r="E15" s="395"/>
      <c r="F15" s="138">
        <v>0</v>
      </c>
      <c r="G15" s="138">
        <v>0</v>
      </c>
      <c r="H15" s="138">
        <v>0</v>
      </c>
      <c r="I15" s="138">
        <v>0</v>
      </c>
      <c r="J15" s="138">
        <v>0</v>
      </c>
      <c r="K15" s="138">
        <v>0</v>
      </c>
      <c r="L15" s="138">
        <v>0</v>
      </c>
      <c r="M15" s="138">
        <v>0</v>
      </c>
      <c r="N15" s="370">
        <f>SUM(F15:M15)</f>
        <v>0</v>
      </c>
      <c r="O15" s="152">
        <f>IF('Demande finale'!$B$11="Positif",N15*0.5,N15*0.6)</f>
        <v>0</v>
      </c>
      <c r="P15" s="153">
        <f t="shared" si="3"/>
        <v>0</v>
      </c>
      <c r="Q15" s="153">
        <f t="shared" si="2"/>
        <v>0</v>
      </c>
      <c r="R15" s="539"/>
      <c r="S15" s="385"/>
      <c r="T15" s="197">
        <v>0</v>
      </c>
      <c r="U15" s="197">
        <v>0</v>
      </c>
      <c r="V15" s="197">
        <v>0</v>
      </c>
      <c r="W15" s="197">
        <v>0</v>
      </c>
      <c r="X15" s="197">
        <v>0</v>
      </c>
      <c r="Y15" s="197">
        <v>0</v>
      </c>
      <c r="Z15" s="197">
        <v>0</v>
      </c>
      <c r="AA15" s="197">
        <v>0</v>
      </c>
      <c r="AB15" s="19">
        <f>SUM(T15:Z15)</f>
        <v>0</v>
      </c>
      <c r="AC15" s="153">
        <f>MIN(IF('Demande finale'!$B$11="Positif",AB15*0.5,AB15*0.6),O15)</f>
        <v>0</v>
      </c>
      <c r="AD15" s="152">
        <f t="shared" si="4"/>
        <v>0</v>
      </c>
      <c r="AE15" s="153">
        <f t="shared" si="5"/>
        <v>0</v>
      </c>
      <c r="AF15" s="421"/>
    </row>
    <row r="16" spans="1:39" s="11" customFormat="1" ht="25.35" customHeight="1" x14ac:dyDescent="0.3">
      <c r="A16" s="393"/>
      <c r="B16" s="393"/>
      <c r="C16" s="394"/>
      <c r="D16" s="394"/>
      <c r="E16" s="395"/>
      <c r="F16" s="138">
        <v>0</v>
      </c>
      <c r="G16" s="138">
        <v>0</v>
      </c>
      <c r="H16" s="138">
        <v>0</v>
      </c>
      <c r="I16" s="138">
        <v>0</v>
      </c>
      <c r="J16" s="138">
        <v>0</v>
      </c>
      <c r="K16" s="138">
        <v>0</v>
      </c>
      <c r="L16" s="138">
        <v>0</v>
      </c>
      <c r="M16" s="138">
        <v>0</v>
      </c>
      <c r="N16" s="370">
        <f t="shared" ref="N16:N23" si="6">SUM(F16:L16)</f>
        <v>0</v>
      </c>
      <c r="O16" s="152">
        <f>IF('Demande finale'!$B$11="Positif",N16*0.5,N16*0.6)</f>
        <v>0</v>
      </c>
      <c r="P16" s="153">
        <f t="shared" si="3"/>
        <v>0</v>
      </c>
      <c r="Q16" s="153">
        <f t="shared" si="2"/>
        <v>0</v>
      </c>
      <c r="R16" s="539"/>
      <c r="S16" s="385"/>
      <c r="T16" s="197">
        <v>0</v>
      </c>
      <c r="U16" s="197">
        <v>0</v>
      </c>
      <c r="V16" s="197">
        <v>0</v>
      </c>
      <c r="W16" s="197">
        <v>0</v>
      </c>
      <c r="X16" s="197">
        <v>0</v>
      </c>
      <c r="Y16" s="197">
        <v>0</v>
      </c>
      <c r="Z16" s="197">
        <v>0</v>
      </c>
      <c r="AA16" s="197">
        <v>0</v>
      </c>
      <c r="AB16" s="19">
        <f t="shared" ref="AB16:AB23" si="7">SUM(T16:Z16)</f>
        <v>0</v>
      </c>
      <c r="AC16" s="153">
        <f>MIN(IF('Demande finale'!$B$11="Positif",AB16*0.5,AB16*0.6),O16)</f>
        <v>0</v>
      </c>
      <c r="AD16" s="152">
        <f t="shared" si="4"/>
        <v>0</v>
      </c>
      <c r="AE16" s="153">
        <f t="shared" si="5"/>
        <v>0</v>
      </c>
      <c r="AF16" s="421"/>
    </row>
    <row r="17" spans="1:32" s="11" customFormat="1" ht="25.35" customHeight="1" x14ac:dyDescent="0.3">
      <c r="A17" s="393"/>
      <c r="B17" s="393"/>
      <c r="C17" s="394"/>
      <c r="D17" s="394"/>
      <c r="E17" s="395"/>
      <c r="F17" s="138">
        <v>0</v>
      </c>
      <c r="G17" s="138">
        <v>0</v>
      </c>
      <c r="H17" s="138">
        <v>0</v>
      </c>
      <c r="I17" s="138">
        <v>0</v>
      </c>
      <c r="J17" s="138">
        <v>0</v>
      </c>
      <c r="K17" s="138">
        <v>0</v>
      </c>
      <c r="L17" s="138">
        <v>0</v>
      </c>
      <c r="M17" s="138">
        <v>0</v>
      </c>
      <c r="N17" s="370">
        <f t="shared" si="6"/>
        <v>0</v>
      </c>
      <c r="O17" s="152">
        <f>IF('Demande finale'!$B$11="Positif",N17*0.5,N17*0.6)</f>
        <v>0</v>
      </c>
      <c r="P17" s="153">
        <f t="shared" si="3"/>
        <v>0</v>
      </c>
      <c r="Q17" s="153">
        <f t="shared" si="2"/>
        <v>0</v>
      </c>
      <c r="R17" s="539"/>
      <c r="S17" s="385"/>
      <c r="T17" s="197">
        <v>0</v>
      </c>
      <c r="U17" s="197">
        <v>0</v>
      </c>
      <c r="V17" s="197">
        <v>0</v>
      </c>
      <c r="W17" s="197">
        <v>0</v>
      </c>
      <c r="X17" s="197">
        <v>0</v>
      </c>
      <c r="Y17" s="197">
        <v>0</v>
      </c>
      <c r="Z17" s="197">
        <v>0</v>
      </c>
      <c r="AA17" s="197">
        <v>0</v>
      </c>
      <c r="AB17" s="19">
        <f t="shared" si="7"/>
        <v>0</v>
      </c>
      <c r="AC17" s="153">
        <f>MIN(IF('Demande finale'!$B$11="Positif",AB17*0.5,AB17*0.6),O17)</f>
        <v>0</v>
      </c>
      <c r="AD17" s="152">
        <f t="shared" si="4"/>
        <v>0</v>
      </c>
      <c r="AE17" s="153">
        <f t="shared" si="5"/>
        <v>0</v>
      </c>
      <c r="AF17" s="421"/>
    </row>
    <row r="18" spans="1:32" s="11" customFormat="1" ht="25.35" customHeight="1" x14ac:dyDescent="0.3">
      <c r="A18" s="393"/>
      <c r="B18" s="393"/>
      <c r="C18" s="394"/>
      <c r="D18" s="394"/>
      <c r="E18" s="395"/>
      <c r="F18" s="138">
        <v>0</v>
      </c>
      <c r="G18" s="138">
        <v>0</v>
      </c>
      <c r="H18" s="138">
        <v>0</v>
      </c>
      <c r="I18" s="138">
        <v>0</v>
      </c>
      <c r="J18" s="138">
        <v>0</v>
      </c>
      <c r="K18" s="138">
        <v>0</v>
      </c>
      <c r="L18" s="138">
        <v>0</v>
      </c>
      <c r="M18" s="138">
        <v>0</v>
      </c>
      <c r="N18" s="370">
        <f t="shared" si="6"/>
        <v>0</v>
      </c>
      <c r="O18" s="152">
        <f>IF('Demande finale'!$B$11="Positif",N18*0.5,N18*0.6)</f>
        <v>0</v>
      </c>
      <c r="P18" s="153">
        <f t="shared" si="3"/>
        <v>0</v>
      </c>
      <c r="Q18" s="153">
        <f t="shared" si="2"/>
        <v>0</v>
      </c>
      <c r="R18" s="539"/>
      <c r="S18" s="385"/>
      <c r="T18" s="197">
        <v>0</v>
      </c>
      <c r="U18" s="197">
        <v>0</v>
      </c>
      <c r="V18" s="197">
        <v>0</v>
      </c>
      <c r="W18" s="197">
        <v>0</v>
      </c>
      <c r="X18" s="197">
        <v>0</v>
      </c>
      <c r="Y18" s="197">
        <v>0</v>
      </c>
      <c r="Z18" s="197">
        <v>0</v>
      </c>
      <c r="AA18" s="197">
        <v>0</v>
      </c>
      <c r="AB18" s="19">
        <f t="shared" si="7"/>
        <v>0</v>
      </c>
      <c r="AC18" s="153">
        <f>MIN(IF('Demande finale'!$B$11="Positif",AB18*0.5,AB18*0.6),O18)</f>
        <v>0</v>
      </c>
      <c r="AD18" s="152">
        <f t="shared" si="4"/>
        <v>0</v>
      </c>
      <c r="AE18" s="153">
        <f t="shared" si="5"/>
        <v>0</v>
      </c>
      <c r="AF18" s="421"/>
    </row>
    <row r="19" spans="1:32" s="11" customFormat="1" ht="25.35" customHeight="1" x14ac:dyDescent="0.3">
      <c r="A19" s="393"/>
      <c r="B19" s="393"/>
      <c r="C19" s="394"/>
      <c r="D19" s="394"/>
      <c r="E19" s="395"/>
      <c r="F19" s="138">
        <v>0</v>
      </c>
      <c r="G19" s="138">
        <v>0</v>
      </c>
      <c r="H19" s="138">
        <v>0</v>
      </c>
      <c r="I19" s="138">
        <v>0</v>
      </c>
      <c r="J19" s="138">
        <v>0</v>
      </c>
      <c r="K19" s="138">
        <v>0</v>
      </c>
      <c r="L19" s="138">
        <v>0</v>
      </c>
      <c r="M19" s="138">
        <v>0</v>
      </c>
      <c r="N19" s="370">
        <f t="shared" si="6"/>
        <v>0</v>
      </c>
      <c r="O19" s="152">
        <f>IF('Demande finale'!$B$11="Positif",N19*0.5,N19*0.6)</f>
        <v>0</v>
      </c>
      <c r="P19" s="153">
        <f t="shared" si="3"/>
        <v>0</v>
      </c>
      <c r="Q19" s="153">
        <f t="shared" si="2"/>
        <v>0</v>
      </c>
      <c r="R19" s="539"/>
      <c r="S19" s="385"/>
      <c r="T19" s="197">
        <v>0</v>
      </c>
      <c r="U19" s="197">
        <v>0</v>
      </c>
      <c r="V19" s="197">
        <v>0</v>
      </c>
      <c r="W19" s="197">
        <v>0</v>
      </c>
      <c r="X19" s="197">
        <v>0</v>
      </c>
      <c r="Y19" s="197">
        <v>0</v>
      </c>
      <c r="Z19" s="197">
        <v>0</v>
      </c>
      <c r="AA19" s="197">
        <v>0</v>
      </c>
      <c r="AB19" s="19">
        <f t="shared" si="7"/>
        <v>0</v>
      </c>
      <c r="AC19" s="153">
        <f>MIN(IF('Demande finale'!$B$11="Positif",AB19*0.5,AB19*0.6),O19)</f>
        <v>0</v>
      </c>
      <c r="AD19" s="152">
        <f t="shared" si="4"/>
        <v>0</v>
      </c>
      <c r="AE19" s="153">
        <f t="shared" si="5"/>
        <v>0</v>
      </c>
      <c r="AF19" s="421"/>
    </row>
    <row r="20" spans="1:32" s="11" customFormat="1" ht="25.35" customHeight="1" x14ac:dyDescent="0.3">
      <c r="A20" s="393"/>
      <c r="B20" s="393"/>
      <c r="C20" s="394"/>
      <c r="D20" s="394"/>
      <c r="E20" s="395"/>
      <c r="F20" s="138">
        <v>0</v>
      </c>
      <c r="G20" s="138">
        <v>0</v>
      </c>
      <c r="H20" s="138">
        <v>0</v>
      </c>
      <c r="I20" s="138">
        <v>0</v>
      </c>
      <c r="J20" s="138">
        <v>0</v>
      </c>
      <c r="K20" s="138">
        <v>0</v>
      </c>
      <c r="L20" s="138">
        <v>0</v>
      </c>
      <c r="M20" s="138">
        <v>0</v>
      </c>
      <c r="N20" s="370">
        <f t="shared" si="6"/>
        <v>0</v>
      </c>
      <c r="O20" s="152">
        <f>IF('Demande finale'!$B$11="Positif",N20*0.5,N20*0.6)</f>
        <v>0</v>
      </c>
      <c r="P20" s="153">
        <f t="shared" si="3"/>
        <v>0</v>
      </c>
      <c r="Q20" s="153">
        <f t="shared" si="2"/>
        <v>0</v>
      </c>
      <c r="R20" s="539"/>
      <c r="S20" s="385"/>
      <c r="T20" s="197">
        <v>0</v>
      </c>
      <c r="U20" s="197">
        <v>0</v>
      </c>
      <c r="V20" s="197">
        <v>0</v>
      </c>
      <c r="W20" s="197">
        <v>0</v>
      </c>
      <c r="X20" s="197">
        <v>0</v>
      </c>
      <c r="Y20" s="197">
        <v>0</v>
      </c>
      <c r="Z20" s="197">
        <v>0</v>
      </c>
      <c r="AA20" s="197">
        <v>0</v>
      </c>
      <c r="AB20" s="19">
        <f t="shared" si="7"/>
        <v>0</v>
      </c>
      <c r="AC20" s="153">
        <f>MIN(IF('Demande finale'!$B$11="Positif",AB20*0.5,AB20*0.6),O20)</f>
        <v>0</v>
      </c>
      <c r="AD20" s="152">
        <f t="shared" si="4"/>
        <v>0</v>
      </c>
      <c r="AE20" s="153">
        <f t="shared" si="5"/>
        <v>0</v>
      </c>
      <c r="AF20" s="421"/>
    </row>
    <row r="21" spans="1:32" s="11" customFormat="1" ht="25.35" customHeight="1" x14ac:dyDescent="0.3">
      <c r="A21" s="393"/>
      <c r="B21" s="393"/>
      <c r="C21" s="394"/>
      <c r="D21" s="394"/>
      <c r="E21" s="395"/>
      <c r="F21" s="138">
        <v>0</v>
      </c>
      <c r="G21" s="138">
        <v>0</v>
      </c>
      <c r="H21" s="138">
        <v>0</v>
      </c>
      <c r="I21" s="138">
        <v>0</v>
      </c>
      <c r="J21" s="138">
        <v>0</v>
      </c>
      <c r="K21" s="138">
        <v>0</v>
      </c>
      <c r="L21" s="138">
        <v>0</v>
      </c>
      <c r="M21" s="138">
        <v>0</v>
      </c>
      <c r="N21" s="370">
        <f t="shared" si="6"/>
        <v>0</v>
      </c>
      <c r="O21" s="152">
        <f>IF('Demande finale'!$B$11="Positif",N21*0.5,N21*0.6)</f>
        <v>0</v>
      </c>
      <c r="P21" s="153">
        <f t="shared" si="3"/>
        <v>0</v>
      </c>
      <c r="Q21" s="153">
        <f t="shared" si="2"/>
        <v>0</v>
      </c>
      <c r="R21" s="539"/>
      <c r="S21" s="385"/>
      <c r="T21" s="197">
        <v>0</v>
      </c>
      <c r="U21" s="197">
        <v>0</v>
      </c>
      <c r="V21" s="197">
        <v>0</v>
      </c>
      <c r="W21" s="197">
        <v>0</v>
      </c>
      <c r="X21" s="197">
        <v>0</v>
      </c>
      <c r="Y21" s="197">
        <v>0</v>
      </c>
      <c r="Z21" s="197">
        <v>0</v>
      </c>
      <c r="AA21" s="197">
        <v>0</v>
      </c>
      <c r="AB21" s="19">
        <f t="shared" si="7"/>
        <v>0</v>
      </c>
      <c r="AC21" s="153">
        <f>MIN(IF('Demande finale'!$B$11="Positif",AB21*0.5,AB21*0.6),O21)</f>
        <v>0</v>
      </c>
      <c r="AD21" s="152">
        <f t="shared" si="4"/>
        <v>0</v>
      </c>
      <c r="AE21" s="153">
        <f t="shared" si="5"/>
        <v>0</v>
      </c>
      <c r="AF21" s="421"/>
    </row>
    <row r="22" spans="1:32" s="11" customFormat="1" ht="25.35" customHeight="1" x14ac:dyDescent="0.3">
      <c r="A22" s="393"/>
      <c r="B22" s="393"/>
      <c r="C22" s="394"/>
      <c r="D22" s="394"/>
      <c r="E22" s="395"/>
      <c r="F22" s="138">
        <v>0</v>
      </c>
      <c r="G22" s="138">
        <v>0</v>
      </c>
      <c r="H22" s="138">
        <v>0</v>
      </c>
      <c r="I22" s="138">
        <v>0</v>
      </c>
      <c r="J22" s="138">
        <v>0</v>
      </c>
      <c r="K22" s="138">
        <v>0</v>
      </c>
      <c r="L22" s="138">
        <v>0</v>
      </c>
      <c r="M22" s="138">
        <v>0</v>
      </c>
      <c r="N22" s="370">
        <f t="shared" si="6"/>
        <v>0</v>
      </c>
      <c r="O22" s="152">
        <f>IF('Demande finale'!$B$11="Positif",N22*0.5,N22*0.6)</f>
        <v>0</v>
      </c>
      <c r="P22" s="153">
        <f t="shared" si="3"/>
        <v>0</v>
      </c>
      <c r="Q22" s="153">
        <f t="shared" si="2"/>
        <v>0</v>
      </c>
      <c r="R22" s="539"/>
      <c r="S22" s="385"/>
      <c r="T22" s="197">
        <v>0</v>
      </c>
      <c r="U22" s="197">
        <v>0</v>
      </c>
      <c r="V22" s="197">
        <v>0</v>
      </c>
      <c r="W22" s="197">
        <v>0</v>
      </c>
      <c r="X22" s="197">
        <v>0</v>
      </c>
      <c r="Y22" s="197">
        <v>0</v>
      </c>
      <c r="Z22" s="197">
        <v>0</v>
      </c>
      <c r="AA22" s="197">
        <v>0</v>
      </c>
      <c r="AB22" s="19">
        <f t="shared" si="7"/>
        <v>0</v>
      </c>
      <c r="AC22" s="153">
        <f>MIN(IF('Demande finale'!$B$11="Positif",AB22*0.5,AB22*0.6),O22)</f>
        <v>0</v>
      </c>
      <c r="AD22" s="152">
        <f t="shared" si="4"/>
        <v>0</v>
      </c>
      <c r="AE22" s="153">
        <f t="shared" si="5"/>
        <v>0</v>
      </c>
      <c r="AF22" s="421"/>
    </row>
    <row r="23" spans="1:32" s="11" customFormat="1" ht="25.35" customHeight="1" x14ac:dyDescent="0.3">
      <c r="A23" s="393"/>
      <c r="B23" s="393"/>
      <c r="C23" s="394"/>
      <c r="D23" s="394"/>
      <c r="E23" s="395"/>
      <c r="F23" s="138">
        <v>0</v>
      </c>
      <c r="G23" s="138">
        <v>0</v>
      </c>
      <c r="H23" s="138">
        <v>0</v>
      </c>
      <c r="I23" s="138">
        <v>0</v>
      </c>
      <c r="J23" s="138">
        <v>0</v>
      </c>
      <c r="K23" s="138">
        <v>0</v>
      </c>
      <c r="L23" s="138">
        <v>0</v>
      </c>
      <c r="M23" s="138">
        <v>0</v>
      </c>
      <c r="N23" s="370">
        <f t="shared" si="6"/>
        <v>0</v>
      </c>
      <c r="O23" s="152">
        <f>IF('Demande finale'!$B$11="Positif",N23*0.5,N23*0.6)</f>
        <v>0</v>
      </c>
      <c r="P23" s="153">
        <f t="shared" si="3"/>
        <v>0</v>
      </c>
      <c r="Q23" s="153">
        <f t="shared" si="2"/>
        <v>0</v>
      </c>
      <c r="R23" s="539"/>
      <c r="S23" s="385"/>
      <c r="T23" s="197">
        <v>0</v>
      </c>
      <c r="U23" s="197">
        <v>0</v>
      </c>
      <c r="V23" s="197">
        <v>0</v>
      </c>
      <c r="W23" s="197">
        <v>0</v>
      </c>
      <c r="X23" s="197">
        <v>0</v>
      </c>
      <c r="Y23" s="197">
        <v>0</v>
      </c>
      <c r="Z23" s="197">
        <v>0</v>
      </c>
      <c r="AA23" s="197">
        <v>0</v>
      </c>
      <c r="AB23" s="19">
        <f t="shared" si="7"/>
        <v>0</v>
      </c>
      <c r="AC23" s="153">
        <f>MIN(IF('Demande finale'!$B$11="Positif",AB23*0.5,AB23*0.6),O23)</f>
        <v>0</v>
      </c>
      <c r="AD23" s="152">
        <f t="shared" si="4"/>
        <v>0</v>
      </c>
      <c r="AE23" s="153">
        <f t="shared" si="5"/>
        <v>0</v>
      </c>
      <c r="AF23" s="421"/>
    </row>
    <row r="24" spans="1:32" x14ac:dyDescent="0.3">
      <c r="O24" s="30"/>
      <c r="P24" s="30"/>
    </row>
    <row r="25" spans="1:32" x14ac:dyDescent="0.3">
      <c r="O25" s="30"/>
      <c r="P25" s="30"/>
    </row>
    <row r="26" spans="1:32" x14ac:dyDescent="0.3">
      <c r="O26" s="30"/>
      <c r="P26" s="30"/>
    </row>
    <row r="27" spans="1:32" x14ac:dyDescent="0.3">
      <c r="O27" s="30"/>
      <c r="P27" s="30"/>
    </row>
    <row r="28" spans="1:32" x14ac:dyDescent="0.3">
      <c r="O28" s="30"/>
      <c r="P28" s="30"/>
    </row>
    <row r="29" spans="1:32" x14ac:dyDescent="0.3">
      <c r="O29" s="30"/>
      <c r="P29" s="30"/>
    </row>
    <row r="30" spans="1:32" x14ac:dyDescent="0.3">
      <c r="O30" s="30"/>
      <c r="P30" s="30"/>
    </row>
    <row r="31" spans="1:32" x14ac:dyDescent="0.3">
      <c r="O31" s="30"/>
      <c r="P31" s="30"/>
    </row>
    <row r="32" spans="1:32" x14ac:dyDescent="0.3">
      <c r="O32" s="30"/>
      <c r="P32" s="30"/>
    </row>
    <row r="33" s="30" customFormat="1" x14ac:dyDescent="0.3"/>
    <row r="34" s="30" customFormat="1" x14ac:dyDescent="0.3"/>
    <row r="35" s="30" customFormat="1" x14ac:dyDescent="0.3"/>
    <row r="36" s="30" customFormat="1" x14ac:dyDescent="0.3"/>
    <row r="37" s="30" customFormat="1" x14ac:dyDescent="0.3"/>
    <row r="38" s="30" customFormat="1" x14ac:dyDescent="0.3"/>
    <row r="39" s="30" customFormat="1" x14ac:dyDescent="0.3"/>
    <row r="40" s="30" customFormat="1" x14ac:dyDescent="0.3"/>
    <row r="41" s="30" customFormat="1" x14ac:dyDescent="0.3"/>
    <row r="42" s="30" customFormat="1" x14ac:dyDescent="0.3"/>
    <row r="43" s="30" customFormat="1" x14ac:dyDescent="0.3"/>
    <row r="44" s="30" customFormat="1" x14ac:dyDescent="0.3"/>
    <row r="45" s="30" customFormat="1" x14ac:dyDescent="0.3"/>
    <row r="46" s="30" customFormat="1" x14ac:dyDescent="0.3"/>
    <row r="47" s="30" customFormat="1" x14ac:dyDescent="0.3"/>
    <row r="48" s="30" customFormat="1" x14ac:dyDescent="0.3"/>
    <row r="49" s="30" customFormat="1" x14ac:dyDescent="0.3"/>
    <row r="50" s="30" customFormat="1" x14ac:dyDescent="0.3"/>
    <row r="51" s="30" customFormat="1" x14ac:dyDescent="0.3"/>
    <row r="52" s="30" customFormat="1" x14ac:dyDescent="0.3"/>
    <row r="53" s="30" customFormat="1" x14ac:dyDescent="0.3"/>
    <row r="54" s="30" customFormat="1" x14ac:dyDescent="0.3"/>
    <row r="55" s="30" customFormat="1" x14ac:dyDescent="0.3"/>
    <row r="56" s="30" customFormat="1" x14ac:dyDescent="0.3"/>
    <row r="57" s="30" customFormat="1" x14ac:dyDescent="0.3"/>
    <row r="58" s="30" customFormat="1" x14ac:dyDescent="0.3"/>
    <row r="59" s="30" customFormat="1" x14ac:dyDescent="0.3"/>
    <row r="60" s="30" customFormat="1" x14ac:dyDescent="0.3"/>
    <row r="61" s="30" customFormat="1" x14ac:dyDescent="0.3"/>
    <row r="62" s="30" customFormat="1" x14ac:dyDescent="0.3"/>
    <row r="63" s="30" customFormat="1" x14ac:dyDescent="0.3"/>
    <row r="64" s="30" customFormat="1" x14ac:dyDescent="0.3"/>
    <row r="65" s="30" customFormat="1" x14ac:dyDescent="0.3"/>
    <row r="66" s="30" customFormat="1" x14ac:dyDescent="0.3"/>
    <row r="67" s="30" customFormat="1" x14ac:dyDescent="0.3"/>
    <row r="68" s="30" customFormat="1" x14ac:dyDescent="0.3"/>
    <row r="69" s="30" customFormat="1" x14ac:dyDescent="0.3"/>
    <row r="70" s="30" customFormat="1" x14ac:dyDescent="0.3"/>
    <row r="71" s="30" customFormat="1" x14ac:dyDescent="0.3"/>
    <row r="72" s="30" customFormat="1" x14ac:dyDescent="0.3"/>
    <row r="73" s="30" customFormat="1" x14ac:dyDescent="0.3"/>
    <row r="74" s="30" customFormat="1" x14ac:dyDescent="0.3"/>
    <row r="75" s="30" customFormat="1" x14ac:dyDescent="0.3"/>
    <row r="76" s="30" customFormat="1" x14ac:dyDescent="0.3"/>
    <row r="77" s="30" customFormat="1" x14ac:dyDescent="0.3"/>
    <row r="78" s="30" customFormat="1" x14ac:dyDescent="0.3"/>
    <row r="79" s="30" customFormat="1" x14ac:dyDescent="0.3"/>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sheetData>
  <sheetProtection algorithmName="SHA-512" hashValue="HiPpo/Gro7PPhPYw+e9x+r1M6dmCl+nm8Ixdaaw39oEjCD27DWKBQZtEqgPABrAH3NSj/BWXMYm+M/wae6gX1A==" saltValue="P3fFox8qYbF2WDz8IyWczw==" spinCount="100000" sheet="1" selectLockedCells="1"/>
  <mergeCells count="22">
    <mergeCell ref="T10:T11"/>
    <mergeCell ref="U10:U11"/>
    <mergeCell ref="V10:V11"/>
    <mergeCell ref="F10:F11"/>
    <mergeCell ref="G10:G11"/>
    <mergeCell ref="H10:H11"/>
    <mergeCell ref="AB9:AB11"/>
    <mergeCell ref="AC9:AD10"/>
    <mergeCell ref="AE9:AE11"/>
    <mergeCell ref="S6:AE7"/>
    <mergeCell ref="A12:E12"/>
    <mergeCell ref="Q9:Q11"/>
    <mergeCell ref="R9:R23"/>
    <mergeCell ref="N9:N11"/>
    <mergeCell ref="O9:P10"/>
    <mergeCell ref="A9:E10"/>
    <mergeCell ref="F6:Q7"/>
    <mergeCell ref="F9:L9"/>
    <mergeCell ref="S9:S11"/>
    <mergeCell ref="W10:AA10"/>
    <mergeCell ref="T9:AA9"/>
    <mergeCell ref="I10:M10"/>
  </mergeCells>
  <conditionalFormatting sqref="D13">
    <cfRule type="expression" dxfId="51" priority="11">
      <formula>$C$13="Oui"</formula>
    </cfRule>
  </conditionalFormatting>
  <conditionalFormatting sqref="D14">
    <cfRule type="expression" dxfId="50" priority="10">
      <formula>$C$14="Oui"</formula>
    </cfRule>
  </conditionalFormatting>
  <conditionalFormatting sqref="D15">
    <cfRule type="expression" dxfId="49" priority="9">
      <formula>$C$15="Oui"</formula>
    </cfRule>
  </conditionalFormatting>
  <conditionalFormatting sqref="D16">
    <cfRule type="expression" dxfId="48" priority="8">
      <formula>$C$16="Oui"</formula>
    </cfRule>
  </conditionalFormatting>
  <conditionalFormatting sqref="D17">
    <cfRule type="expression" dxfId="47" priority="7">
      <formula>$C$17="Oui"</formula>
    </cfRule>
  </conditionalFormatting>
  <conditionalFormatting sqref="D18">
    <cfRule type="expression" dxfId="46" priority="6">
      <formula>$C$18="Oui"</formula>
    </cfRule>
  </conditionalFormatting>
  <conditionalFormatting sqref="D19">
    <cfRule type="expression" dxfId="45" priority="5">
      <formula>$C$19="Oui"</formula>
    </cfRule>
  </conditionalFormatting>
  <conditionalFormatting sqref="D20">
    <cfRule type="expression" dxfId="44" priority="4">
      <formula>$C$20="Oui"</formula>
    </cfRule>
  </conditionalFormatting>
  <conditionalFormatting sqref="D21">
    <cfRule type="expression" dxfId="43" priority="3">
      <formula>$C$21="Oui"</formula>
    </cfRule>
  </conditionalFormatting>
  <conditionalFormatting sqref="D22">
    <cfRule type="expression" dxfId="42" priority="2">
      <formula>$C$22="Oui"</formula>
    </cfRule>
  </conditionalFormatting>
  <conditionalFormatting sqref="D23">
    <cfRule type="expression" dxfId="41" priority="1">
      <formula>$C$23="Oui"</formula>
    </cfRule>
  </conditionalFormatting>
  <pageMargins left="0.7" right="0.7" top="0.75" bottom="0.75" header="0.3" footer="0.3"/>
  <ignoredErrors>
    <ignoredError sqref="N16:N23" unlockedFormula="1"/>
    <ignoredError sqref="AB16:AB23" formulaRange="1"/>
  </ignoredErrors>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DAF60414-3295-4DD0-961A-DE622D2A499B}">
          <x14:formula1>
            <xm:f>Source_1!$B$190:$B$192</xm:f>
          </x14:formula1>
          <xm:sqref>B13:B23</xm:sqref>
        </x14:dataValidation>
        <x14:dataValidation type="list" allowBlank="1" showInputMessage="1" showErrorMessage="1" xr:uid="{FA532818-718F-491E-873B-DDF33E3667CB}">
          <x14:formula1>
            <xm:f>Source!$E$47:$E$48</xm:f>
          </x14:formula1>
          <xm:sqref>C13:C23</xm:sqref>
        </x14:dataValidation>
        <x14:dataValidation type="list" allowBlank="1" showInputMessage="1" showErrorMessage="1" xr:uid="{D7453BBD-9700-4D7E-A6AC-5B36B43E8951}">
          <x14:formula1>
            <xm:f>Source_1!$B$164:$B$168</xm:f>
          </x14:formula1>
          <xm:sqref>S13:S23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DBA6-93C1-4FAD-A83C-09D107581F12}">
  <sheetPr>
    <tabColor rgb="FF002060"/>
  </sheetPr>
  <dimension ref="A1:AK213"/>
  <sheetViews>
    <sheetView showGridLines="0" zoomScale="70" zoomScaleNormal="70" workbookViewId="0">
      <pane xSplit="1" ySplit="13" topLeftCell="E14" activePane="bottomRight" state="frozen"/>
      <selection pane="topRight" activeCell="B1" sqref="B1"/>
      <selection pane="bottomLeft" activeCell="A13" sqref="A13"/>
      <selection pane="bottomRight" activeCell="L15" sqref="L15"/>
    </sheetView>
  </sheetViews>
  <sheetFormatPr baseColWidth="10" defaultColWidth="11.44140625" defaultRowHeight="14.4" x14ac:dyDescent="0.3"/>
  <cols>
    <col min="1" max="1" width="78.6640625" style="30" customWidth="1"/>
    <col min="2" max="3" width="45.6640625" style="30" customWidth="1"/>
    <col min="4" max="5" width="42.109375" style="30" customWidth="1"/>
    <col min="6" max="6" width="28.6640625" style="30" customWidth="1"/>
    <col min="7" max="7" width="30.44140625" style="30" customWidth="1"/>
    <col min="8" max="8" width="46.33203125" style="30" customWidth="1"/>
    <col min="9" max="13" width="25.6640625" style="30" customWidth="1"/>
    <col min="14" max="18" width="25.6640625" style="30" hidden="1" customWidth="1"/>
    <col min="19" max="22" width="25.6640625" style="30" customWidth="1"/>
    <col min="23" max="23" width="2.88671875" style="30" customWidth="1"/>
    <col min="24" max="24" width="23" style="30" customWidth="1"/>
    <col min="25" max="27" width="25.6640625" style="30" customWidth="1"/>
    <col min="28" max="32" width="25.6640625" style="30" hidden="1" customWidth="1"/>
    <col min="33" max="36" width="25.6640625" style="30" customWidth="1"/>
    <col min="37" max="16384" width="11.44140625" style="30"/>
  </cols>
  <sheetData>
    <row r="1" spans="1:37" x14ac:dyDescent="0.3">
      <c r="AH1" s="208"/>
    </row>
    <row r="8" spans="1:37" ht="33.75" customHeight="1" x14ac:dyDescent="0.3">
      <c r="K8" s="159" t="s">
        <v>55</v>
      </c>
      <c r="L8" s="201"/>
      <c r="M8" s="201"/>
      <c r="N8" s="201"/>
      <c r="O8" s="201"/>
      <c r="P8" s="201"/>
      <c r="Q8" s="201"/>
      <c r="R8" s="201"/>
      <c r="S8" s="201"/>
      <c r="T8" s="201"/>
      <c r="U8" s="201"/>
      <c r="V8" s="201"/>
      <c r="X8" s="491" t="s">
        <v>56</v>
      </c>
      <c r="Y8" s="491"/>
      <c r="Z8" s="491"/>
      <c r="AA8" s="491"/>
      <c r="AB8" s="491"/>
      <c r="AC8" s="491"/>
      <c r="AD8" s="491"/>
      <c r="AE8" s="491"/>
      <c r="AF8" s="491"/>
      <c r="AG8" s="491"/>
      <c r="AH8" s="491"/>
      <c r="AI8" s="491"/>
      <c r="AJ8" s="491"/>
    </row>
    <row r="9" spans="1:37" ht="60" customHeight="1" x14ac:dyDescent="0.3">
      <c r="A9" s="10" t="s">
        <v>148</v>
      </c>
      <c r="B9" s="10"/>
      <c r="C9" s="396"/>
      <c r="D9" s="157"/>
      <c r="E9" s="157"/>
      <c r="T9" s="213"/>
      <c r="U9" s="405"/>
      <c r="V9" s="213"/>
      <c r="W9" s="93"/>
    </row>
    <row r="10" spans="1:37" ht="30" customHeight="1" x14ac:dyDescent="0.3">
      <c r="K10" s="529" t="s">
        <v>58</v>
      </c>
      <c r="L10" s="556"/>
      <c r="M10" s="556"/>
      <c r="N10" s="556"/>
      <c r="O10" s="556"/>
      <c r="P10" s="556"/>
      <c r="Q10" s="556"/>
      <c r="R10" s="530"/>
      <c r="S10" s="572" t="s">
        <v>59</v>
      </c>
      <c r="T10" s="486" t="s">
        <v>60</v>
      </c>
      <c r="U10" s="486"/>
      <c r="V10" s="485" t="s">
        <v>61</v>
      </c>
      <c r="W10" s="577"/>
      <c r="X10" s="578" t="s">
        <v>149</v>
      </c>
      <c r="Y10" s="557" t="s">
        <v>63</v>
      </c>
      <c r="Z10" s="558"/>
      <c r="AA10" s="558"/>
      <c r="AB10" s="558"/>
      <c r="AC10" s="558"/>
      <c r="AD10" s="558"/>
      <c r="AE10" s="558"/>
      <c r="AF10" s="559"/>
      <c r="AG10" s="560" t="s">
        <v>64</v>
      </c>
      <c r="AH10" s="563" t="s">
        <v>65</v>
      </c>
      <c r="AI10" s="564"/>
      <c r="AJ10" s="567" t="s">
        <v>66</v>
      </c>
      <c r="AK10" s="419"/>
    </row>
    <row r="11" spans="1:37" ht="47.25" customHeight="1" x14ac:dyDescent="0.3">
      <c r="A11" s="553" t="s">
        <v>57</v>
      </c>
      <c r="B11" s="554"/>
      <c r="C11" s="554"/>
      <c r="D11" s="554"/>
      <c r="E11" s="554"/>
      <c r="F11" s="554"/>
      <c r="G11" s="554"/>
      <c r="H11" s="554"/>
      <c r="I11" s="554"/>
      <c r="J11" s="555"/>
      <c r="K11" s="486" t="s">
        <v>74</v>
      </c>
      <c r="L11" s="486" t="s">
        <v>75</v>
      </c>
      <c r="M11" s="486" t="s">
        <v>76</v>
      </c>
      <c r="N11" s="486" t="s">
        <v>77</v>
      </c>
      <c r="O11" s="486"/>
      <c r="P11" s="486"/>
      <c r="Q11" s="486"/>
      <c r="R11" s="486"/>
      <c r="S11" s="573"/>
      <c r="T11" s="486"/>
      <c r="U11" s="486"/>
      <c r="V11" s="575"/>
      <c r="W11" s="577"/>
      <c r="X11" s="578"/>
      <c r="Y11" s="569" t="s">
        <v>78</v>
      </c>
      <c r="Z11" s="571" t="s">
        <v>75</v>
      </c>
      <c r="AA11" s="571" t="s">
        <v>76</v>
      </c>
      <c r="AB11" s="459" t="s">
        <v>79</v>
      </c>
      <c r="AC11" s="460"/>
      <c r="AD11" s="460"/>
      <c r="AE11" s="460"/>
      <c r="AF11" s="461"/>
      <c r="AG11" s="561"/>
      <c r="AH11" s="565"/>
      <c r="AI11" s="566"/>
      <c r="AJ11" s="567"/>
      <c r="AK11" s="419"/>
    </row>
    <row r="12" spans="1:37" s="18" customFormat="1" ht="95.4" customHeight="1" x14ac:dyDescent="0.3">
      <c r="A12" s="346" t="s">
        <v>150</v>
      </c>
      <c r="B12" s="346" t="s">
        <v>151</v>
      </c>
      <c r="C12" s="346" t="s">
        <v>152</v>
      </c>
      <c r="D12" s="346" t="s">
        <v>153</v>
      </c>
      <c r="E12" s="346" t="s">
        <v>154</v>
      </c>
      <c r="F12" s="346" t="s">
        <v>155</v>
      </c>
      <c r="G12" s="347" t="s">
        <v>156</v>
      </c>
      <c r="H12" s="347" t="s">
        <v>157</v>
      </c>
      <c r="I12" s="348" t="s">
        <v>158</v>
      </c>
      <c r="J12" s="406" t="s">
        <v>159</v>
      </c>
      <c r="K12" s="486"/>
      <c r="L12" s="486"/>
      <c r="M12" s="486"/>
      <c r="N12" s="13" t="s">
        <v>80</v>
      </c>
      <c r="O12" s="13" t="s">
        <v>81</v>
      </c>
      <c r="P12" s="13" t="s">
        <v>82</v>
      </c>
      <c r="Q12" s="13" t="s">
        <v>83</v>
      </c>
      <c r="R12" s="13" t="s">
        <v>100</v>
      </c>
      <c r="S12" s="574"/>
      <c r="T12" s="128" t="s">
        <v>160</v>
      </c>
      <c r="U12" s="128" t="s">
        <v>86</v>
      </c>
      <c r="V12" s="576"/>
      <c r="W12" s="577"/>
      <c r="X12" s="579"/>
      <c r="Y12" s="570"/>
      <c r="Z12" s="458"/>
      <c r="AA12" s="458"/>
      <c r="AB12" s="399" t="s">
        <v>80</v>
      </c>
      <c r="AC12" s="8" t="s">
        <v>81</v>
      </c>
      <c r="AD12" s="8" t="s">
        <v>82</v>
      </c>
      <c r="AE12" s="8" t="s">
        <v>83</v>
      </c>
      <c r="AF12" s="8" t="s">
        <v>84</v>
      </c>
      <c r="AG12" s="562"/>
      <c r="AH12" s="345" t="s">
        <v>87</v>
      </c>
      <c r="AI12" s="345" t="s">
        <v>88</v>
      </c>
      <c r="AJ12" s="568"/>
      <c r="AK12" s="420"/>
    </row>
    <row r="13" spans="1:37" s="18" customFormat="1" ht="25.35" customHeight="1" x14ac:dyDescent="0.3">
      <c r="A13" s="550" t="s">
        <v>89</v>
      </c>
      <c r="B13" s="551"/>
      <c r="C13" s="551"/>
      <c r="D13" s="551"/>
      <c r="E13" s="551"/>
      <c r="F13" s="551"/>
      <c r="G13" s="551"/>
      <c r="H13" s="551"/>
      <c r="I13" s="551"/>
      <c r="J13" s="552"/>
      <c r="K13" s="19">
        <f>SUM(K14:K213)</f>
        <v>0</v>
      </c>
      <c r="L13" s="19">
        <f t="shared" ref="L13:V13" si="0">SUM(L14:L213)</f>
        <v>0</v>
      </c>
      <c r="M13" s="19">
        <f t="shared" si="0"/>
        <v>0</v>
      </c>
      <c r="N13" s="19">
        <f t="shared" si="0"/>
        <v>0</v>
      </c>
      <c r="O13" s="19">
        <f t="shared" si="0"/>
        <v>0</v>
      </c>
      <c r="P13" s="19">
        <f t="shared" si="0"/>
        <v>0</v>
      </c>
      <c r="Q13" s="19">
        <f t="shared" si="0"/>
        <v>0</v>
      </c>
      <c r="R13" s="19">
        <f t="shared" si="0"/>
        <v>0</v>
      </c>
      <c r="S13" s="19">
        <f>SUM(S14:S213)</f>
        <v>0</v>
      </c>
      <c r="T13" s="20">
        <f>SUM(T14:T213)</f>
        <v>0</v>
      </c>
      <c r="U13" s="20">
        <f t="shared" si="0"/>
        <v>0</v>
      </c>
      <c r="V13" s="19">
        <f t="shared" si="0"/>
        <v>0</v>
      </c>
      <c r="W13" s="577"/>
      <c r="X13" s="14" t="s">
        <v>90</v>
      </c>
      <c r="Y13" s="20">
        <f>SUM(Y14:Y213)</f>
        <v>0</v>
      </c>
      <c r="Z13" s="20">
        <f t="shared" ref="Z13:AJ13" si="1">SUM(Z14:Z213)</f>
        <v>0</v>
      </c>
      <c r="AA13" s="20">
        <f t="shared" si="1"/>
        <v>0</v>
      </c>
      <c r="AB13" s="20">
        <f>SUM(AB14:AB213)</f>
        <v>0</v>
      </c>
      <c r="AC13" s="20">
        <f t="shared" ref="AC13:AF13" si="2">SUM(AC14:AC213)</f>
        <v>0</v>
      </c>
      <c r="AD13" s="20">
        <f t="shared" si="2"/>
        <v>0</v>
      </c>
      <c r="AE13" s="20">
        <f t="shared" si="2"/>
        <v>0</v>
      </c>
      <c r="AF13" s="20">
        <f t="shared" si="2"/>
        <v>0</v>
      </c>
      <c r="AG13" s="20">
        <f>SUM(AG14:AG213)</f>
        <v>0</v>
      </c>
      <c r="AH13" s="20">
        <f>SUM(AH14:AH213)</f>
        <v>0</v>
      </c>
      <c r="AI13" s="20">
        <f t="shared" si="1"/>
        <v>0</v>
      </c>
      <c r="AJ13" s="19">
        <f t="shared" si="1"/>
        <v>0</v>
      </c>
      <c r="AK13" s="420"/>
    </row>
    <row r="14" spans="1:37" s="11" customFormat="1" ht="25.35" customHeight="1" x14ac:dyDescent="0.3">
      <c r="A14" s="393"/>
      <c r="B14" s="393"/>
      <c r="C14" s="393"/>
      <c r="D14" s="393"/>
      <c r="E14" s="393"/>
      <c r="F14" s="393"/>
      <c r="G14" s="394"/>
      <c r="H14" s="394"/>
      <c r="I14" s="395"/>
      <c r="J14" s="395"/>
      <c r="K14" s="197">
        <v>0</v>
      </c>
      <c r="L14" s="197">
        <v>0</v>
      </c>
      <c r="M14" s="197">
        <v>0</v>
      </c>
      <c r="N14" s="197">
        <v>0</v>
      </c>
      <c r="O14" s="197">
        <v>0</v>
      </c>
      <c r="P14" s="197">
        <v>0</v>
      </c>
      <c r="Q14" s="197">
        <v>0</v>
      </c>
      <c r="R14" s="197">
        <v>0</v>
      </c>
      <c r="S14" s="152">
        <f>SUM(K14:R14)</f>
        <v>0</v>
      </c>
      <c r="T14" s="152">
        <f>IF('Demande finale'!$B$11="Positif",S14*0.5,S14*0.6)</f>
        <v>0</v>
      </c>
      <c r="U14" s="153">
        <f>IF('Demande finale'!$B$11="Négatif",S14*0.4,S14*0.5)</f>
        <v>0</v>
      </c>
      <c r="V14" s="153">
        <f t="shared" ref="V14:V45" si="3">SUM(T14:U14)</f>
        <v>0</v>
      </c>
      <c r="W14" s="577"/>
      <c r="X14" s="385"/>
      <c r="Y14" s="75">
        <v>0</v>
      </c>
      <c r="Z14" s="75">
        <v>0</v>
      </c>
      <c r="AA14" s="75">
        <v>0</v>
      </c>
      <c r="AB14" s="75">
        <v>0</v>
      </c>
      <c r="AC14" s="75">
        <v>0</v>
      </c>
      <c r="AD14" s="75">
        <v>0</v>
      </c>
      <c r="AE14" s="75">
        <v>0</v>
      </c>
      <c r="AF14" s="75">
        <v>0</v>
      </c>
      <c r="AG14" s="152">
        <f t="shared" ref="AG14:AG45" si="4">SUM(Y14:AF14)</f>
        <v>0</v>
      </c>
      <c r="AH14" s="155">
        <f>MIN(IF('Demande finale'!$B$11="Positif",AG14*0.5,AG14*0.6),T14)</f>
        <v>0</v>
      </c>
      <c r="AI14" s="153">
        <f>AG14-AH14</f>
        <v>0</v>
      </c>
      <c r="AJ14" s="184">
        <f t="shared" ref="AJ14:AJ45" si="5">SUM(AH14:AI14)</f>
        <v>0</v>
      </c>
      <c r="AK14" s="421"/>
    </row>
    <row r="15" spans="1:37" s="11" customFormat="1" ht="25.35" customHeight="1" x14ac:dyDescent="0.3">
      <c r="A15" s="393"/>
      <c r="B15" s="393"/>
      <c r="C15" s="393"/>
      <c r="D15" s="393"/>
      <c r="E15" s="393"/>
      <c r="F15" s="393"/>
      <c r="G15" s="394"/>
      <c r="H15" s="394"/>
      <c r="I15" s="395"/>
      <c r="J15" s="395"/>
      <c r="K15" s="75">
        <v>0</v>
      </c>
      <c r="L15" s="75">
        <v>0</v>
      </c>
      <c r="M15" s="75">
        <v>0</v>
      </c>
      <c r="N15" s="197">
        <v>0</v>
      </c>
      <c r="O15" s="197">
        <v>0</v>
      </c>
      <c r="P15" s="197">
        <v>0</v>
      </c>
      <c r="Q15" s="197">
        <v>0</v>
      </c>
      <c r="R15" s="197">
        <v>0</v>
      </c>
      <c r="S15" s="152">
        <f>SUM(K15:R15)</f>
        <v>0</v>
      </c>
      <c r="T15" s="152">
        <f>IF('Demande finale'!$B$11="Positif",S15*0.5,S15*0.6)</f>
        <v>0</v>
      </c>
      <c r="U15" s="153">
        <f>IF('Demande finale'!$B$11="Négatif",S15*0.4,S15*0.5)</f>
        <v>0</v>
      </c>
      <c r="V15" s="153">
        <f t="shared" si="3"/>
        <v>0</v>
      </c>
      <c r="W15" s="577"/>
      <c r="X15" s="385"/>
      <c r="Y15" s="75">
        <v>0</v>
      </c>
      <c r="Z15" s="75">
        <v>0</v>
      </c>
      <c r="AA15" s="75">
        <v>0</v>
      </c>
      <c r="AB15" s="75">
        <v>0</v>
      </c>
      <c r="AC15" s="75">
        <v>0</v>
      </c>
      <c r="AD15" s="75">
        <v>0</v>
      </c>
      <c r="AE15" s="75">
        <v>0</v>
      </c>
      <c r="AF15" s="75">
        <v>0</v>
      </c>
      <c r="AG15" s="152">
        <f t="shared" si="4"/>
        <v>0</v>
      </c>
      <c r="AH15" s="155">
        <f>MIN(IF('Demande finale'!$B$11="Positif",AG15*0.5,AG15*0.6),T15)</f>
        <v>0</v>
      </c>
      <c r="AI15" s="153">
        <f t="shared" ref="AI15:AI78" si="6">AG15-AH15</f>
        <v>0</v>
      </c>
      <c r="AJ15" s="152">
        <f t="shared" si="5"/>
        <v>0</v>
      </c>
      <c r="AK15" s="421"/>
    </row>
    <row r="16" spans="1:37" s="11" customFormat="1" ht="25.35" customHeight="1" x14ac:dyDescent="0.3">
      <c r="A16" s="393"/>
      <c r="B16" s="393"/>
      <c r="C16" s="393"/>
      <c r="D16" s="393"/>
      <c r="E16" s="393"/>
      <c r="F16" s="393"/>
      <c r="G16" s="394"/>
      <c r="H16" s="394"/>
      <c r="I16" s="395"/>
      <c r="J16" s="395"/>
      <c r="K16" s="75">
        <v>0</v>
      </c>
      <c r="L16" s="75">
        <v>0</v>
      </c>
      <c r="M16" s="75">
        <v>0</v>
      </c>
      <c r="N16" s="197">
        <v>0</v>
      </c>
      <c r="O16" s="197">
        <v>0</v>
      </c>
      <c r="P16" s="197">
        <v>0</v>
      </c>
      <c r="Q16" s="197">
        <v>0</v>
      </c>
      <c r="R16" s="197">
        <v>0</v>
      </c>
      <c r="S16" s="152">
        <f>SUM(K16:R16)</f>
        <v>0</v>
      </c>
      <c r="T16" s="152">
        <f>IF('Demande finale'!$B$11="Positif",S16*0.5,S16*0.6)</f>
        <v>0</v>
      </c>
      <c r="U16" s="153">
        <f>IF('Demande finale'!$B$11="Négatif",S16*0.4,S16*0.5)</f>
        <v>0</v>
      </c>
      <c r="V16" s="153">
        <f t="shared" si="3"/>
        <v>0</v>
      </c>
      <c r="W16" s="577"/>
      <c r="X16" s="385"/>
      <c r="Y16" s="75">
        <v>0</v>
      </c>
      <c r="Z16" s="75">
        <v>0</v>
      </c>
      <c r="AA16" s="75">
        <v>0</v>
      </c>
      <c r="AB16" s="75">
        <v>0</v>
      </c>
      <c r="AC16" s="75">
        <v>0</v>
      </c>
      <c r="AD16" s="75">
        <v>0</v>
      </c>
      <c r="AE16" s="75">
        <v>0</v>
      </c>
      <c r="AF16" s="75">
        <v>0</v>
      </c>
      <c r="AG16" s="152">
        <f t="shared" si="4"/>
        <v>0</v>
      </c>
      <c r="AH16" s="155">
        <f>MIN(IF('Demande finale'!$B$11="Positif",AG16*0.5,AG16*0.6),T16)</f>
        <v>0</v>
      </c>
      <c r="AI16" s="153">
        <f t="shared" si="6"/>
        <v>0</v>
      </c>
      <c r="AJ16" s="152">
        <f t="shared" si="5"/>
        <v>0</v>
      </c>
      <c r="AK16" s="421"/>
    </row>
    <row r="17" spans="1:37" s="11" customFormat="1" ht="25.35" customHeight="1" x14ac:dyDescent="0.3">
      <c r="A17" s="393"/>
      <c r="B17" s="393"/>
      <c r="C17" s="393"/>
      <c r="D17" s="393"/>
      <c r="E17" s="393"/>
      <c r="F17" s="393"/>
      <c r="G17" s="394"/>
      <c r="H17" s="394"/>
      <c r="I17" s="395"/>
      <c r="J17" s="395"/>
      <c r="K17" s="75">
        <v>0</v>
      </c>
      <c r="L17" s="75">
        <v>0</v>
      </c>
      <c r="M17" s="75">
        <v>0</v>
      </c>
      <c r="N17" s="197">
        <v>0</v>
      </c>
      <c r="O17" s="197">
        <v>0</v>
      </c>
      <c r="P17" s="197">
        <v>0</v>
      </c>
      <c r="Q17" s="197">
        <v>0</v>
      </c>
      <c r="R17" s="197">
        <v>0</v>
      </c>
      <c r="S17" s="152">
        <f>SUM(K17:R17)</f>
        <v>0</v>
      </c>
      <c r="T17" s="152">
        <f>IF('Demande finale'!$B$11="Positif",S17*0.5,S17*0.6)</f>
        <v>0</v>
      </c>
      <c r="U17" s="153">
        <f>IF('Demande finale'!$B$11="Négatif",S17*0.4,S17*0.5)</f>
        <v>0</v>
      </c>
      <c r="V17" s="153">
        <f t="shared" si="3"/>
        <v>0</v>
      </c>
      <c r="W17" s="577"/>
      <c r="X17" s="385"/>
      <c r="Y17" s="75">
        <v>0</v>
      </c>
      <c r="Z17" s="75">
        <v>0</v>
      </c>
      <c r="AA17" s="75">
        <v>0</v>
      </c>
      <c r="AB17" s="75">
        <v>0</v>
      </c>
      <c r="AC17" s="75">
        <v>0</v>
      </c>
      <c r="AD17" s="75">
        <v>0</v>
      </c>
      <c r="AE17" s="75">
        <v>0</v>
      </c>
      <c r="AF17" s="75">
        <v>0</v>
      </c>
      <c r="AG17" s="152">
        <f t="shared" si="4"/>
        <v>0</v>
      </c>
      <c r="AH17" s="155">
        <f>MIN(IF('Demande finale'!$B$11="Positif",AG17*0.5,AG17*0.6),T17)</f>
        <v>0</v>
      </c>
      <c r="AI17" s="153">
        <f t="shared" si="6"/>
        <v>0</v>
      </c>
      <c r="AJ17" s="152">
        <f t="shared" si="5"/>
        <v>0</v>
      </c>
      <c r="AK17" s="421"/>
    </row>
    <row r="18" spans="1:37" s="11" customFormat="1" ht="25.2" customHeight="1" x14ac:dyDescent="0.3">
      <c r="A18" s="393"/>
      <c r="B18" s="393"/>
      <c r="C18" s="393"/>
      <c r="D18" s="393"/>
      <c r="E18" s="393"/>
      <c r="F18" s="393"/>
      <c r="G18" s="394"/>
      <c r="H18" s="394"/>
      <c r="I18" s="395"/>
      <c r="J18" s="395"/>
      <c r="K18" s="75">
        <v>0</v>
      </c>
      <c r="L18" s="75">
        <v>0</v>
      </c>
      <c r="M18" s="75">
        <v>0</v>
      </c>
      <c r="N18" s="197">
        <v>0</v>
      </c>
      <c r="O18" s="197">
        <v>0</v>
      </c>
      <c r="P18" s="197">
        <v>0</v>
      </c>
      <c r="Q18" s="197">
        <v>0</v>
      </c>
      <c r="R18" s="197">
        <v>0</v>
      </c>
      <c r="S18" s="152">
        <f t="shared" ref="S18:S49" si="7">SUM(K18:Q18)</f>
        <v>0</v>
      </c>
      <c r="T18" s="152">
        <f>IF('Demande finale'!$B$11="Positif",S18*0.5,S18*0.6)</f>
        <v>0</v>
      </c>
      <c r="U18" s="153">
        <f>IF('Demande finale'!$B$11="Négatif",S18*0.4,S18*0.5)</f>
        <v>0</v>
      </c>
      <c r="V18" s="153">
        <f t="shared" si="3"/>
        <v>0</v>
      </c>
      <c r="W18" s="577"/>
      <c r="X18" s="385"/>
      <c r="Y18" s="75">
        <v>0</v>
      </c>
      <c r="Z18" s="75">
        <v>0</v>
      </c>
      <c r="AA18" s="75">
        <v>0</v>
      </c>
      <c r="AB18" s="75">
        <v>0</v>
      </c>
      <c r="AC18" s="75">
        <v>0</v>
      </c>
      <c r="AD18" s="75">
        <v>0</v>
      </c>
      <c r="AE18" s="75">
        <v>0</v>
      </c>
      <c r="AF18" s="75">
        <v>0</v>
      </c>
      <c r="AG18" s="152">
        <f t="shared" si="4"/>
        <v>0</v>
      </c>
      <c r="AH18" s="155">
        <f>MIN(IF('Demande finale'!$B$11="Positif",AG18*0.5,AG18*0.6),T18)</f>
        <v>0</v>
      </c>
      <c r="AI18" s="153">
        <f t="shared" si="6"/>
        <v>0</v>
      </c>
      <c r="AJ18" s="152">
        <f t="shared" si="5"/>
        <v>0</v>
      </c>
      <c r="AK18" s="421"/>
    </row>
    <row r="19" spans="1:37" s="11" customFormat="1" ht="25.2" customHeight="1" x14ac:dyDescent="0.3">
      <c r="A19" s="393"/>
      <c r="B19" s="393"/>
      <c r="C19" s="393"/>
      <c r="D19" s="393"/>
      <c r="E19" s="393"/>
      <c r="F19" s="393"/>
      <c r="G19" s="394"/>
      <c r="H19" s="394"/>
      <c r="I19" s="395"/>
      <c r="J19" s="395"/>
      <c r="K19" s="75">
        <v>0</v>
      </c>
      <c r="L19" s="75">
        <v>0</v>
      </c>
      <c r="M19" s="75"/>
      <c r="N19" s="197">
        <v>0</v>
      </c>
      <c r="O19" s="197">
        <v>0</v>
      </c>
      <c r="P19" s="197">
        <v>0</v>
      </c>
      <c r="Q19" s="197">
        <v>0</v>
      </c>
      <c r="R19" s="197">
        <v>0</v>
      </c>
      <c r="S19" s="152">
        <f t="shared" si="7"/>
        <v>0</v>
      </c>
      <c r="T19" s="152">
        <f>IF('Demande finale'!$B$11="Positif",S19*0.5,S19*0.6)</f>
        <v>0</v>
      </c>
      <c r="U19" s="153">
        <f>IF('Demande finale'!$B$11="Négatif",S19*0.4,S19*0.5)</f>
        <v>0</v>
      </c>
      <c r="V19" s="153">
        <f t="shared" si="3"/>
        <v>0</v>
      </c>
      <c r="W19" s="577"/>
      <c r="X19" s="385"/>
      <c r="Y19" s="75">
        <v>0</v>
      </c>
      <c r="Z19" s="75">
        <v>0</v>
      </c>
      <c r="AA19" s="75">
        <v>0</v>
      </c>
      <c r="AB19" s="75">
        <v>0</v>
      </c>
      <c r="AC19" s="75">
        <v>0</v>
      </c>
      <c r="AD19" s="75">
        <v>0</v>
      </c>
      <c r="AE19" s="75">
        <v>0</v>
      </c>
      <c r="AF19" s="75">
        <v>0</v>
      </c>
      <c r="AG19" s="152">
        <f t="shared" si="4"/>
        <v>0</v>
      </c>
      <c r="AH19" s="155">
        <f>MIN(IF('Demande finale'!$B$11="Positif",AG19*0.5,AG19*0.6),T19)</f>
        <v>0</v>
      </c>
      <c r="AI19" s="153">
        <f t="shared" si="6"/>
        <v>0</v>
      </c>
      <c r="AJ19" s="152">
        <f t="shared" si="5"/>
        <v>0</v>
      </c>
      <c r="AK19" s="421"/>
    </row>
    <row r="20" spans="1:37" s="11" customFormat="1" ht="25.2" customHeight="1" x14ac:dyDescent="0.3">
      <c r="A20" s="393"/>
      <c r="B20" s="393"/>
      <c r="C20" s="393"/>
      <c r="D20" s="393"/>
      <c r="E20" s="393"/>
      <c r="F20" s="393"/>
      <c r="G20" s="394"/>
      <c r="H20" s="394"/>
      <c r="I20" s="395"/>
      <c r="J20" s="395"/>
      <c r="K20" s="75">
        <v>0</v>
      </c>
      <c r="L20" s="75">
        <v>0</v>
      </c>
      <c r="M20" s="75">
        <v>0</v>
      </c>
      <c r="N20" s="197">
        <v>0</v>
      </c>
      <c r="O20" s="197">
        <v>0</v>
      </c>
      <c r="P20" s="197">
        <v>0</v>
      </c>
      <c r="Q20" s="197">
        <v>0</v>
      </c>
      <c r="R20" s="197">
        <v>0</v>
      </c>
      <c r="S20" s="152">
        <f t="shared" si="7"/>
        <v>0</v>
      </c>
      <c r="T20" s="152">
        <f>IF('Demande finale'!$B$11="Positif",S20*0.5,S20*0.6)</f>
        <v>0</v>
      </c>
      <c r="U20" s="153">
        <f>IF('Demande finale'!$B$11="Négatif",S20*0.4,S20*0.5)</f>
        <v>0</v>
      </c>
      <c r="V20" s="153">
        <f t="shared" si="3"/>
        <v>0</v>
      </c>
      <c r="W20" s="577"/>
      <c r="X20" s="385"/>
      <c r="Y20" s="75">
        <v>0</v>
      </c>
      <c r="Z20" s="75">
        <v>0</v>
      </c>
      <c r="AA20" s="75">
        <v>0</v>
      </c>
      <c r="AB20" s="75">
        <v>0</v>
      </c>
      <c r="AC20" s="75">
        <v>0</v>
      </c>
      <c r="AD20" s="75">
        <v>0</v>
      </c>
      <c r="AE20" s="75">
        <v>0</v>
      </c>
      <c r="AF20" s="75">
        <v>0</v>
      </c>
      <c r="AG20" s="152">
        <f t="shared" si="4"/>
        <v>0</v>
      </c>
      <c r="AH20" s="155">
        <f>MIN(IF('Demande finale'!$B$11="Positif",AG20*0.5,AG20*0.6),T20)</f>
        <v>0</v>
      </c>
      <c r="AI20" s="153">
        <f t="shared" si="6"/>
        <v>0</v>
      </c>
      <c r="AJ20" s="152">
        <f t="shared" si="5"/>
        <v>0</v>
      </c>
      <c r="AK20" s="421"/>
    </row>
    <row r="21" spans="1:37" s="11" customFormat="1" ht="25.2" customHeight="1" x14ac:dyDescent="0.3">
      <c r="A21" s="393"/>
      <c r="B21" s="393"/>
      <c r="C21" s="393"/>
      <c r="D21" s="393"/>
      <c r="E21" s="393"/>
      <c r="F21" s="393"/>
      <c r="G21" s="394"/>
      <c r="H21" s="394"/>
      <c r="I21" s="395"/>
      <c r="J21" s="395"/>
      <c r="K21" s="75">
        <v>0</v>
      </c>
      <c r="L21" s="75">
        <v>0</v>
      </c>
      <c r="M21" s="75">
        <v>0</v>
      </c>
      <c r="N21" s="197">
        <v>0</v>
      </c>
      <c r="O21" s="197">
        <v>0</v>
      </c>
      <c r="P21" s="197">
        <v>0</v>
      </c>
      <c r="Q21" s="197">
        <v>0</v>
      </c>
      <c r="R21" s="197">
        <v>0</v>
      </c>
      <c r="S21" s="152">
        <f t="shared" si="7"/>
        <v>0</v>
      </c>
      <c r="T21" s="152">
        <f>IF('Demande finale'!$B$11="Positif",S21*0.5,S21*0.6)</f>
        <v>0</v>
      </c>
      <c r="U21" s="153">
        <f>IF('Demande finale'!$B$11="Négatif",S21*0.4,S21*0.5)</f>
        <v>0</v>
      </c>
      <c r="V21" s="153">
        <f t="shared" si="3"/>
        <v>0</v>
      </c>
      <c r="W21" s="577"/>
      <c r="X21" s="385"/>
      <c r="Y21" s="75">
        <v>0</v>
      </c>
      <c r="Z21" s="75">
        <v>0</v>
      </c>
      <c r="AA21" s="75">
        <v>0</v>
      </c>
      <c r="AB21" s="75">
        <v>0</v>
      </c>
      <c r="AC21" s="75">
        <v>0</v>
      </c>
      <c r="AD21" s="75">
        <v>0</v>
      </c>
      <c r="AE21" s="75">
        <v>0</v>
      </c>
      <c r="AF21" s="75">
        <v>0</v>
      </c>
      <c r="AG21" s="152">
        <f t="shared" si="4"/>
        <v>0</v>
      </c>
      <c r="AH21" s="155">
        <f>MIN(IF('Demande finale'!$B$11="Positif",AG21*0.5,AG21*0.6),T21)</f>
        <v>0</v>
      </c>
      <c r="AI21" s="153">
        <f t="shared" si="6"/>
        <v>0</v>
      </c>
      <c r="AJ21" s="152">
        <f t="shared" si="5"/>
        <v>0</v>
      </c>
      <c r="AK21" s="421"/>
    </row>
    <row r="22" spans="1:37" s="11" customFormat="1" ht="25.2" customHeight="1" x14ac:dyDescent="0.3">
      <c r="A22" s="393"/>
      <c r="B22" s="393"/>
      <c r="C22" s="393"/>
      <c r="D22" s="393"/>
      <c r="E22" s="393"/>
      <c r="F22" s="393"/>
      <c r="G22" s="394"/>
      <c r="H22" s="394"/>
      <c r="I22" s="395"/>
      <c r="J22" s="395"/>
      <c r="K22" s="75">
        <v>0</v>
      </c>
      <c r="L22" s="75">
        <v>0</v>
      </c>
      <c r="M22" s="75">
        <v>0</v>
      </c>
      <c r="N22" s="197">
        <v>0</v>
      </c>
      <c r="O22" s="197">
        <v>0</v>
      </c>
      <c r="P22" s="197">
        <v>0</v>
      </c>
      <c r="Q22" s="197">
        <v>0</v>
      </c>
      <c r="R22" s="197">
        <v>0</v>
      </c>
      <c r="S22" s="152">
        <f t="shared" si="7"/>
        <v>0</v>
      </c>
      <c r="T22" s="152">
        <f>IF('Demande finale'!$B$11="Positif",S22*0.5,S22*0.6)</f>
        <v>0</v>
      </c>
      <c r="U22" s="153">
        <f>IF('Demande finale'!$B$11="Négatif",S22*0.4,S22*0.5)</f>
        <v>0</v>
      </c>
      <c r="V22" s="153">
        <f t="shared" si="3"/>
        <v>0</v>
      </c>
      <c r="W22" s="577"/>
      <c r="X22" s="385"/>
      <c r="Y22" s="75">
        <v>0</v>
      </c>
      <c r="Z22" s="75">
        <v>0</v>
      </c>
      <c r="AA22" s="75">
        <v>0</v>
      </c>
      <c r="AB22" s="75">
        <v>0</v>
      </c>
      <c r="AC22" s="75">
        <v>0</v>
      </c>
      <c r="AD22" s="75">
        <v>0</v>
      </c>
      <c r="AE22" s="75">
        <v>0</v>
      </c>
      <c r="AF22" s="75">
        <v>0</v>
      </c>
      <c r="AG22" s="152">
        <f t="shared" si="4"/>
        <v>0</v>
      </c>
      <c r="AH22" s="155">
        <f>MIN(IF('Demande finale'!$B$11="Positif",AG22*0.5,AG22*0.6),T22)</f>
        <v>0</v>
      </c>
      <c r="AI22" s="153">
        <f t="shared" si="6"/>
        <v>0</v>
      </c>
      <c r="AJ22" s="152">
        <f t="shared" si="5"/>
        <v>0</v>
      </c>
      <c r="AK22" s="421"/>
    </row>
    <row r="23" spans="1:37" s="11" customFormat="1" ht="25.2" customHeight="1" x14ac:dyDescent="0.3">
      <c r="A23" s="393"/>
      <c r="B23" s="393"/>
      <c r="C23" s="393"/>
      <c r="D23" s="393"/>
      <c r="E23" s="393"/>
      <c r="F23" s="393"/>
      <c r="G23" s="394"/>
      <c r="H23" s="394"/>
      <c r="I23" s="395"/>
      <c r="J23" s="395"/>
      <c r="K23" s="75">
        <v>0</v>
      </c>
      <c r="L23" s="75">
        <v>0</v>
      </c>
      <c r="M23" s="75">
        <v>0</v>
      </c>
      <c r="N23" s="197">
        <v>0</v>
      </c>
      <c r="O23" s="197">
        <v>0</v>
      </c>
      <c r="P23" s="197">
        <v>0</v>
      </c>
      <c r="Q23" s="197">
        <v>0</v>
      </c>
      <c r="R23" s="197">
        <v>0</v>
      </c>
      <c r="S23" s="152">
        <f t="shared" si="7"/>
        <v>0</v>
      </c>
      <c r="T23" s="152">
        <f>IF('Demande finale'!$B$11="Positif",S23*0.5,S23*0.6)</f>
        <v>0</v>
      </c>
      <c r="U23" s="153">
        <f>IF('Demande finale'!$B$11="Négatif",S23*0.4,S23*0.5)</f>
        <v>0</v>
      </c>
      <c r="V23" s="153">
        <f t="shared" si="3"/>
        <v>0</v>
      </c>
      <c r="W23" s="577"/>
      <c r="X23" s="385"/>
      <c r="Y23" s="75">
        <v>0</v>
      </c>
      <c r="Z23" s="75">
        <v>0</v>
      </c>
      <c r="AA23" s="75">
        <v>0</v>
      </c>
      <c r="AB23" s="75">
        <v>0</v>
      </c>
      <c r="AC23" s="75">
        <v>0</v>
      </c>
      <c r="AD23" s="75">
        <v>0</v>
      </c>
      <c r="AE23" s="75">
        <v>0</v>
      </c>
      <c r="AF23" s="75">
        <v>0</v>
      </c>
      <c r="AG23" s="152">
        <f t="shared" si="4"/>
        <v>0</v>
      </c>
      <c r="AH23" s="155">
        <f>MIN(IF('Demande finale'!$B$11="Positif",AG23*0.5,AG23*0.6),T23)</f>
        <v>0</v>
      </c>
      <c r="AI23" s="153">
        <f t="shared" si="6"/>
        <v>0</v>
      </c>
      <c r="AJ23" s="152">
        <f t="shared" si="5"/>
        <v>0</v>
      </c>
      <c r="AK23" s="421"/>
    </row>
    <row r="24" spans="1:37" s="11" customFormat="1" ht="25.2" customHeight="1" x14ac:dyDescent="0.3">
      <c r="A24" s="393"/>
      <c r="B24" s="393"/>
      <c r="C24" s="393"/>
      <c r="D24" s="393"/>
      <c r="E24" s="393"/>
      <c r="F24" s="393"/>
      <c r="G24" s="394"/>
      <c r="H24" s="394"/>
      <c r="I24" s="395"/>
      <c r="J24" s="395"/>
      <c r="K24" s="75">
        <v>0</v>
      </c>
      <c r="L24" s="75">
        <v>0</v>
      </c>
      <c r="M24" s="75">
        <v>0</v>
      </c>
      <c r="N24" s="197">
        <v>0</v>
      </c>
      <c r="O24" s="197">
        <v>0</v>
      </c>
      <c r="P24" s="197">
        <v>0</v>
      </c>
      <c r="Q24" s="197">
        <v>0</v>
      </c>
      <c r="R24" s="197">
        <v>0</v>
      </c>
      <c r="S24" s="152">
        <f t="shared" si="7"/>
        <v>0</v>
      </c>
      <c r="T24" s="152">
        <f>IF('Demande finale'!$B$11="Positif",S24*0.5,S24*0.6)</f>
        <v>0</v>
      </c>
      <c r="U24" s="153">
        <f>IF('Demande finale'!$B$11="Négatif",S24*0.4,S24*0.5)</f>
        <v>0</v>
      </c>
      <c r="V24" s="153">
        <f t="shared" si="3"/>
        <v>0</v>
      </c>
      <c r="W24" s="577"/>
      <c r="X24" s="385"/>
      <c r="Y24" s="75">
        <v>0</v>
      </c>
      <c r="Z24" s="75">
        <v>0</v>
      </c>
      <c r="AA24" s="75">
        <v>0</v>
      </c>
      <c r="AB24" s="75">
        <v>0</v>
      </c>
      <c r="AC24" s="75">
        <v>0</v>
      </c>
      <c r="AD24" s="75">
        <v>0</v>
      </c>
      <c r="AE24" s="75">
        <v>0</v>
      </c>
      <c r="AF24" s="75">
        <v>0</v>
      </c>
      <c r="AG24" s="152">
        <f t="shared" si="4"/>
        <v>0</v>
      </c>
      <c r="AH24" s="155">
        <f>MIN(IF('Demande finale'!$B$11="Positif",AG24*0.5,AG24*0.6),T24)</f>
        <v>0</v>
      </c>
      <c r="AI24" s="153">
        <f t="shared" si="6"/>
        <v>0</v>
      </c>
      <c r="AJ24" s="152">
        <f t="shared" si="5"/>
        <v>0</v>
      </c>
      <c r="AK24" s="421"/>
    </row>
    <row r="25" spans="1:37" s="11" customFormat="1" ht="25.2" customHeight="1" x14ac:dyDescent="0.3">
      <c r="A25" s="393"/>
      <c r="B25" s="393"/>
      <c r="C25" s="393"/>
      <c r="D25" s="393"/>
      <c r="E25" s="393"/>
      <c r="F25" s="393"/>
      <c r="G25" s="394"/>
      <c r="H25" s="394"/>
      <c r="I25" s="395"/>
      <c r="J25" s="395"/>
      <c r="K25" s="75">
        <v>0</v>
      </c>
      <c r="L25" s="75">
        <v>0</v>
      </c>
      <c r="M25" s="75">
        <v>0</v>
      </c>
      <c r="N25" s="197">
        <v>0</v>
      </c>
      <c r="O25" s="197">
        <v>0</v>
      </c>
      <c r="P25" s="197">
        <v>0</v>
      </c>
      <c r="Q25" s="197">
        <v>0</v>
      </c>
      <c r="R25" s="197">
        <v>0</v>
      </c>
      <c r="S25" s="152">
        <f t="shared" si="7"/>
        <v>0</v>
      </c>
      <c r="T25" s="152">
        <f>IF('Demande finale'!$B$11="Positif",S25*0.5,S25*0.6)</f>
        <v>0</v>
      </c>
      <c r="U25" s="153">
        <f>IF('Demande finale'!$B$11="Négatif",S25*0.4,S25*0.5)</f>
        <v>0</v>
      </c>
      <c r="V25" s="153">
        <f t="shared" si="3"/>
        <v>0</v>
      </c>
      <c r="W25" s="577"/>
      <c r="X25" s="385"/>
      <c r="Y25" s="75">
        <v>0</v>
      </c>
      <c r="Z25" s="75">
        <v>0</v>
      </c>
      <c r="AA25" s="75">
        <v>0</v>
      </c>
      <c r="AB25" s="75">
        <v>0</v>
      </c>
      <c r="AC25" s="75">
        <v>0</v>
      </c>
      <c r="AD25" s="75">
        <v>0</v>
      </c>
      <c r="AE25" s="75">
        <v>0</v>
      </c>
      <c r="AF25" s="75">
        <v>0</v>
      </c>
      <c r="AG25" s="152">
        <f t="shared" si="4"/>
        <v>0</v>
      </c>
      <c r="AH25" s="155">
        <f>MIN(IF('Demande finale'!$B$11="Positif",AG25*0.5,AG25*0.6),T25)</f>
        <v>0</v>
      </c>
      <c r="AI25" s="153">
        <f t="shared" si="6"/>
        <v>0</v>
      </c>
      <c r="AJ25" s="152">
        <f t="shared" si="5"/>
        <v>0</v>
      </c>
      <c r="AK25" s="421"/>
    </row>
    <row r="26" spans="1:37" s="11" customFormat="1" ht="25.2" customHeight="1" x14ac:dyDescent="0.3">
      <c r="A26" s="393"/>
      <c r="B26" s="393"/>
      <c r="C26" s="393"/>
      <c r="D26" s="393"/>
      <c r="E26" s="393"/>
      <c r="F26" s="393"/>
      <c r="G26" s="394"/>
      <c r="H26" s="394"/>
      <c r="I26" s="395"/>
      <c r="J26" s="395"/>
      <c r="K26" s="75">
        <v>0</v>
      </c>
      <c r="L26" s="75">
        <v>0</v>
      </c>
      <c r="M26" s="75">
        <v>0</v>
      </c>
      <c r="N26" s="197">
        <v>0</v>
      </c>
      <c r="O26" s="197">
        <v>0</v>
      </c>
      <c r="P26" s="197">
        <v>0</v>
      </c>
      <c r="Q26" s="197">
        <v>0</v>
      </c>
      <c r="R26" s="197"/>
      <c r="S26" s="152">
        <f t="shared" si="7"/>
        <v>0</v>
      </c>
      <c r="T26" s="152">
        <f>IF('Demande finale'!$B$11="Positif",S26*0.5,S26*0.6)</f>
        <v>0</v>
      </c>
      <c r="U26" s="153">
        <f>IF('Demande finale'!$B$11="Négatif",S26*0.4,S26*0.5)</f>
        <v>0</v>
      </c>
      <c r="V26" s="153">
        <f t="shared" si="3"/>
        <v>0</v>
      </c>
      <c r="W26" s="577"/>
      <c r="X26" s="385"/>
      <c r="Y26" s="75">
        <v>0</v>
      </c>
      <c r="Z26" s="75">
        <v>0</v>
      </c>
      <c r="AA26" s="75">
        <v>0</v>
      </c>
      <c r="AB26" s="75">
        <v>0</v>
      </c>
      <c r="AC26" s="75">
        <v>0</v>
      </c>
      <c r="AD26" s="75">
        <v>0</v>
      </c>
      <c r="AE26" s="75">
        <v>0</v>
      </c>
      <c r="AF26" s="75">
        <v>0</v>
      </c>
      <c r="AG26" s="152">
        <f t="shared" si="4"/>
        <v>0</v>
      </c>
      <c r="AH26" s="155">
        <f>MIN(IF('Demande finale'!$B$11="Positif",AG26*0.5,AG26*0.6),T26)</f>
        <v>0</v>
      </c>
      <c r="AI26" s="153">
        <f t="shared" si="6"/>
        <v>0</v>
      </c>
      <c r="AJ26" s="152">
        <f t="shared" si="5"/>
        <v>0</v>
      </c>
      <c r="AK26" s="421"/>
    </row>
    <row r="27" spans="1:37" s="11" customFormat="1" ht="25.2" customHeight="1" x14ac:dyDescent="0.3">
      <c r="A27" s="393"/>
      <c r="B27" s="393"/>
      <c r="C27" s="393"/>
      <c r="D27" s="393"/>
      <c r="E27" s="393"/>
      <c r="F27" s="393"/>
      <c r="G27" s="394"/>
      <c r="H27" s="394"/>
      <c r="I27" s="395"/>
      <c r="J27" s="395"/>
      <c r="K27" s="75">
        <v>0</v>
      </c>
      <c r="L27" s="75">
        <v>0</v>
      </c>
      <c r="M27" s="75">
        <v>0</v>
      </c>
      <c r="N27" s="197">
        <v>0</v>
      </c>
      <c r="O27" s="197">
        <v>0</v>
      </c>
      <c r="P27" s="197">
        <v>0</v>
      </c>
      <c r="Q27" s="197">
        <v>0</v>
      </c>
      <c r="R27" s="197"/>
      <c r="S27" s="152">
        <f t="shared" si="7"/>
        <v>0</v>
      </c>
      <c r="T27" s="152">
        <f>IF('Demande finale'!$B$11="Positif",S27*0.5,S27*0.6)</f>
        <v>0</v>
      </c>
      <c r="U27" s="153">
        <f>IF('Demande finale'!$B$11="Négatif",S27*0.4,S27*0.5)</f>
        <v>0</v>
      </c>
      <c r="V27" s="153">
        <f t="shared" si="3"/>
        <v>0</v>
      </c>
      <c r="W27" s="577"/>
      <c r="X27" s="385"/>
      <c r="Y27" s="75">
        <v>0</v>
      </c>
      <c r="Z27" s="75">
        <v>0</v>
      </c>
      <c r="AA27" s="75">
        <v>0</v>
      </c>
      <c r="AB27" s="75">
        <v>0</v>
      </c>
      <c r="AC27" s="75">
        <v>0</v>
      </c>
      <c r="AD27" s="75">
        <v>0</v>
      </c>
      <c r="AE27" s="75">
        <v>0</v>
      </c>
      <c r="AF27" s="75">
        <v>0</v>
      </c>
      <c r="AG27" s="152">
        <f t="shared" si="4"/>
        <v>0</v>
      </c>
      <c r="AH27" s="155">
        <f>MIN(IF('Demande finale'!$B$11="Positif",AG27*0.5,AG27*0.6),T27)</f>
        <v>0</v>
      </c>
      <c r="AI27" s="153">
        <f t="shared" si="6"/>
        <v>0</v>
      </c>
      <c r="AJ27" s="152">
        <f t="shared" si="5"/>
        <v>0</v>
      </c>
      <c r="AK27" s="421"/>
    </row>
    <row r="28" spans="1:37" s="11" customFormat="1" ht="25.2" customHeight="1" x14ac:dyDescent="0.3">
      <c r="A28" s="393"/>
      <c r="B28" s="393"/>
      <c r="C28" s="393"/>
      <c r="D28" s="393"/>
      <c r="E28" s="393"/>
      <c r="F28" s="393"/>
      <c r="G28" s="394"/>
      <c r="H28" s="394"/>
      <c r="I28" s="395"/>
      <c r="J28" s="395"/>
      <c r="K28" s="75">
        <v>0</v>
      </c>
      <c r="L28" s="75">
        <v>0</v>
      </c>
      <c r="M28" s="75">
        <v>0</v>
      </c>
      <c r="N28" s="197">
        <v>0</v>
      </c>
      <c r="O28" s="197">
        <v>0</v>
      </c>
      <c r="P28" s="197">
        <v>0</v>
      </c>
      <c r="Q28" s="197">
        <v>0</v>
      </c>
      <c r="R28" s="197"/>
      <c r="S28" s="152">
        <f t="shared" si="7"/>
        <v>0</v>
      </c>
      <c r="T28" s="152">
        <f>IF('Demande finale'!$B$11="Positif",S28*0.5,S28*0.6)</f>
        <v>0</v>
      </c>
      <c r="U28" s="153">
        <f>IF('Demande finale'!$B$11="Négatif",S28*0.4,S28*0.5)</f>
        <v>0</v>
      </c>
      <c r="V28" s="153">
        <f t="shared" si="3"/>
        <v>0</v>
      </c>
      <c r="W28" s="577"/>
      <c r="X28" s="385"/>
      <c r="Y28" s="75">
        <v>0</v>
      </c>
      <c r="Z28" s="75">
        <v>0</v>
      </c>
      <c r="AA28" s="75">
        <v>0</v>
      </c>
      <c r="AB28" s="75">
        <v>0</v>
      </c>
      <c r="AC28" s="75">
        <v>0</v>
      </c>
      <c r="AD28" s="75">
        <v>0</v>
      </c>
      <c r="AE28" s="75">
        <v>0</v>
      </c>
      <c r="AF28" s="75">
        <v>0</v>
      </c>
      <c r="AG28" s="152">
        <f t="shared" si="4"/>
        <v>0</v>
      </c>
      <c r="AH28" s="155">
        <f>MIN(IF('Demande finale'!$B$11="Positif",AG28*0.5,AG28*0.6),T28)</f>
        <v>0</v>
      </c>
      <c r="AI28" s="153">
        <f t="shared" si="6"/>
        <v>0</v>
      </c>
      <c r="AJ28" s="152">
        <f t="shared" si="5"/>
        <v>0</v>
      </c>
      <c r="AK28" s="421"/>
    </row>
    <row r="29" spans="1:37" s="11" customFormat="1" ht="25.2" customHeight="1" x14ac:dyDescent="0.3">
      <c r="A29" s="393"/>
      <c r="B29" s="393"/>
      <c r="C29" s="393"/>
      <c r="D29" s="393"/>
      <c r="E29" s="393"/>
      <c r="F29" s="393"/>
      <c r="G29" s="394"/>
      <c r="H29" s="394"/>
      <c r="I29" s="395"/>
      <c r="J29" s="395"/>
      <c r="K29" s="75">
        <v>0</v>
      </c>
      <c r="L29" s="75">
        <v>0</v>
      </c>
      <c r="M29" s="75">
        <v>0</v>
      </c>
      <c r="N29" s="197">
        <v>0</v>
      </c>
      <c r="O29" s="197">
        <v>0</v>
      </c>
      <c r="P29" s="197">
        <v>0</v>
      </c>
      <c r="Q29" s="197">
        <v>0</v>
      </c>
      <c r="R29" s="197"/>
      <c r="S29" s="152">
        <f t="shared" si="7"/>
        <v>0</v>
      </c>
      <c r="T29" s="152">
        <f>IF('Demande finale'!$B$11="Positif",S29*0.5,S29*0.6)</f>
        <v>0</v>
      </c>
      <c r="U29" s="153">
        <f>IF('Demande finale'!$B$11="Négatif",S29*0.4,S29*0.5)</f>
        <v>0</v>
      </c>
      <c r="V29" s="153">
        <f t="shared" si="3"/>
        <v>0</v>
      </c>
      <c r="W29" s="577"/>
      <c r="X29" s="385"/>
      <c r="Y29" s="75">
        <v>0</v>
      </c>
      <c r="Z29" s="75">
        <v>0</v>
      </c>
      <c r="AA29" s="75">
        <v>0</v>
      </c>
      <c r="AB29" s="75">
        <v>0</v>
      </c>
      <c r="AC29" s="75">
        <v>0</v>
      </c>
      <c r="AD29" s="75">
        <v>0</v>
      </c>
      <c r="AE29" s="75">
        <v>0</v>
      </c>
      <c r="AF29" s="75">
        <v>0</v>
      </c>
      <c r="AG29" s="152">
        <f t="shared" si="4"/>
        <v>0</v>
      </c>
      <c r="AH29" s="155">
        <f>MIN(IF('Demande finale'!$B$11="Positif",AG29*0.5,AG29*0.6),T29)</f>
        <v>0</v>
      </c>
      <c r="AI29" s="153">
        <f t="shared" si="6"/>
        <v>0</v>
      </c>
      <c r="AJ29" s="152">
        <f t="shared" si="5"/>
        <v>0</v>
      </c>
      <c r="AK29" s="421"/>
    </row>
    <row r="30" spans="1:37" s="11" customFormat="1" ht="25.2" customHeight="1" x14ac:dyDescent="0.3">
      <c r="A30" s="393"/>
      <c r="B30" s="393"/>
      <c r="C30" s="393"/>
      <c r="D30" s="393"/>
      <c r="E30" s="393"/>
      <c r="F30" s="393"/>
      <c r="G30" s="394"/>
      <c r="H30" s="394"/>
      <c r="I30" s="395"/>
      <c r="J30" s="395"/>
      <c r="K30" s="75">
        <v>0</v>
      </c>
      <c r="L30" s="75">
        <v>0</v>
      </c>
      <c r="M30" s="75">
        <v>0</v>
      </c>
      <c r="N30" s="197">
        <v>0</v>
      </c>
      <c r="O30" s="197">
        <v>0</v>
      </c>
      <c r="P30" s="197">
        <v>0</v>
      </c>
      <c r="Q30" s="197">
        <v>0</v>
      </c>
      <c r="R30" s="197"/>
      <c r="S30" s="152">
        <f t="shared" si="7"/>
        <v>0</v>
      </c>
      <c r="T30" s="152">
        <f>IF('Demande finale'!$B$11="Positif",S30*0.5,S30*0.6)</f>
        <v>0</v>
      </c>
      <c r="U30" s="153">
        <f>IF('Demande finale'!$B$11="Négatif",S30*0.4,S30*0.5)</f>
        <v>0</v>
      </c>
      <c r="V30" s="153">
        <f t="shared" si="3"/>
        <v>0</v>
      </c>
      <c r="W30" s="577"/>
      <c r="X30" s="385"/>
      <c r="Y30" s="75">
        <v>0</v>
      </c>
      <c r="Z30" s="75">
        <v>0</v>
      </c>
      <c r="AA30" s="75">
        <v>0</v>
      </c>
      <c r="AB30" s="75">
        <v>0</v>
      </c>
      <c r="AC30" s="75">
        <v>0</v>
      </c>
      <c r="AD30" s="75">
        <v>0</v>
      </c>
      <c r="AE30" s="75">
        <v>0</v>
      </c>
      <c r="AF30" s="75">
        <v>0</v>
      </c>
      <c r="AG30" s="152">
        <f t="shared" si="4"/>
        <v>0</v>
      </c>
      <c r="AH30" s="155">
        <f>MIN(IF('Demande finale'!$B$11="Positif",AG30*0.5,AG30*0.6),T30)</f>
        <v>0</v>
      </c>
      <c r="AI30" s="153">
        <f t="shared" si="6"/>
        <v>0</v>
      </c>
      <c r="AJ30" s="152">
        <f t="shared" si="5"/>
        <v>0</v>
      </c>
      <c r="AK30" s="421"/>
    </row>
    <row r="31" spans="1:37" s="11" customFormat="1" ht="25.2" customHeight="1" x14ac:dyDescent="0.3">
      <c r="A31" s="393"/>
      <c r="B31" s="393"/>
      <c r="C31" s="393"/>
      <c r="D31" s="393"/>
      <c r="E31" s="393"/>
      <c r="F31" s="393"/>
      <c r="G31" s="394"/>
      <c r="H31" s="394"/>
      <c r="I31" s="395"/>
      <c r="J31" s="395"/>
      <c r="K31" s="75">
        <v>0</v>
      </c>
      <c r="L31" s="75">
        <v>0</v>
      </c>
      <c r="M31" s="75">
        <v>0</v>
      </c>
      <c r="N31" s="197">
        <v>0</v>
      </c>
      <c r="O31" s="197">
        <v>0</v>
      </c>
      <c r="P31" s="197">
        <v>0</v>
      </c>
      <c r="Q31" s="197">
        <v>0</v>
      </c>
      <c r="R31" s="197"/>
      <c r="S31" s="152">
        <f t="shared" si="7"/>
        <v>0</v>
      </c>
      <c r="T31" s="152">
        <f>IF('Demande finale'!$B$11="Positif",S31*0.5,S31*0.6)</f>
        <v>0</v>
      </c>
      <c r="U31" s="153">
        <f>IF('Demande finale'!$B$11="Négatif",S31*0.4,S31*0.5)</f>
        <v>0</v>
      </c>
      <c r="V31" s="153">
        <f t="shared" si="3"/>
        <v>0</v>
      </c>
      <c r="W31" s="577"/>
      <c r="X31" s="385"/>
      <c r="Y31" s="75">
        <v>0</v>
      </c>
      <c r="Z31" s="75">
        <v>0</v>
      </c>
      <c r="AA31" s="75">
        <v>0</v>
      </c>
      <c r="AB31" s="75">
        <v>0</v>
      </c>
      <c r="AC31" s="75">
        <v>0</v>
      </c>
      <c r="AD31" s="75">
        <v>0</v>
      </c>
      <c r="AE31" s="75">
        <v>0</v>
      </c>
      <c r="AF31" s="75">
        <v>0</v>
      </c>
      <c r="AG31" s="152">
        <f t="shared" si="4"/>
        <v>0</v>
      </c>
      <c r="AH31" s="155">
        <f>MIN(IF('Demande finale'!$B$11="Positif",AG31*0.5,AG31*0.6),T31)</f>
        <v>0</v>
      </c>
      <c r="AI31" s="153">
        <f t="shared" si="6"/>
        <v>0</v>
      </c>
      <c r="AJ31" s="152">
        <f t="shared" si="5"/>
        <v>0</v>
      </c>
      <c r="AK31" s="421"/>
    </row>
    <row r="32" spans="1:37" s="11" customFormat="1" ht="25.2" customHeight="1" x14ac:dyDescent="0.3">
      <c r="A32" s="393"/>
      <c r="B32" s="393"/>
      <c r="C32" s="393"/>
      <c r="D32" s="393"/>
      <c r="E32" s="393"/>
      <c r="F32" s="393"/>
      <c r="G32" s="394"/>
      <c r="H32" s="394"/>
      <c r="I32" s="395"/>
      <c r="J32" s="395"/>
      <c r="K32" s="75">
        <v>0</v>
      </c>
      <c r="L32" s="75">
        <v>0</v>
      </c>
      <c r="M32" s="75">
        <v>0</v>
      </c>
      <c r="N32" s="197">
        <v>0</v>
      </c>
      <c r="O32" s="197">
        <v>0</v>
      </c>
      <c r="P32" s="197">
        <v>0</v>
      </c>
      <c r="Q32" s="197">
        <v>0</v>
      </c>
      <c r="R32" s="197"/>
      <c r="S32" s="152">
        <f t="shared" si="7"/>
        <v>0</v>
      </c>
      <c r="T32" s="152">
        <f>IF('Demande finale'!$B$11="Positif",S32*0.5,S32*0.6)</f>
        <v>0</v>
      </c>
      <c r="U32" s="153">
        <f>IF('Demande finale'!$B$11="Négatif",S32*0.4,S32*0.5)</f>
        <v>0</v>
      </c>
      <c r="V32" s="153">
        <f t="shared" si="3"/>
        <v>0</v>
      </c>
      <c r="W32" s="577"/>
      <c r="X32" s="385"/>
      <c r="Y32" s="75">
        <v>0</v>
      </c>
      <c r="Z32" s="75">
        <v>0</v>
      </c>
      <c r="AA32" s="75">
        <v>0</v>
      </c>
      <c r="AB32" s="75">
        <v>0</v>
      </c>
      <c r="AC32" s="75">
        <v>0</v>
      </c>
      <c r="AD32" s="75">
        <v>0</v>
      </c>
      <c r="AE32" s="75">
        <v>0</v>
      </c>
      <c r="AF32" s="75">
        <v>0</v>
      </c>
      <c r="AG32" s="152">
        <f t="shared" si="4"/>
        <v>0</v>
      </c>
      <c r="AH32" s="155">
        <f>MIN(IF('Demande finale'!$B$11="Positif",AG32*0.5,AG32*0.6),T32)</f>
        <v>0</v>
      </c>
      <c r="AI32" s="153">
        <f t="shared" si="6"/>
        <v>0</v>
      </c>
      <c r="AJ32" s="152">
        <f t="shared" si="5"/>
        <v>0</v>
      </c>
      <c r="AK32" s="421"/>
    </row>
    <row r="33" spans="1:37" s="11" customFormat="1" ht="25.2" customHeight="1" x14ac:dyDescent="0.3">
      <c r="A33" s="393"/>
      <c r="B33" s="393"/>
      <c r="C33" s="393"/>
      <c r="D33" s="393"/>
      <c r="E33" s="393"/>
      <c r="F33" s="393"/>
      <c r="G33" s="394"/>
      <c r="H33" s="394"/>
      <c r="I33" s="395"/>
      <c r="J33" s="395"/>
      <c r="K33" s="75">
        <v>0</v>
      </c>
      <c r="L33" s="75">
        <v>0</v>
      </c>
      <c r="M33" s="75">
        <v>0</v>
      </c>
      <c r="N33" s="197">
        <v>0</v>
      </c>
      <c r="O33" s="197">
        <v>0</v>
      </c>
      <c r="P33" s="197">
        <v>0</v>
      </c>
      <c r="Q33" s="197">
        <v>0</v>
      </c>
      <c r="R33" s="197"/>
      <c r="S33" s="152">
        <f t="shared" si="7"/>
        <v>0</v>
      </c>
      <c r="T33" s="152">
        <f>IF('Demande finale'!$B$11="Positif",S33*0.5,S33*0.6)</f>
        <v>0</v>
      </c>
      <c r="U33" s="153">
        <f>IF('Demande finale'!$B$11="Négatif",S33*0.4,S33*0.5)</f>
        <v>0</v>
      </c>
      <c r="V33" s="153">
        <f t="shared" si="3"/>
        <v>0</v>
      </c>
      <c r="W33" s="577"/>
      <c r="X33" s="385"/>
      <c r="Y33" s="75">
        <v>0</v>
      </c>
      <c r="Z33" s="75">
        <v>0</v>
      </c>
      <c r="AA33" s="75">
        <v>0</v>
      </c>
      <c r="AB33" s="75">
        <v>0</v>
      </c>
      <c r="AC33" s="75">
        <v>0</v>
      </c>
      <c r="AD33" s="75">
        <v>0</v>
      </c>
      <c r="AE33" s="75">
        <v>0</v>
      </c>
      <c r="AF33" s="75">
        <v>0</v>
      </c>
      <c r="AG33" s="152">
        <f t="shared" si="4"/>
        <v>0</v>
      </c>
      <c r="AH33" s="155">
        <f>MIN(IF('Demande finale'!$B$11="Positif",AG33*0.5,AG33*0.6),T33)</f>
        <v>0</v>
      </c>
      <c r="AI33" s="153">
        <f t="shared" si="6"/>
        <v>0</v>
      </c>
      <c r="AJ33" s="152">
        <f t="shared" si="5"/>
        <v>0</v>
      </c>
      <c r="AK33" s="421"/>
    </row>
    <row r="34" spans="1:37" s="11" customFormat="1" ht="25.2" customHeight="1" x14ac:dyDescent="0.3">
      <c r="A34" s="393"/>
      <c r="B34" s="393"/>
      <c r="C34" s="393"/>
      <c r="D34" s="393"/>
      <c r="E34" s="393"/>
      <c r="F34" s="393"/>
      <c r="G34" s="394"/>
      <c r="H34" s="394"/>
      <c r="I34" s="395"/>
      <c r="J34" s="395"/>
      <c r="K34" s="75">
        <v>0</v>
      </c>
      <c r="L34" s="75">
        <v>0</v>
      </c>
      <c r="M34" s="75">
        <v>0</v>
      </c>
      <c r="N34" s="197">
        <v>0</v>
      </c>
      <c r="O34" s="197">
        <v>0</v>
      </c>
      <c r="P34" s="197">
        <v>0</v>
      </c>
      <c r="Q34" s="197">
        <v>0</v>
      </c>
      <c r="R34" s="197"/>
      <c r="S34" s="152">
        <f t="shared" si="7"/>
        <v>0</v>
      </c>
      <c r="T34" s="152">
        <f>IF('Demande finale'!$B$11="Positif",S34*0.5,S34*0.6)</f>
        <v>0</v>
      </c>
      <c r="U34" s="153">
        <f>IF('Demande finale'!$B$11="Négatif",S34*0.4,S34*0.5)</f>
        <v>0</v>
      </c>
      <c r="V34" s="153">
        <f t="shared" si="3"/>
        <v>0</v>
      </c>
      <c r="W34" s="577"/>
      <c r="X34" s="385"/>
      <c r="Y34" s="75">
        <v>0</v>
      </c>
      <c r="Z34" s="75">
        <v>0</v>
      </c>
      <c r="AA34" s="75">
        <v>0</v>
      </c>
      <c r="AB34" s="75">
        <v>0</v>
      </c>
      <c r="AC34" s="75">
        <v>0</v>
      </c>
      <c r="AD34" s="75">
        <v>0</v>
      </c>
      <c r="AE34" s="75">
        <v>0</v>
      </c>
      <c r="AF34" s="75">
        <v>0</v>
      </c>
      <c r="AG34" s="152">
        <f t="shared" si="4"/>
        <v>0</v>
      </c>
      <c r="AH34" s="155">
        <f>MIN(IF('Demande finale'!$B$11="Positif",AG34*0.5,AG34*0.6),T34)</f>
        <v>0</v>
      </c>
      <c r="AI34" s="153">
        <f t="shared" si="6"/>
        <v>0</v>
      </c>
      <c r="AJ34" s="152">
        <f t="shared" si="5"/>
        <v>0</v>
      </c>
      <c r="AK34" s="421"/>
    </row>
    <row r="35" spans="1:37" s="11" customFormat="1" ht="25.2" hidden="1" customHeight="1" x14ac:dyDescent="0.3">
      <c r="A35" s="393"/>
      <c r="B35" s="393"/>
      <c r="C35" s="393"/>
      <c r="D35" s="393"/>
      <c r="E35" s="393"/>
      <c r="F35" s="393"/>
      <c r="G35" s="394"/>
      <c r="H35" s="394"/>
      <c r="I35" s="395"/>
      <c r="J35" s="395"/>
      <c r="K35" s="75">
        <v>0</v>
      </c>
      <c r="L35" s="75">
        <v>0</v>
      </c>
      <c r="M35" s="75">
        <v>0</v>
      </c>
      <c r="N35" s="197">
        <v>0</v>
      </c>
      <c r="O35" s="197">
        <v>0</v>
      </c>
      <c r="P35" s="197">
        <v>0</v>
      </c>
      <c r="Q35" s="197">
        <v>0</v>
      </c>
      <c r="R35" s="197"/>
      <c r="S35" s="152">
        <f t="shared" si="7"/>
        <v>0</v>
      </c>
      <c r="T35" s="152">
        <f>IF('Demande finale'!$B$11="Positif",S35*0.5,S35*0.6)</f>
        <v>0</v>
      </c>
      <c r="U35" s="153">
        <f>IF('Demande finale'!$B$11="Négatif",S35*0.4,S35*0.5)</f>
        <v>0</v>
      </c>
      <c r="V35" s="153">
        <f t="shared" si="3"/>
        <v>0</v>
      </c>
      <c r="W35" s="577"/>
      <c r="X35" s="385"/>
      <c r="Y35" s="75">
        <v>0</v>
      </c>
      <c r="Z35" s="75">
        <v>0</v>
      </c>
      <c r="AA35" s="75">
        <v>0</v>
      </c>
      <c r="AB35" s="75">
        <v>0</v>
      </c>
      <c r="AC35" s="75">
        <v>0</v>
      </c>
      <c r="AD35" s="75">
        <v>0</v>
      </c>
      <c r="AE35" s="75">
        <v>0</v>
      </c>
      <c r="AF35" s="75">
        <v>0</v>
      </c>
      <c r="AG35" s="152">
        <f t="shared" si="4"/>
        <v>0</v>
      </c>
      <c r="AH35" s="155">
        <f>MIN(IF('Demande finale'!$B$11="Positif",AG35*0.5,AG35*0.6),T35)</f>
        <v>0</v>
      </c>
      <c r="AI35" s="153">
        <f t="shared" si="6"/>
        <v>0</v>
      </c>
      <c r="AJ35" s="152">
        <f t="shared" si="5"/>
        <v>0</v>
      </c>
    </row>
    <row r="36" spans="1:37" s="11" customFormat="1" ht="25.2" hidden="1" customHeight="1" x14ac:dyDescent="0.3">
      <c r="A36" s="393"/>
      <c r="B36" s="393"/>
      <c r="C36" s="393"/>
      <c r="D36" s="393"/>
      <c r="E36" s="393"/>
      <c r="F36" s="393"/>
      <c r="G36" s="394"/>
      <c r="H36" s="394"/>
      <c r="I36" s="395"/>
      <c r="J36" s="395"/>
      <c r="K36" s="75">
        <v>0</v>
      </c>
      <c r="L36" s="75">
        <v>0</v>
      </c>
      <c r="M36" s="75">
        <v>0</v>
      </c>
      <c r="N36" s="197">
        <v>0</v>
      </c>
      <c r="O36" s="197">
        <v>0</v>
      </c>
      <c r="P36" s="197">
        <v>0</v>
      </c>
      <c r="Q36" s="197">
        <v>0</v>
      </c>
      <c r="R36" s="197"/>
      <c r="S36" s="152">
        <f t="shared" si="7"/>
        <v>0</v>
      </c>
      <c r="T36" s="152">
        <f>IF('Demande finale'!$B$11="Positif",S36*0.5,S36*0.6)</f>
        <v>0</v>
      </c>
      <c r="U36" s="153">
        <f>IF('Demande finale'!$B$11="Négatif",S36*0.4,S36*0.5)</f>
        <v>0</v>
      </c>
      <c r="V36" s="153">
        <f t="shared" si="3"/>
        <v>0</v>
      </c>
      <c r="W36" s="577"/>
      <c r="X36" s="385"/>
      <c r="Y36" s="75">
        <v>0</v>
      </c>
      <c r="Z36" s="75">
        <v>0</v>
      </c>
      <c r="AA36" s="75">
        <v>0</v>
      </c>
      <c r="AB36" s="75">
        <v>0</v>
      </c>
      <c r="AC36" s="75">
        <v>0</v>
      </c>
      <c r="AD36" s="75">
        <v>0</v>
      </c>
      <c r="AE36" s="75">
        <v>0</v>
      </c>
      <c r="AF36" s="75">
        <v>0</v>
      </c>
      <c r="AG36" s="152">
        <f t="shared" si="4"/>
        <v>0</v>
      </c>
      <c r="AH36" s="155">
        <f>MIN(IF('Demande finale'!$B$11="Positif",AG36*0.5,AG36*0.6),T36)</f>
        <v>0</v>
      </c>
      <c r="AI36" s="153">
        <f t="shared" si="6"/>
        <v>0</v>
      </c>
      <c r="AJ36" s="152">
        <f t="shared" si="5"/>
        <v>0</v>
      </c>
    </row>
    <row r="37" spans="1:37" s="11" customFormat="1" ht="25.2" hidden="1" customHeight="1" x14ac:dyDescent="0.3">
      <c r="A37" s="393"/>
      <c r="B37" s="393"/>
      <c r="C37" s="393"/>
      <c r="D37" s="393"/>
      <c r="E37" s="393"/>
      <c r="F37" s="393"/>
      <c r="G37" s="394"/>
      <c r="H37" s="394"/>
      <c r="I37" s="395"/>
      <c r="J37" s="395"/>
      <c r="K37" s="75">
        <v>0</v>
      </c>
      <c r="L37" s="75">
        <v>0</v>
      </c>
      <c r="M37" s="75">
        <v>0</v>
      </c>
      <c r="N37" s="197">
        <v>0</v>
      </c>
      <c r="O37" s="197">
        <v>0</v>
      </c>
      <c r="P37" s="197">
        <v>0</v>
      </c>
      <c r="Q37" s="197">
        <v>0</v>
      </c>
      <c r="R37" s="197"/>
      <c r="S37" s="152">
        <f t="shared" si="7"/>
        <v>0</v>
      </c>
      <c r="T37" s="152">
        <f>IF('Demande finale'!$B$11="Positif",S37*0.5,S37*0.6)</f>
        <v>0</v>
      </c>
      <c r="U37" s="153">
        <f>IF('Demande finale'!$B$11="Négatif",S37*0.4,S37*0.5)</f>
        <v>0</v>
      </c>
      <c r="V37" s="153">
        <f t="shared" si="3"/>
        <v>0</v>
      </c>
      <c r="W37" s="577"/>
      <c r="X37" s="385"/>
      <c r="Y37" s="75">
        <v>0</v>
      </c>
      <c r="Z37" s="75">
        <v>0</v>
      </c>
      <c r="AA37" s="75">
        <v>0</v>
      </c>
      <c r="AB37" s="75">
        <v>0</v>
      </c>
      <c r="AC37" s="75">
        <v>0</v>
      </c>
      <c r="AD37" s="75">
        <v>0</v>
      </c>
      <c r="AE37" s="75">
        <v>0</v>
      </c>
      <c r="AF37" s="75">
        <v>0</v>
      </c>
      <c r="AG37" s="152">
        <f t="shared" si="4"/>
        <v>0</v>
      </c>
      <c r="AH37" s="155">
        <f>MIN(IF('Demande finale'!$B$11="Positif",AG37*0.5,AG37*0.6),T37)</f>
        <v>0</v>
      </c>
      <c r="AI37" s="153">
        <f t="shared" si="6"/>
        <v>0</v>
      </c>
      <c r="AJ37" s="152">
        <f t="shared" si="5"/>
        <v>0</v>
      </c>
    </row>
    <row r="38" spans="1:37" s="11" customFormat="1" ht="25.2" hidden="1" customHeight="1" x14ac:dyDescent="0.3">
      <c r="A38" s="393"/>
      <c r="B38" s="393"/>
      <c r="C38" s="393"/>
      <c r="D38" s="393"/>
      <c r="E38" s="393"/>
      <c r="F38" s="393"/>
      <c r="G38" s="394"/>
      <c r="H38" s="394"/>
      <c r="I38" s="395"/>
      <c r="J38" s="395"/>
      <c r="K38" s="75">
        <v>0</v>
      </c>
      <c r="L38" s="75">
        <v>0</v>
      </c>
      <c r="M38" s="75">
        <v>0</v>
      </c>
      <c r="N38" s="197">
        <v>0</v>
      </c>
      <c r="O38" s="197">
        <v>0</v>
      </c>
      <c r="P38" s="197">
        <v>0</v>
      </c>
      <c r="Q38" s="197">
        <v>0</v>
      </c>
      <c r="R38" s="197"/>
      <c r="S38" s="152">
        <f t="shared" si="7"/>
        <v>0</v>
      </c>
      <c r="T38" s="152">
        <f>IF('Demande finale'!$B$11="Positif",S38*0.5,S38*0.6)</f>
        <v>0</v>
      </c>
      <c r="U38" s="153">
        <f>IF('Demande finale'!$B$11="Négatif",S38*0.4,S38*0.5)</f>
        <v>0</v>
      </c>
      <c r="V38" s="153">
        <f t="shared" si="3"/>
        <v>0</v>
      </c>
      <c r="W38" s="577"/>
      <c r="X38" s="385"/>
      <c r="Y38" s="75">
        <v>0</v>
      </c>
      <c r="Z38" s="75">
        <v>0</v>
      </c>
      <c r="AA38" s="75">
        <v>0</v>
      </c>
      <c r="AB38" s="75">
        <v>0</v>
      </c>
      <c r="AC38" s="75">
        <v>0</v>
      </c>
      <c r="AD38" s="75">
        <v>0</v>
      </c>
      <c r="AE38" s="75">
        <v>0</v>
      </c>
      <c r="AF38" s="75">
        <v>0</v>
      </c>
      <c r="AG38" s="152">
        <f t="shared" si="4"/>
        <v>0</v>
      </c>
      <c r="AH38" s="155">
        <f>MIN(IF('Demande finale'!$B$11="Positif",AG38*0.5,AG38*0.6),T38)</f>
        <v>0</v>
      </c>
      <c r="AI38" s="153">
        <f t="shared" si="6"/>
        <v>0</v>
      </c>
      <c r="AJ38" s="152">
        <f t="shared" si="5"/>
        <v>0</v>
      </c>
    </row>
    <row r="39" spans="1:37" s="11" customFormat="1" ht="25.2" hidden="1" customHeight="1" x14ac:dyDescent="0.3">
      <c r="A39" s="393"/>
      <c r="B39" s="393"/>
      <c r="C39" s="393"/>
      <c r="D39" s="393"/>
      <c r="E39" s="393"/>
      <c r="F39" s="393"/>
      <c r="G39" s="394"/>
      <c r="H39" s="394"/>
      <c r="I39" s="395"/>
      <c r="J39" s="395"/>
      <c r="K39" s="75">
        <v>0</v>
      </c>
      <c r="L39" s="75">
        <v>0</v>
      </c>
      <c r="M39" s="75">
        <v>0</v>
      </c>
      <c r="N39" s="197">
        <v>0</v>
      </c>
      <c r="O39" s="197">
        <v>0</v>
      </c>
      <c r="P39" s="197">
        <v>0</v>
      </c>
      <c r="Q39" s="197">
        <v>0</v>
      </c>
      <c r="R39" s="197"/>
      <c r="S39" s="152">
        <f t="shared" si="7"/>
        <v>0</v>
      </c>
      <c r="T39" s="152">
        <f>IF('Demande finale'!$B$11="Positif",S39*0.5,S39*0.6)</f>
        <v>0</v>
      </c>
      <c r="U39" s="153">
        <f>IF('Demande finale'!$B$11="Négatif",S39*0.4,S39*0.5)</f>
        <v>0</v>
      </c>
      <c r="V39" s="153">
        <f t="shared" si="3"/>
        <v>0</v>
      </c>
      <c r="W39" s="577"/>
      <c r="X39" s="385"/>
      <c r="Y39" s="75">
        <v>0</v>
      </c>
      <c r="Z39" s="75">
        <v>0</v>
      </c>
      <c r="AA39" s="75">
        <v>0</v>
      </c>
      <c r="AB39" s="75">
        <v>0</v>
      </c>
      <c r="AC39" s="75">
        <v>0</v>
      </c>
      <c r="AD39" s="75">
        <v>0</v>
      </c>
      <c r="AE39" s="75">
        <v>0</v>
      </c>
      <c r="AF39" s="75">
        <v>0</v>
      </c>
      <c r="AG39" s="152">
        <f t="shared" si="4"/>
        <v>0</v>
      </c>
      <c r="AH39" s="155">
        <f>MIN(IF('Demande finale'!$B$11="Positif",AG39*0.5,AG39*0.6),T39)</f>
        <v>0</v>
      </c>
      <c r="AI39" s="153">
        <f t="shared" si="6"/>
        <v>0</v>
      </c>
      <c r="AJ39" s="152">
        <f t="shared" si="5"/>
        <v>0</v>
      </c>
    </row>
    <row r="40" spans="1:37" s="11" customFormat="1" ht="25.2" hidden="1" customHeight="1" x14ac:dyDescent="0.3">
      <c r="A40" s="393"/>
      <c r="B40" s="393"/>
      <c r="C40" s="393"/>
      <c r="D40" s="393"/>
      <c r="E40" s="393"/>
      <c r="F40" s="393"/>
      <c r="G40" s="394"/>
      <c r="H40" s="394"/>
      <c r="I40" s="395"/>
      <c r="J40" s="395"/>
      <c r="K40" s="75">
        <v>0</v>
      </c>
      <c r="L40" s="75">
        <v>0</v>
      </c>
      <c r="M40" s="75">
        <v>0</v>
      </c>
      <c r="N40" s="197">
        <v>0</v>
      </c>
      <c r="O40" s="197">
        <v>0</v>
      </c>
      <c r="P40" s="197">
        <v>0</v>
      </c>
      <c r="Q40" s="197">
        <v>0</v>
      </c>
      <c r="R40" s="197"/>
      <c r="S40" s="152">
        <f t="shared" si="7"/>
        <v>0</v>
      </c>
      <c r="T40" s="152">
        <f>IF('Demande finale'!$B$11="Positif",S40*0.5,S40*0.6)</f>
        <v>0</v>
      </c>
      <c r="U40" s="153">
        <f>IF('Demande finale'!$B$11="Négatif",S40*0.4,S40*0.5)</f>
        <v>0</v>
      </c>
      <c r="V40" s="153">
        <f t="shared" si="3"/>
        <v>0</v>
      </c>
      <c r="W40" s="577"/>
      <c r="X40" s="385"/>
      <c r="Y40" s="75">
        <v>0</v>
      </c>
      <c r="Z40" s="75">
        <v>0</v>
      </c>
      <c r="AA40" s="75">
        <v>0</v>
      </c>
      <c r="AB40" s="75">
        <v>0</v>
      </c>
      <c r="AC40" s="75">
        <v>0</v>
      </c>
      <c r="AD40" s="75">
        <v>0</v>
      </c>
      <c r="AE40" s="75">
        <v>0</v>
      </c>
      <c r="AF40" s="75">
        <v>0</v>
      </c>
      <c r="AG40" s="152">
        <f t="shared" si="4"/>
        <v>0</v>
      </c>
      <c r="AH40" s="155">
        <f>MIN(IF('Demande finale'!$B$11="Positif",AG40*0.5,AG40*0.6),T40)</f>
        <v>0</v>
      </c>
      <c r="AI40" s="153">
        <f t="shared" si="6"/>
        <v>0</v>
      </c>
      <c r="AJ40" s="152">
        <f t="shared" si="5"/>
        <v>0</v>
      </c>
    </row>
    <row r="41" spans="1:37" s="11" customFormat="1" ht="25.2" hidden="1" customHeight="1" x14ac:dyDescent="0.3">
      <c r="A41" s="393"/>
      <c r="B41" s="393"/>
      <c r="C41" s="393"/>
      <c r="D41" s="393"/>
      <c r="E41" s="393"/>
      <c r="F41" s="393"/>
      <c r="G41" s="394"/>
      <c r="H41" s="394"/>
      <c r="I41" s="395"/>
      <c r="J41" s="395"/>
      <c r="K41" s="75">
        <v>0</v>
      </c>
      <c r="L41" s="75">
        <v>0</v>
      </c>
      <c r="M41" s="75">
        <v>0</v>
      </c>
      <c r="N41" s="197">
        <v>0</v>
      </c>
      <c r="O41" s="197">
        <v>0</v>
      </c>
      <c r="P41" s="197">
        <v>0</v>
      </c>
      <c r="Q41" s="197">
        <v>0</v>
      </c>
      <c r="R41" s="197"/>
      <c r="S41" s="152">
        <f t="shared" si="7"/>
        <v>0</v>
      </c>
      <c r="T41" s="152">
        <f>IF('Demande finale'!$B$11="Positif",S41*0.5,S41*0.6)</f>
        <v>0</v>
      </c>
      <c r="U41" s="153">
        <f>IF('Demande finale'!$B$11="Négatif",S41*0.4,S41*0.5)</f>
        <v>0</v>
      </c>
      <c r="V41" s="153">
        <f t="shared" si="3"/>
        <v>0</v>
      </c>
      <c r="W41" s="577"/>
      <c r="X41" s="385"/>
      <c r="Y41" s="75">
        <v>0</v>
      </c>
      <c r="Z41" s="75">
        <v>0</v>
      </c>
      <c r="AA41" s="75">
        <v>0</v>
      </c>
      <c r="AB41" s="75">
        <v>0</v>
      </c>
      <c r="AC41" s="75">
        <v>0</v>
      </c>
      <c r="AD41" s="75">
        <v>0</v>
      </c>
      <c r="AE41" s="75">
        <v>0</v>
      </c>
      <c r="AF41" s="75">
        <v>0</v>
      </c>
      <c r="AG41" s="152">
        <f t="shared" si="4"/>
        <v>0</v>
      </c>
      <c r="AH41" s="155">
        <f>MIN(IF('Demande finale'!$B$11="Positif",AG41*0.5,AG41*0.6),T41)</f>
        <v>0</v>
      </c>
      <c r="AI41" s="153">
        <f t="shared" si="6"/>
        <v>0</v>
      </c>
      <c r="AJ41" s="152">
        <f t="shared" si="5"/>
        <v>0</v>
      </c>
    </row>
    <row r="42" spans="1:37" s="11" customFormat="1" ht="25.2" hidden="1" customHeight="1" x14ac:dyDescent="0.3">
      <c r="A42" s="393"/>
      <c r="B42" s="393"/>
      <c r="C42" s="393"/>
      <c r="D42" s="393"/>
      <c r="E42" s="393"/>
      <c r="F42" s="393"/>
      <c r="G42" s="394"/>
      <c r="H42" s="394"/>
      <c r="I42" s="395"/>
      <c r="J42" s="395"/>
      <c r="K42" s="75">
        <v>0</v>
      </c>
      <c r="L42" s="75">
        <v>0</v>
      </c>
      <c r="M42" s="75">
        <v>0</v>
      </c>
      <c r="N42" s="197">
        <v>0</v>
      </c>
      <c r="O42" s="197">
        <v>0</v>
      </c>
      <c r="P42" s="197">
        <v>0</v>
      </c>
      <c r="Q42" s="197">
        <v>0</v>
      </c>
      <c r="R42" s="197"/>
      <c r="S42" s="152">
        <f t="shared" si="7"/>
        <v>0</v>
      </c>
      <c r="T42" s="152">
        <f>IF('Demande finale'!$B$11="Positif",S42*0.5,S42*0.6)</f>
        <v>0</v>
      </c>
      <c r="U42" s="153">
        <f>IF('Demande finale'!$B$11="Négatif",S42*0.4,S42*0.5)</f>
        <v>0</v>
      </c>
      <c r="V42" s="153">
        <f t="shared" si="3"/>
        <v>0</v>
      </c>
      <c r="W42" s="577"/>
      <c r="X42" s="385"/>
      <c r="Y42" s="75">
        <v>0</v>
      </c>
      <c r="Z42" s="75">
        <v>0</v>
      </c>
      <c r="AA42" s="75">
        <v>0</v>
      </c>
      <c r="AB42" s="75">
        <v>0</v>
      </c>
      <c r="AC42" s="75">
        <v>0</v>
      </c>
      <c r="AD42" s="75">
        <v>0</v>
      </c>
      <c r="AE42" s="75">
        <v>0</v>
      </c>
      <c r="AF42" s="75">
        <v>0</v>
      </c>
      <c r="AG42" s="152">
        <f t="shared" si="4"/>
        <v>0</v>
      </c>
      <c r="AH42" s="155">
        <f>MIN(IF('Demande finale'!$B$11="Positif",AG42*0.5,AG42*0.6),T42)</f>
        <v>0</v>
      </c>
      <c r="AI42" s="153">
        <f t="shared" si="6"/>
        <v>0</v>
      </c>
      <c r="AJ42" s="152">
        <f t="shared" si="5"/>
        <v>0</v>
      </c>
    </row>
    <row r="43" spans="1:37" s="11" customFormat="1" ht="25.2" hidden="1" customHeight="1" x14ac:dyDescent="0.3">
      <c r="A43" s="393"/>
      <c r="B43" s="393"/>
      <c r="C43" s="393"/>
      <c r="D43" s="393"/>
      <c r="E43" s="393"/>
      <c r="F43" s="393"/>
      <c r="G43" s="394"/>
      <c r="H43" s="394"/>
      <c r="I43" s="395"/>
      <c r="J43" s="395"/>
      <c r="K43" s="75">
        <v>0</v>
      </c>
      <c r="L43" s="75">
        <v>0</v>
      </c>
      <c r="M43" s="75">
        <v>0</v>
      </c>
      <c r="N43" s="197">
        <v>0</v>
      </c>
      <c r="O43" s="197">
        <v>0</v>
      </c>
      <c r="P43" s="197">
        <v>0</v>
      </c>
      <c r="Q43" s="197">
        <v>0</v>
      </c>
      <c r="R43" s="197"/>
      <c r="S43" s="152">
        <f t="shared" si="7"/>
        <v>0</v>
      </c>
      <c r="T43" s="152">
        <f>IF('Demande finale'!$B$11="Positif",S43*0.5,S43*0.6)</f>
        <v>0</v>
      </c>
      <c r="U43" s="153">
        <f>IF('Demande finale'!$B$11="Négatif",S43*0.4,S43*0.5)</f>
        <v>0</v>
      </c>
      <c r="V43" s="153">
        <f t="shared" si="3"/>
        <v>0</v>
      </c>
      <c r="W43" s="577"/>
      <c r="X43" s="385"/>
      <c r="Y43" s="75">
        <v>0</v>
      </c>
      <c r="Z43" s="75">
        <v>0</v>
      </c>
      <c r="AA43" s="75">
        <v>0</v>
      </c>
      <c r="AB43" s="75">
        <v>0</v>
      </c>
      <c r="AC43" s="75">
        <v>0</v>
      </c>
      <c r="AD43" s="75">
        <v>0</v>
      </c>
      <c r="AE43" s="75">
        <v>0</v>
      </c>
      <c r="AF43" s="75">
        <v>0</v>
      </c>
      <c r="AG43" s="152">
        <f t="shared" si="4"/>
        <v>0</v>
      </c>
      <c r="AH43" s="155">
        <f>MIN(IF('Demande finale'!$B$11="Positif",AG43*0.5,AG43*0.6),T43)</f>
        <v>0</v>
      </c>
      <c r="AI43" s="153">
        <f t="shared" si="6"/>
        <v>0</v>
      </c>
      <c r="AJ43" s="152">
        <f t="shared" si="5"/>
        <v>0</v>
      </c>
    </row>
    <row r="44" spans="1:37" s="11" customFormat="1" ht="25.2" hidden="1" customHeight="1" x14ac:dyDescent="0.3">
      <c r="A44" s="393"/>
      <c r="B44" s="393"/>
      <c r="C44" s="393"/>
      <c r="D44" s="393"/>
      <c r="E44" s="393"/>
      <c r="F44" s="393"/>
      <c r="G44" s="394"/>
      <c r="H44" s="394"/>
      <c r="I44" s="395"/>
      <c r="J44" s="395"/>
      <c r="K44" s="75">
        <v>0</v>
      </c>
      <c r="L44" s="75">
        <v>0</v>
      </c>
      <c r="M44" s="75">
        <v>0</v>
      </c>
      <c r="N44" s="197">
        <v>0</v>
      </c>
      <c r="O44" s="197">
        <v>0</v>
      </c>
      <c r="P44" s="197">
        <v>0</v>
      </c>
      <c r="Q44" s="197">
        <v>0</v>
      </c>
      <c r="R44" s="197"/>
      <c r="S44" s="152">
        <f t="shared" si="7"/>
        <v>0</v>
      </c>
      <c r="T44" s="152">
        <f>IF('Demande finale'!$B$11="Positif",S44*0.5,S44*0.6)</f>
        <v>0</v>
      </c>
      <c r="U44" s="153">
        <f>IF('Demande finale'!$B$11="Négatif",S44*0.4,S44*0.5)</f>
        <v>0</v>
      </c>
      <c r="V44" s="153">
        <f t="shared" si="3"/>
        <v>0</v>
      </c>
      <c r="W44" s="577"/>
      <c r="X44" s="385"/>
      <c r="Y44" s="75">
        <v>0</v>
      </c>
      <c r="Z44" s="75">
        <v>0</v>
      </c>
      <c r="AA44" s="75">
        <v>0</v>
      </c>
      <c r="AB44" s="75">
        <v>0</v>
      </c>
      <c r="AC44" s="75">
        <v>0</v>
      </c>
      <c r="AD44" s="75">
        <v>0</v>
      </c>
      <c r="AE44" s="75">
        <v>0</v>
      </c>
      <c r="AF44" s="75">
        <v>0</v>
      </c>
      <c r="AG44" s="152">
        <f t="shared" si="4"/>
        <v>0</v>
      </c>
      <c r="AH44" s="155">
        <f>MIN(IF('Demande finale'!$B$11="Positif",AG44*0.5,AG44*0.6),T44)</f>
        <v>0</v>
      </c>
      <c r="AI44" s="153">
        <f t="shared" si="6"/>
        <v>0</v>
      </c>
      <c r="AJ44" s="152">
        <f t="shared" si="5"/>
        <v>0</v>
      </c>
    </row>
    <row r="45" spans="1:37" s="11" customFormat="1" ht="25.2" hidden="1" customHeight="1" x14ac:dyDescent="0.3">
      <c r="A45" s="393"/>
      <c r="B45" s="393"/>
      <c r="C45" s="393"/>
      <c r="D45" s="393"/>
      <c r="E45" s="393"/>
      <c r="F45" s="393"/>
      <c r="G45" s="394"/>
      <c r="H45" s="394"/>
      <c r="I45" s="395"/>
      <c r="J45" s="395"/>
      <c r="K45" s="75">
        <v>0</v>
      </c>
      <c r="L45" s="75">
        <v>0</v>
      </c>
      <c r="M45" s="75">
        <v>0</v>
      </c>
      <c r="N45" s="197">
        <v>0</v>
      </c>
      <c r="O45" s="197">
        <v>0</v>
      </c>
      <c r="P45" s="197">
        <v>0</v>
      </c>
      <c r="Q45" s="197">
        <v>0</v>
      </c>
      <c r="R45" s="197"/>
      <c r="S45" s="152">
        <f t="shared" si="7"/>
        <v>0</v>
      </c>
      <c r="T45" s="152">
        <f>IF('Demande finale'!$B$11="Positif",S45*0.5,S45*0.6)</f>
        <v>0</v>
      </c>
      <c r="U45" s="153">
        <f>IF('Demande finale'!$B$11="Négatif",S45*0.4,S45*0.5)</f>
        <v>0</v>
      </c>
      <c r="V45" s="153">
        <f t="shared" si="3"/>
        <v>0</v>
      </c>
      <c r="W45" s="577"/>
      <c r="X45" s="385"/>
      <c r="Y45" s="75">
        <v>0</v>
      </c>
      <c r="Z45" s="75">
        <v>0</v>
      </c>
      <c r="AA45" s="75">
        <v>0</v>
      </c>
      <c r="AB45" s="75">
        <v>0</v>
      </c>
      <c r="AC45" s="75">
        <v>0</v>
      </c>
      <c r="AD45" s="75">
        <v>0</v>
      </c>
      <c r="AE45" s="75">
        <v>0</v>
      </c>
      <c r="AF45" s="75">
        <v>0</v>
      </c>
      <c r="AG45" s="152">
        <f t="shared" si="4"/>
        <v>0</v>
      </c>
      <c r="AH45" s="155">
        <f>MIN(IF('Demande finale'!$B$11="Positif",AG45*0.5,AG45*0.6),T45)</f>
        <v>0</v>
      </c>
      <c r="AI45" s="153">
        <f t="shared" si="6"/>
        <v>0</v>
      </c>
      <c r="AJ45" s="152">
        <f t="shared" si="5"/>
        <v>0</v>
      </c>
    </row>
    <row r="46" spans="1:37" s="11" customFormat="1" ht="25.2" hidden="1" customHeight="1" x14ac:dyDescent="0.3">
      <c r="A46" s="393"/>
      <c r="B46" s="393"/>
      <c r="C46" s="393"/>
      <c r="D46" s="393"/>
      <c r="E46" s="393"/>
      <c r="F46" s="393"/>
      <c r="G46" s="394"/>
      <c r="H46" s="394"/>
      <c r="I46" s="395"/>
      <c r="J46" s="395"/>
      <c r="K46" s="75">
        <v>0</v>
      </c>
      <c r="L46" s="75">
        <v>0</v>
      </c>
      <c r="M46" s="75">
        <v>0</v>
      </c>
      <c r="N46" s="197">
        <v>0</v>
      </c>
      <c r="O46" s="197">
        <v>0</v>
      </c>
      <c r="P46" s="197">
        <v>0</v>
      </c>
      <c r="Q46" s="197">
        <v>0</v>
      </c>
      <c r="R46" s="197"/>
      <c r="S46" s="152">
        <f t="shared" si="7"/>
        <v>0</v>
      </c>
      <c r="T46" s="152">
        <f>IF('Demande finale'!$B$11="Positif",S46*0.5,S46*0.6)</f>
        <v>0</v>
      </c>
      <c r="U46" s="153">
        <f>IF('Demande finale'!$B$11="Négatif",S46*0.4,S46*0.5)</f>
        <v>0</v>
      </c>
      <c r="V46" s="153">
        <f t="shared" ref="V46:V77" si="8">SUM(T46:U46)</f>
        <v>0</v>
      </c>
      <c r="W46" s="577"/>
      <c r="X46" s="385"/>
      <c r="Y46" s="75">
        <v>0</v>
      </c>
      <c r="Z46" s="75">
        <v>0</v>
      </c>
      <c r="AA46" s="75">
        <v>0</v>
      </c>
      <c r="AB46" s="75">
        <v>0</v>
      </c>
      <c r="AC46" s="75">
        <v>0</v>
      </c>
      <c r="AD46" s="75">
        <v>0</v>
      </c>
      <c r="AE46" s="75">
        <v>0</v>
      </c>
      <c r="AF46" s="75">
        <v>0</v>
      </c>
      <c r="AG46" s="152">
        <f t="shared" ref="AG46:AG77" si="9">SUM(Y46:AF46)</f>
        <v>0</v>
      </c>
      <c r="AH46" s="155">
        <f>MIN(IF('Demande finale'!$B$11="Positif",AG46*0.5,AG46*0.6),T46)</f>
        <v>0</v>
      </c>
      <c r="AI46" s="153">
        <f t="shared" si="6"/>
        <v>0</v>
      </c>
      <c r="AJ46" s="152">
        <f t="shared" ref="AJ46:AJ77" si="10">SUM(AH46:AI46)</f>
        <v>0</v>
      </c>
    </row>
    <row r="47" spans="1:37" s="11" customFormat="1" ht="25.2" hidden="1" customHeight="1" x14ac:dyDescent="0.3">
      <c r="A47" s="393"/>
      <c r="B47" s="393"/>
      <c r="C47" s="393"/>
      <c r="D47" s="393"/>
      <c r="E47" s="393"/>
      <c r="F47" s="393"/>
      <c r="G47" s="394"/>
      <c r="H47" s="394"/>
      <c r="I47" s="395"/>
      <c r="J47" s="395"/>
      <c r="K47" s="75">
        <v>0</v>
      </c>
      <c r="L47" s="75">
        <v>0</v>
      </c>
      <c r="M47" s="75">
        <v>0</v>
      </c>
      <c r="N47" s="197">
        <v>0</v>
      </c>
      <c r="O47" s="197">
        <v>0</v>
      </c>
      <c r="P47" s="197">
        <v>0</v>
      </c>
      <c r="Q47" s="197">
        <v>0</v>
      </c>
      <c r="R47" s="197"/>
      <c r="S47" s="152">
        <f t="shared" si="7"/>
        <v>0</v>
      </c>
      <c r="T47" s="152">
        <f>IF('Demande finale'!$B$11="Positif",S47*0.5,S47*0.6)</f>
        <v>0</v>
      </c>
      <c r="U47" s="153">
        <f>IF('Demande finale'!$B$11="Négatif",S47*0.4,S47*0.5)</f>
        <v>0</v>
      </c>
      <c r="V47" s="153">
        <f t="shared" si="8"/>
        <v>0</v>
      </c>
      <c r="W47" s="577"/>
      <c r="X47" s="385"/>
      <c r="Y47" s="75">
        <v>0</v>
      </c>
      <c r="Z47" s="75">
        <v>0</v>
      </c>
      <c r="AA47" s="75">
        <v>0</v>
      </c>
      <c r="AB47" s="75">
        <v>0</v>
      </c>
      <c r="AC47" s="75">
        <v>0</v>
      </c>
      <c r="AD47" s="75">
        <v>0</v>
      </c>
      <c r="AE47" s="75">
        <v>0</v>
      </c>
      <c r="AF47" s="75">
        <v>0</v>
      </c>
      <c r="AG47" s="152">
        <f t="shared" si="9"/>
        <v>0</v>
      </c>
      <c r="AH47" s="155">
        <f>MIN(IF('Demande finale'!$B$11="Positif",AG47*0.5,AG47*0.6),T47)</f>
        <v>0</v>
      </c>
      <c r="AI47" s="153">
        <f t="shared" si="6"/>
        <v>0</v>
      </c>
      <c r="AJ47" s="152">
        <f t="shared" si="10"/>
        <v>0</v>
      </c>
    </row>
    <row r="48" spans="1:37" s="11" customFormat="1" ht="25.2" hidden="1" customHeight="1" x14ac:dyDescent="0.3">
      <c r="A48" s="393"/>
      <c r="B48" s="393"/>
      <c r="C48" s="393"/>
      <c r="D48" s="393"/>
      <c r="E48" s="393"/>
      <c r="F48" s="393"/>
      <c r="G48" s="394"/>
      <c r="H48" s="394"/>
      <c r="I48" s="395"/>
      <c r="J48" s="395"/>
      <c r="K48" s="75">
        <v>0</v>
      </c>
      <c r="L48" s="75">
        <v>0</v>
      </c>
      <c r="M48" s="75">
        <v>0</v>
      </c>
      <c r="N48" s="197">
        <v>0</v>
      </c>
      <c r="O48" s="197">
        <v>0</v>
      </c>
      <c r="P48" s="197">
        <v>0</v>
      </c>
      <c r="Q48" s="197">
        <v>0</v>
      </c>
      <c r="R48" s="197"/>
      <c r="S48" s="152">
        <f t="shared" si="7"/>
        <v>0</v>
      </c>
      <c r="T48" s="152">
        <f>IF('Demande finale'!$B$11="Positif",S48*0.5,S48*0.6)</f>
        <v>0</v>
      </c>
      <c r="U48" s="153">
        <f>IF('Demande finale'!$B$11="Négatif",S48*0.4,S48*0.5)</f>
        <v>0</v>
      </c>
      <c r="V48" s="153">
        <f t="shared" si="8"/>
        <v>0</v>
      </c>
      <c r="W48" s="577"/>
      <c r="X48" s="385"/>
      <c r="Y48" s="75">
        <v>0</v>
      </c>
      <c r="Z48" s="75">
        <v>0</v>
      </c>
      <c r="AA48" s="75">
        <v>0</v>
      </c>
      <c r="AB48" s="75">
        <v>0</v>
      </c>
      <c r="AC48" s="75">
        <v>0</v>
      </c>
      <c r="AD48" s="75">
        <v>0</v>
      </c>
      <c r="AE48" s="75">
        <v>0</v>
      </c>
      <c r="AF48" s="75">
        <v>0</v>
      </c>
      <c r="AG48" s="152">
        <f t="shared" si="9"/>
        <v>0</v>
      </c>
      <c r="AH48" s="155">
        <f>MIN(IF('Demande finale'!$B$11="Positif",AG48*0.5,AG48*0.6),T48)</f>
        <v>0</v>
      </c>
      <c r="AI48" s="153">
        <f t="shared" si="6"/>
        <v>0</v>
      </c>
      <c r="AJ48" s="152">
        <f t="shared" si="10"/>
        <v>0</v>
      </c>
    </row>
    <row r="49" spans="1:36" s="11" customFormat="1" ht="25.2" hidden="1" customHeight="1" x14ac:dyDescent="0.3">
      <c r="A49" s="393"/>
      <c r="B49" s="393"/>
      <c r="C49" s="393"/>
      <c r="D49" s="393"/>
      <c r="E49" s="393"/>
      <c r="F49" s="393"/>
      <c r="G49" s="394"/>
      <c r="H49" s="394"/>
      <c r="I49" s="395"/>
      <c r="J49" s="395"/>
      <c r="K49" s="75">
        <v>0</v>
      </c>
      <c r="L49" s="75">
        <v>0</v>
      </c>
      <c r="M49" s="75">
        <v>0</v>
      </c>
      <c r="N49" s="197">
        <v>0</v>
      </c>
      <c r="O49" s="197">
        <v>0</v>
      </c>
      <c r="P49" s="197">
        <v>0</v>
      </c>
      <c r="Q49" s="197">
        <v>0</v>
      </c>
      <c r="R49" s="197"/>
      <c r="S49" s="152">
        <f t="shared" si="7"/>
        <v>0</v>
      </c>
      <c r="T49" s="152">
        <f>IF('Demande finale'!$B$11="Positif",S49*0.5,S49*0.6)</f>
        <v>0</v>
      </c>
      <c r="U49" s="153">
        <f>IF('Demande finale'!$B$11="Négatif",S49*0.4,S49*0.5)</f>
        <v>0</v>
      </c>
      <c r="V49" s="153">
        <f t="shared" si="8"/>
        <v>0</v>
      </c>
      <c r="W49" s="577"/>
      <c r="X49" s="385"/>
      <c r="Y49" s="75">
        <v>0</v>
      </c>
      <c r="Z49" s="75">
        <v>0</v>
      </c>
      <c r="AA49" s="75">
        <v>0</v>
      </c>
      <c r="AB49" s="75">
        <v>0</v>
      </c>
      <c r="AC49" s="75">
        <v>0</v>
      </c>
      <c r="AD49" s="75">
        <v>0</v>
      </c>
      <c r="AE49" s="75">
        <v>0</v>
      </c>
      <c r="AF49" s="75">
        <v>0</v>
      </c>
      <c r="AG49" s="152">
        <f t="shared" si="9"/>
        <v>0</v>
      </c>
      <c r="AH49" s="155">
        <f>MIN(IF('Demande finale'!$B$11="Positif",AG49*0.5,AG49*0.6),T49)</f>
        <v>0</v>
      </c>
      <c r="AI49" s="153">
        <f t="shared" si="6"/>
        <v>0</v>
      </c>
      <c r="AJ49" s="152">
        <f t="shared" si="10"/>
        <v>0</v>
      </c>
    </row>
    <row r="50" spans="1:36" s="11" customFormat="1" ht="25.2" hidden="1" customHeight="1" x14ac:dyDescent="0.3">
      <c r="A50" s="393"/>
      <c r="B50" s="393"/>
      <c r="C50" s="393"/>
      <c r="D50" s="393"/>
      <c r="E50" s="393"/>
      <c r="F50" s="393"/>
      <c r="G50" s="394"/>
      <c r="H50" s="394"/>
      <c r="I50" s="395"/>
      <c r="J50" s="395"/>
      <c r="K50" s="75">
        <v>0</v>
      </c>
      <c r="L50" s="75">
        <v>0</v>
      </c>
      <c r="M50" s="75">
        <v>0</v>
      </c>
      <c r="N50" s="197">
        <v>0</v>
      </c>
      <c r="O50" s="197">
        <v>0</v>
      </c>
      <c r="P50" s="197">
        <v>0</v>
      </c>
      <c r="Q50" s="197">
        <v>0</v>
      </c>
      <c r="R50" s="197"/>
      <c r="S50" s="152">
        <f t="shared" ref="S50:S81" si="11">SUM(K50:Q50)</f>
        <v>0</v>
      </c>
      <c r="T50" s="152">
        <f>IF('Demande finale'!$B$11="Positif",S50*0.5,S50*0.6)</f>
        <v>0</v>
      </c>
      <c r="U50" s="153">
        <f>IF('Demande finale'!$B$11="Négatif",S50*0.4,S50*0.5)</f>
        <v>0</v>
      </c>
      <c r="V50" s="153">
        <f t="shared" si="8"/>
        <v>0</v>
      </c>
      <c r="W50" s="577"/>
      <c r="X50" s="385"/>
      <c r="Y50" s="75">
        <v>0</v>
      </c>
      <c r="Z50" s="75">
        <v>0</v>
      </c>
      <c r="AA50" s="75">
        <v>0</v>
      </c>
      <c r="AB50" s="75">
        <v>0</v>
      </c>
      <c r="AC50" s="75">
        <v>0</v>
      </c>
      <c r="AD50" s="75">
        <v>0</v>
      </c>
      <c r="AE50" s="75">
        <v>0</v>
      </c>
      <c r="AF50" s="75">
        <v>0</v>
      </c>
      <c r="AG50" s="152">
        <f t="shared" si="9"/>
        <v>0</v>
      </c>
      <c r="AH50" s="155">
        <f>MIN(IF('Demande finale'!$B$11="Positif",AG50*0.5,AG50*0.6),T50)</f>
        <v>0</v>
      </c>
      <c r="AI50" s="153">
        <f t="shared" si="6"/>
        <v>0</v>
      </c>
      <c r="AJ50" s="152">
        <f t="shared" si="10"/>
        <v>0</v>
      </c>
    </row>
    <row r="51" spans="1:36" s="11" customFormat="1" ht="25.2" hidden="1" customHeight="1" x14ac:dyDescent="0.3">
      <c r="A51" s="393"/>
      <c r="B51" s="393"/>
      <c r="C51" s="393"/>
      <c r="D51" s="393"/>
      <c r="E51" s="393"/>
      <c r="F51" s="393"/>
      <c r="G51" s="394"/>
      <c r="H51" s="394"/>
      <c r="I51" s="395"/>
      <c r="J51" s="395"/>
      <c r="K51" s="75">
        <v>0</v>
      </c>
      <c r="L51" s="75">
        <v>0</v>
      </c>
      <c r="M51" s="75">
        <v>0</v>
      </c>
      <c r="N51" s="197">
        <v>0</v>
      </c>
      <c r="O51" s="197">
        <v>0</v>
      </c>
      <c r="P51" s="197">
        <v>0</v>
      </c>
      <c r="Q51" s="197">
        <v>0</v>
      </c>
      <c r="R51" s="197"/>
      <c r="S51" s="152">
        <f t="shared" si="11"/>
        <v>0</v>
      </c>
      <c r="T51" s="152">
        <f>IF('Demande finale'!$B$11="Positif",S51*0.5,S51*0.6)</f>
        <v>0</v>
      </c>
      <c r="U51" s="153">
        <f>IF('Demande finale'!$B$11="Négatif",S51*0.4,S51*0.5)</f>
        <v>0</v>
      </c>
      <c r="V51" s="153">
        <f t="shared" si="8"/>
        <v>0</v>
      </c>
      <c r="W51" s="577"/>
      <c r="X51" s="385"/>
      <c r="Y51" s="75">
        <v>0</v>
      </c>
      <c r="Z51" s="75">
        <v>0</v>
      </c>
      <c r="AA51" s="75">
        <v>0</v>
      </c>
      <c r="AB51" s="75">
        <v>0</v>
      </c>
      <c r="AC51" s="75">
        <v>0</v>
      </c>
      <c r="AD51" s="75">
        <v>0</v>
      </c>
      <c r="AE51" s="75">
        <v>0</v>
      </c>
      <c r="AF51" s="75">
        <v>0</v>
      </c>
      <c r="AG51" s="152">
        <f t="shared" si="9"/>
        <v>0</v>
      </c>
      <c r="AH51" s="155">
        <f>MIN(IF('Demande finale'!$B$11="Positif",AG51*0.5,AG51*0.6),T51)</f>
        <v>0</v>
      </c>
      <c r="AI51" s="153">
        <f t="shared" si="6"/>
        <v>0</v>
      </c>
      <c r="AJ51" s="152">
        <f t="shared" si="10"/>
        <v>0</v>
      </c>
    </row>
    <row r="52" spans="1:36" s="11" customFormat="1" ht="25.2" hidden="1" customHeight="1" x14ac:dyDescent="0.3">
      <c r="A52" s="393"/>
      <c r="B52" s="393"/>
      <c r="C52" s="393"/>
      <c r="D52" s="393"/>
      <c r="E52" s="393"/>
      <c r="F52" s="393"/>
      <c r="G52" s="394"/>
      <c r="H52" s="394"/>
      <c r="I52" s="395"/>
      <c r="J52" s="395"/>
      <c r="K52" s="75">
        <v>0</v>
      </c>
      <c r="L52" s="75">
        <v>0</v>
      </c>
      <c r="M52" s="75">
        <v>0</v>
      </c>
      <c r="N52" s="197">
        <v>0</v>
      </c>
      <c r="O52" s="197">
        <v>0</v>
      </c>
      <c r="P52" s="197">
        <v>0</v>
      </c>
      <c r="Q52" s="197">
        <v>0</v>
      </c>
      <c r="R52" s="197"/>
      <c r="S52" s="152">
        <f t="shared" si="11"/>
        <v>0</v>
      </c>
      <c r="T52" s="152">
        <f>IF('Demande finale'!$B$11="Positif",S52*0.5,S52*0.6)</f>
        <v>0</v>
      </c>
      <c r="U52" s="153">
        <f>IF('Demande finale'!$B$11="Négatif",S52*0.4,S52*0.5)</f>
        <v>0</v>
      </c>
      <c r="V52" s="153">
        <f t="shared" si="8"/>
        <v>0</v>
      </c>
      <c r="W52" s="577"/>
      <c r="X52" s="385"/>
      <c r="Y52" s="75">
        <v>0</v>
      </c>
      <c r="Z52" s="75">
        <v>0</v>
      </c>
      <c r="AA52" s="75">
        <v>0</v>
      </c>
      <c r="AB52" s="75">
        <v>0</v>
      </c>
      <c r="AC52" s="75">
        <v>0</v>
      </c>
      <c r="AD52" s="75">
        <v>0</v>
      </c>
      <c r="AE52" s="75">
        <v>0</v>
      </c>
      <c r="AF52" s="75">
        <v>0</v>
      </c>
      <c r="AG52" s="152">
        <f t="shared" si="9"/>
        <v>0</v>
      </c>
      <c r="AH52" s="155">
        <f>MIN(IF('Demande finale'!$B$11="Positif",AG52*0.5,AG52*0.6),T52)</f>
        <v>0</v>
      </c>
      <c r="AI52" s="153">
        <f t="shared" si="6"/>
        <v>0</v>
      </c>
      <c r="AJ52" s="152">
        <f t="shared" si="10"/>
        <v>0</v>
      </c>
    </row>
    <row r="53" spans="1:36" s="11" customFormat="1" ht="25.2" hidden="1" customHeight="1" x14ac:dyDescent="0.3">
      <c r="A53" s="393"/>
      <c r="B53" s="393"/>
      <c r="C53" s="393"/>
      <c r="D53" s="393"/>
      <c r="E53" s="393"/>
      <c r="F53" s="393"/>
      <c r="G53" s="394"/>
      <c r="H53" s="394"/>
      <c r="I53" s="395"/>
      <c r="J53" s="395"/>
      <c r="K53" s="75">
        <v>0</v>
      </c>
      <c r="L53" s="75">
        <v>0</v>
      </c>
      <c r="M53" s="75">
        <v>0</v>
      </c>
      <c r="N53" s="197">
        <v>0</v>
      </c>
      <c r="O53" s="197">
        <v>0</v>
      </c>
      <c r="P53" s="197">
        <v>0</v>
      </c>
      <c r="Q53" s="197">
        <v>0</v>
      </c>
      <c r="R53" s="197"/>
      <c r="S53" s="152">
        <f t="shared" si="11"/>
        <v>0</v>
      </c>
      <c r="T53" s="152">
        <f>IF('Demande finale'!$B$11="Positif",S53*0.5,S53*0.6)</f>
        <v>0</v>
      </c>
      <c r="U53" s="153">
        <f>IF('Demande finale'!$B$11="Négatif",S53*0.4,S53*0.5)</f>
        <v>0</v>
      </c>
      <c r="V53" s="153">
        <f t="shared" si="8"/>
        <v>0</v>
      </c>
      <c r="W53" s="577"/>
      <c r="X53" s="385"/>
      <c r="Y53" s="75">
        <v>0</v>
      </c>
      <c r="Z53" s="75">
        <v>0</v>
      </c>
      <c r="AA53" s="75">
        <v>0</v>
      </c>
      <c r="AB53" s="75">
        <v>0</v>
      </c>
      <c r="AC53" s="75">
        <v>0</v>
      </c>
      <c r="AD53" s="75">
        <v>0</v>
      </c>
      <c r="AE53" s="75">
        <v>0</v>
      </c>
      <c r="AF53" s="75">
        <v>0</v>
      </c>
      <c r="AG53" s="152">
        <f t="shared" si="9"/>
        <v>0</v>
      </c>
      <c r="AH53" s="155">
        <f>MIN(IF('Demande finale'!$B$11="Positif",AG53*0.5,AG53*0.6),T53)</f>
        <v>0</v>
      </c>
      <c r="AI53" s="153">
        <f t="shared" si="6"/>
        <v>0</v>
      </c>
      <c r="AJ53" s="152">
        <f t="shared" si="10"/>
        <v>0</v>
      </c>
    </row>
    <row r="54" spans="1:36" s="11" customFormat="1" ht="25.2" hidden="1" customHeight="1" x14ac:dyDescent="0.3">
      <c r="A54" s="393"/>
      <c r="B54" s="393"/>
      <c r="C54" s="393"/>
      <c r="D54" s="393"/>
      <c r="E54" s="393"/>
      <c r="F54" s="393"/>
      <c r="G54" s="394"/>
      <c r="H54" s="394"/>
      <c r="I54" s="395"/>
      <c r="J54" s="395"/>
      <c r="K54" s="75">
        <v>0</v>
      </c>
      <c r="L54" s="75">
        <v>0</v>
      </c>
      <c r="M54" s="75">
        <v>0</v>
      </c>
      <c r="N54" s="197">
        <v>0</v>
      </c>
      <c r="O54" s="197">
        <v>0</v>
      </c>
      <c r="P54" s="197">
        <v>0</v>
      </c>
      <c r="Q54" s="197">
        <v>0</v>
      </c>
      <c r="R54" s="197"/>
      <c r="S54" s="152">
        <f t="shared" si="11"/>
        <v>0</v>
      </c>
      <c r="T54" s="152">
        <f>IF('Demande finale'!$B$11="Positif",S54*0.5,S54*0.6)</f>
        <v>0</v>
      </c>
      <c r="U54" s="153">
        <f>IF('Demande finale'!$B$11="Négatif",S54*0.4,S54*0.5)</f>
        <v>0</v>
      </c>
      <c r="V54" s="153">
        <f t="shared" si="8"/>
        <v>0</v>
      </c>
      <c r="W54" s="577"/>
      <c r="X54" s="385"/>
      <c r="Y54" s="75">
        <v>0</v>
      </c>
      <c r="Z54" s="75">
        <v>0</v>
      </c>
      <c r="AA54" s="75">
        <v>0</v>
      </c>
      <c r="AB54" s="75">
        <v>0</v>
      </c>
      <c r="AC54" s="75">
        <v>0</v>
      </c>
      <c r="AD54" s="75">
        <v>0</v>
      </c>
      <c r="AE54" s="75">
        <v>0</v>
      </c>
      <c r="AF54" s="75">
        <v>0</v>
      </c>
      <c r="AG54" s="152">
        <f t="shared" si="9"/>
        <v>0</v>
      </c>
      <c r="AH54" s="155">
        <f>MIN(IF('Demande finale'!$B$11="Positif",AG54*0.5,AG54*0.6),T54)</f>
        <v>0</v>
      </c>
      <c r="AI54" s="153">
        <f t="shared" si="6"/>
        <v>0</v>
      </c>
      <c r="AJ54" s="152">
        <f t="shared" si="10"/>
        <v>0</v>
      </c>
    </row>
    <row r="55" spans="1:36" s="11" customFormat="1" ht="25.2" hidden="1" customHeight="1" x14ac:dyDescent="0.3">
      <c r="A55" s="393"/>
      <c r="B55" s="393"/>
      <c r="C55" s="393"/>
      <c r="D55" s="393"/>
      <c r="E55" s="393"/>
      <c r="F55" s="393"/>
      <c r="G55" s="394"/>
      <c r="H55" s="394"/>
      <c r="I55" s="395"/>
      <c r="J55" s="395"/>
      <c r="K55" s="75">
        <v>0</v>
      </c>
      <c r="L55" s="75">
        <v>0</v>
      </c>
      <c r="M55" s="75">
        <v>0</v>
      </c>
      <c r="N55" s="197">
        <v>0</v>
      </c>
      <c r="O55" s="197">
        <v>0</v>
      </c>
      <c r="P55" s="197">
        <v>0</v>
      </c>
      <c r="Q55" s="197">
        <v>0</v>
      </c>
      <c r="R55" s="197"/>
      <c r="S55" s="152">
        <f t="shared" si="11"/>
        <v>0</v>
      </c>
      <c r="T55" s="152">
        <f>IF('Demande finale'!$B$11="Positif",S55*0.5,S55*0.6)</f>
        <v>0</v>
      </c>
      <c r="U55" s="153">
        <f>IF('Demande finale'!$B$11="Négatif",S55*0.4,S55*0.5)</f>
        <v>0</v>
      </c>
      <c r="V55" s="153">
        <f t="shared" si="8"/>
        <v>0</v>
      </c>
      <c r="W55" s="577"/>
      <c r="X55" s="385"/>
      <c r="Y55" s="75">
        <v>0</v>
      </c>
      <c r="Z55" s="75">
        <v>0</v>
      </c>
      <c r="AA55" s="75">
        <v>0</v>
      </c>
      <c r="AB55" s="75">
        <v>0</v>
      </c>
      <c r="AC55" s="75">
        <v>0</v>
      </c>
      <c r="AD55" s="75">
        <v>0</v>
      </c>
      <c r="AE55" s="75">
        <v>0</v>
      </c>
      <c r="AF55" s="75">
        <v>0</v>
      </c>
      <c r="AG55" s="152">
        <f t="shared" si="9"/>
        <v>0</v>
      </c>
      <c r="AH55" s="155">
        <f>MIN(IF('Demande finale'!$B$11="Positif",AG55*0.5,AG55*0.6),T55)</f>
        <v>0</v>
      </c>
      <c r="AI55" s="153">
        <f t="shared" si="6"/>
        <v>0</v>
      </c>
      <c r="AJ55" s="152">
        <f t="shared" si="10"/>
        <v>0</v>
      </c>
    </row>
    <row r="56" spans="1:36" s="11" customFormat="1" ht="25.2" hidden="1" customHeight="1" x14ac:dyDescent="0.3">
      <c r="A56" s="393"/>
      <c r="B56" s="393"/>
      <c r="C56" s="393"/>
      <c r="D56" s="393"/>
      <c r="E56" s="393"/>
      <c r="F56" s="393"/>
      <c r="G56" s="394"/>
      <c r="H56" s="394"/>
      <c r="I56" s="395"/>
      <c r="J56" s="395"/>
      <c r="K56" s="75">
        <v>0</v>
      </c>
      <c r="L56" s="75">
        <v>0</v>
      </c>
      <c r="M56" s="75">
        <v>0</v>
      </c>
      <c r="N56" s="197">
        <v>0</v>
      </c>
      <c r="O56" s="197">
        <v>0</v>
      </c>
      <c r="P56" s="197">
        <v>0</v>
      </c>
      <c r="Q56" s="197">
        <v>0</v>
      </c>
      <c r="R56" s="197"/>
      <c r="S56" s="152">
        <f t="shared" si="11"/>
        <v>0</v>
      </c>
      <c r="T56" s="152">
        <f>IF('Demande finale'!$B$11="Positif",S56*0.5,S56*0.6)</f>
        <v>0</v>
      </c>
      <c r="U56" s="153">
        <f>IF('Demande finale'!$B$11="Négatif",S56*0.4,S56*0.5)</f>
        <v>0</v>
      </c>
      <c r="V56" s="153">
        <f t="shared" si="8"/>
        <v>0</v>
      </c>
      <c r="W56" s="577"/>
      <c r="X56" s="385"/>
      <c r="Y56" s="75">
        <v>0</v>
      </c>
      <c r="Z56" s="75">
        <v>0</v>
      </c>
      <c r="AA56" s="75">
        <v>0</v>
      </c>
      <c r="AB56" s="75">
        <v>0</v>
      </c>
      <c r="AC56" s="75">
        <v>0</v>
      </c>
      <c r="AD56" s="75">
        <v>0</v>
      </c>
      <c r="AE56" s="75">
        <v>0</v>
      </c>
      <c r="AF56" s="75">
        <v>0</v>
      </c>
      <c r="AG56" s="152">
        <f t="shared" si="9"/>
        <v>0</v>
      </c>
      <c r="AH56" s="155">
        <f>MIN(IF('Demande finale'!$B$11="Positif",AG56*0.5,AG56*0.6),T56)</f>
        <v>0</v>
      </c>
      <c r="AI56" s="153">
        <f t="shared" si="6"/>
        <v>0</v>
      </c>
      <c r="AJ56" s="152">
        <f t="shared" si="10"/>
        <v>0</v>
      </c>
    </row>
    <row r="57" spans="1:36" s="11" customFormat="1" ht="25.2" hidden="1" customHeight="1" x14ac:dyDescent="0.3">
      <c r="A57" s="393"/>
      <c r="B57" s="393"/>
      <c r="C57" s="393"/>
      <c r="D57" s="393"/>
      <c r="E57" s="393"/>
      <c r="F57" s="393"/>
      <c r="G57" s="394"/>
      <c r="H57" s="394"/>
      <c r="I57" s="395"/>
      <c r="J57" s="395"/>
      <c r="K57" s="75">
        <v>0</v>
      </c>
      <c r="L57" s="75">
        <v>0</v>
      </c>
      <c r="M57" s="75">
        <v>0</v>
      </c>
      <c r="N57" s="197">
        <v>0</v>
      </c>
      <c r="O57" s="197">
        <v>0</v>
      </c>
      <c r="P57" s="197">
        <v>0</v>
      </c>
      <c r="Q57" s="197">
        <v>0</v>
      </c>
      <c r="R57" s="197"/>
      <c r="S57" s="152">
        <f t="shared" si="11"/>
        <v>0</v>
      </c>
      <c r="T57" s="152">
        <f>IF('Demande finale'!$B$11="Positif",S57*0.5,S57*0.6)</f>
        <v>0</v>
      </c>
      <c r="U57" s="153">
        <f>IF('Demande finale'!$B$11="Négatif",S57*0.4,S57*0.5)</f>
        <v>0</v>
      </c>
      <c r="V57" s="153">
        <f t="shared" si="8"/>
        <v>0</v>
      </c>
      <c r="W57" s="577"/>
      <c r="X57" s="385"/>
      <c r="Y57" s="75">
        <v>0</v>
      </c>
      <c r="Z57" s="75">
        <v>0</v>
      </c>
      <c r="AA57" s="75">
        <v>0</v>
      </c>
      <c r="AB57" s="75">
        <v>0</v>
      </c>
      <c r="AC57" s="75">
        <v>0</v>
      </c>
      <c r="AD57" s="75">
        <v>0</v>
      </c>
      <c r="AE57" s="75">
        <v>0</v>
      </c>
      <c r="AF57" s="75">
        <v>0</v>
      </c>
      <c r="AG57" s="152">
        <f t="shared" si="9"/>
        <v>0</v>
      </c>
      <c r="AH57" s="155">
        <f>MIN(IF('Demande finale'!$B$11="Positif",AG57*0.5,AG57*0.6),T57)</f>
        <v>0</v>
      </c>
      <c r="AI57" s="153">
        <f t="shared" si="6"/>
        <v>0</v>
      </c>
      <c r="AJ57" s="152">
        <f t="shared" si="10"/>
        <v>0</v>
      </c>
    </row>
    <row r="58" spans="1:36" s="11" customFormat="1" ht="25.2" hidden="1" customHeight="1" x14ac:dyDescent="0.3">
      <c r="A58" s="393"/>
      <c r="B58" s="393"/>
      <c r="C58" s="393"/>
      <c r="D58" s="393"/>
      <c r="E58" s="393"/>
      <c r="F58" s="393"/>
      <c r="G58" s="394"/>
      <c r="H58" s="394"/>
      <c r="I58" s="395"/>
      <c r="J58" s="395"/>
      <c r="K58" s="75">
        <v>0</v>
      </c>
      <c r="L58" s="75">
        <v>0</v>
      </c>
      <c r="M58" s="75">
        <v>0</v>
      </c>
      <c r="N58" s="197">
        <v>0</v>
      </c>
      <c r="O58" s="197">
        <v>0</v>
      </c>
      <c r="P58" s="197">
        <v>0</v>
      </c>
      <c r="Q58" s="197">
        <v>0</v>
      </c>
      <c r="R58" s="197"/>
      <c r="S58" s="152">
        <f t="shared" si="11"/>
        <v>0</v>
      </c>
      <c r="T58" s="152">
        <f>IF('Demande finale'!$B$11="Positif",S58*0.5,S58*0.6)</f>
        <v>0</v>
      </c>
      <c r="U58" s="153">
        <f>IF('Demande finale'!$B$11="Négatif",S58*0.4,S58*0.5)</f>
        <v>0</v>
      </c>
      <c r="V58" s="153">
        <f t="shared" si="8"/>
        <v>0</v>
      </c>
      <c r="W58" s="577"/>
      <c r="X58" s="385"/>
      <c r="Y58" s="75">
        <v>0</v>
      </c>
      <c r="Z58" s="75">
        <v>0</v>
      </c>
      <c r="AA58" s="75">
        <v>0</v>
      </c>
      <c r="AB58" s="75">
        <v>0</v>
      </c>
      <c r="AC58" s="75">
        <v>0</v>
      </c>
      <c r="AD58" s="75">
        <v>0</v>
      </c>
      <c r="AE58" s="75">
        <v>0</v>
      </c>
      <c r="AF58" s="75">
        <v>0</v>
      </c>
      <c r="AG58" s="152">
        <f t="shared" si="9"/>
        <v>0</v>
      </c>
      <c r="AH58" s="155">
        <f>MIN(IF('Demande finale'!$B$11="Positif",AG58*0.5,AG58*0.6),T58)</f>
        <v>0</v>
      </c>
      <c r="AI58" s="153">
        <f t="shared" si="6"/>
        <v>0</v>
      </c>
      <c r="AJ58" s="152">
        <f t="shared" si="10"/>
        <v>0</v>
      </c>
    </row>
    <row r="59" spans="1:36" s="11" customFormat="1" ht="25.2" hidden="1" customHeight="1" x14ac:dyDescent="0.3">
      <c r="A59" s="393"/>
      <c r="B59" s="393"/>
      <c r="C59" s="393"/>
      <c r="D59" s="393"/>
      <c r="E59" s="393"/>
      <c r="F59" s="393"/>
      <c r="G59" s="394"/>
      <c r="H59" s="394"/>
      <c r="I59" s="395"/>
      <c r="J59" s="395"/>
      <c r="K59" s="75">
        <v>0</v>
      </c>
      <c r="L59" s="75">
        <v>0</v>
      </c>
      <c r="M59" s="75">
        <v>0</v>
      </c>
      <c r="N59" s="197">
        <v>0</v>
      </c>
      <c r="O59" s="197">
        <v>0</v>
      </c>
      <c r="P59" s="197">
        <v>0</v>
      </c>
      <c r="Q59" s="197">
        <v>0</v>
      </c>
      <c r="R59" s="197"/>
      <c r="S59" s="152">
        <f t="shared" si="11"/>
        <v>0</v>
      </c>
      <c r="T59" s="152">
        <f>IF('Demande finale'!$B$11="Positif",S59*0.5,S59*0.6)</f>
        <v>0</v>
      </c>
      <c r="U59" s="153">
        <f>IF('Demande finale'!$B$11="Négatif",S59*0.4,S59*0.5)</f>
        <v>0</v>
      </c>
      <c r="V59" s="153">
        <f t="shared" si="8"/>
        <v>0</v>
      </c>
      <c r="W59" s="577"/>
      <c r="X59" s="385"/>
      <c r="Y59" s="75">
        <v>0</v>
      </c>
      <c r="Z59" s="75">
        <v>0</v>
      </c>
      <c r="AA59" s="75">
        <v>0</v>
      </c>
      <c r="AB59" s="75">
        <v>0</v>
      </c>
      <c r="AC59" s="75">
        <v>0</v>
      </c>
      <c r="AD59" s="75">
        <v>0</v>
      </c>
      <c r="AE59" s="75">
        <v>0</v>
      </c>
      <c r="AF59" s="75">
        <v>0</v>
      </c>
      <c r="AG59" s="152">
        <f t="shared" si="9"/>
        <v>0</v>
      </c>
      <c r="AH59" s="155">
        <f>MIN(IF('Demande finale'!$B$11="Positif",AG59*0.5,AG59*0.6),T59)</f>
        <v>0</v>
      </c>
      <c r="AI59" s="153">
        <f t="shared" si="6"/>
        <v>0</v>
      </c>
      <c r="AJ59" s="152">
        <f t="shared" si="10"/>
        <v>0</v>
      </c>
    </row>
    <row r="60" spans="1:36" s="11" customFormat="1" ht="25.2" hidden="1" customHeight="1" x14ac:dyDescent="0.3">
      <c r="A60" s="393"/>
      <c r="B60" s="393"/>
      <c r="C60" s="393"/>
      <c r="D60" s="393"/>
      <c r="E60" s="393"/>
      <c r="F60" s="393"/>
      <c r="G60" s="394"/>
      <c r="H60" s="394"/>
      <c r="I60" s="395"/>
      <c r="J60" s="395"/>
      <c r="K60" s="75">
        <v>0</v>
      </c>
      <c r="L60" s="75">
        <v>0</v>
      </c>
      <c r="M60" s="75">
        <v>0</v>
      </c>
      <c r="N60" s="197">
        <v>0</v>
      </c>
      <c r="O60" s="197">
        <v>0</v>
      </c>
      <c r="P60" s="197">
        <v>0</v>
      </c>
      <c r="Q60" s="197">
        <v>0</v>
      </c>
      <c r="R60" s="197"/>
      <c r="S60" s="152">
        <f t="shared" si="11"/>
        <v>0</v>
      </c>
      <c r="T60" s="152">
        <f>IF('Demande finale'!$B$11="Positif",S60*0.5,S60*0.6)</f>
        <v>0</v>
      </c>
      <c r="U60" s="153">
        <f>IF('Demande finale'!$B$11="Négatif",S60*0.4,S60*0.5)</f>
        <v>0</v>
      </c>
      <c r="V60" s="153">
        <f t="shared" si="8"/>
        <v>0</v>
      </c>
      <c r="W60" s="577"/>
      <c r="X60" s="385"/>
      <c r="Y60" s="75">
        <v>0</v>
      </c>
      <c r="Z60" s="75">
        <v>0</v>
      </c>
      <c r="AA60" s="75">
        <v>0</v>
      </c>
      <c r="AB60" s="75">
        <v>0</v>
      </c>
      <c r="AC60" s="75">
        <v>0</v>
      </c>
      <c r="AD60" s="75">
        <v>0</v>
      </c>
      <c r="AE60" s="75">
        <v>0</v>
      </c>
      <c r="AF60" s="75">
        <v>0</v>
      </c>
      <c r="AG60" s="152">
        <f t="shared" si="9"/>
        <v>0</v>
      </c>
      <c r="AH60" s="155">
        <f>MIN(IF('Demande finale'!$B$11="Positif",AG60*0.5,AG60*0.6),T60)</f>
        <v>0</v>
      </c>
      <c r="AI60" s="153">
        <f t="shared" si="6"/>
        <v>0</v>
      </c>
      <c r="AJ60" s="152">
        <f t="shared" si="10"/>
        <v>0</v>
      </c>
    </row>
    <row r="61" spans="1:36" s="11" customFormat="1" ht="25.2" hidden="1" customHeight="1" x14ac:dyDescent="0.3">
      <c r="A61" s="393"/>
      <c r="B61" s="393"/>
      <c r="C61" s="393"/>
      <c r="D61" s="393"/>
      <c r="E61" s="393"/>
      <c r="F61" s="393"/>
      <c r="G61" s="394"/>
      <c r="H61" s="394"/>
      <c r="I61" s="395"/>
      <c r="J61" s="395"/>
      <c r="K61" s="75">
        <v>0</v>
      </c>
      <c r="L61" s="75">
        <v>0</v>
      </c>
      <c r="M61" s="75">
        <v>0</v>
      </c>
      <c r="N61" s="197">
        <v>0</v>
      </c>
      <c r="O61" s="197">
        <v>0</v>
      </c>
      <c r="P61" s="197">
        <v>0</v>
      </c>
      <c r="Q61" s="197">
        <v>0</v>
      </c>
      <c r="R61" s="197"/>
      <c r="S61" s="152">
        <f t="shared" si="11"/>
        <v>0</v>
      </c>
      <c r="T61" s="152">
        <f>IF('Demande finale'!$B$11="Positif",S61*0.5,S61*0.6)</f>
        <v>0</v>
      </c>
      <c r="U61" s="153">
        <f>IF('Demande finale'!$B$11="Négatif",S61*0.4,S61*0.5)</f>
        <v>0</v>
      </c>
      <c r="V61" s="153">
        <f t="shared" si="8"/>
        <v>0</v>
      </c>
      <c r="W61" s="577"/>
      <c r="X61" s="385"/>
      <c r="Y61" s="75">
        <v>0</v>
      </c>
      <c r="Z61" s="75">
        <v>0</v>
      </c>
      <c r="AA61" s="75">
        <v>0</v>
      </c>
      <c r="AB61" s="75">
        <v>0</v>
      </c>
      <c r="AC61" s="75">
        <v>0</v>
      </c>
      <c r="AD61" s="75">
        <v>0</v>
      </c>
      <c r="AE61" s="75">
        <v>0</v>
      </c>
      <c r="AF61" s="75">
        <v>0</v>
      </c>
      <c r="AG61" s="152">
        <f t="shared" si="9"/>
        <v>0</v>
      </c>
      <c r="AH61" s="155">
        <f>MIN(IF('Demande finale'!$B$11="Positif",AG61*0.5,AG61*0.6),T61)</f>
        <v>0</v>
      </c>
      <c r="AI61" s="153">
        <f t="shared" si="6"/>
        <v>0</v>
      </c>
      <c r="AJ61" s="152">
        <f t="shared" si="10"/>
        <v>0</v>
      </c>
    </row>
    <row r="62" spans="1:36" s="11" customFormat="1" ht="25.2" hidden="1" customHeight="1" x14ac:dyDescent="0.3">
      <c r="A62" s="393"/>
      <c r="B62" s="393"/>
      <c r="C62" s="393"/>
      <c r="D62" s="393"/>
      <c r="E62" s="393"/>
      <c r="F62" s="393"/>
      <c r="G62" s="394"/>
      <c r="H62" s="394"/>
      <c r="I62" s="395"/>
      <c r="J62" s="395"/>
      <c r="K62" s="75">
        <v>0</v>
      </c>
      <c r="L62" s="75">
        <v>0</v>
      </c>
      <c r="M62" s="75">
        <v>0</v>
      </c>
      <c r="N62" s="197">
        <v>0</v>
      </c>
      <c r="O62" s="197">
        <v>0</v>
      </c>
      <c r="P62" s="197">
        <v>0</v>
      </c>
      <c r="Q62" s="197">
        <v>0</v>
      </c>
      <c r="R62" s="197"/>
      <c r="S62" s="152">
        <f t="shared" si="11"/>
        <v>0</v>
      </c>
      <c r="T62" s="152">
        <f>IF('Demande finale'!$B$11="Positif",S62*0.5,S62*0.6)</f>
        <v>0</v>
      </c>
      <c r="U62" s="153">
        <f>IF('Demande finale'!$B$11="Négatif",S62*0.4,S62*0.5)</f>
        <v>0</v>
      </c>
      <c r="V62" s="153">
        <f t="shared" si="8"/>
        <v>0</v>
      </c>
      <c r="W62" s="577"/>
      <c r="X62" s="385"/>
      <c r="Y62" s="75">
        <v>0</v>
      </c>
      <c r="Z62" s="75">
        <v>0</v>
      </c>
      <c r="AA62" s="75">
        <v>0</v>
      </c>
      <c r="AB62" s="75">
        <v>0</v>
      </c>
      <c r="AC62" s="75">
        <v>0</v>
      </c>
      <c r="AD62" s="75">
        <v>0</v>
      </c>
      <c r="AE62" s="75">
        <v>0</v>
      </c>
      <c r="AF62" s="75">
        <v>0</v>
      </c>
      <c r="AG62" s="152">
        <f t="shared" si="9"/>
        <v>0</v>
      </c>
      <c r="AH62" s="155">
        <f>MIN(IF('Demande finale'!$B$11="Positif",AG62*0.5,AG62*0.6),T62)</f>
        <v>0</v>
      </c>
      <c r="AI62" s="153">
        <f t="shared" si="6"/>
        <v>0</v>
      </c>
      <c r="AJ62" s="152">
        <f t="shared" si="10"/>
        <v>0</v>
      </c>
    </row>
    <row r="63" spans="1:36" s="11" customFormat="1" ht="25.2" hidden="1" customHeight="1" x14ac:dyDescent="0.3">
      <c r="A63" s="393"/>
      <c r="B63" s="393"/>
      <c r="C63" s="393"/>
      <c r="D63" s="393"/>
      <c r="E63" s="393"/>
      <c r="F63" s="393"/>
      <c r="G63" s="394"/>
      <c r="H63" s="394"/>
      <c r="I63" s="395"/>
      <c r="J63" s="395"/>
      <c r="K63" s="75">
        <v>0</v>
      </c>
      <c r="L63" s="75">
        <v>0</v>
      </c>
      <c r="M63" s="75">
        <v>0</v>
      </c>
      <c r="N63" s="197">
        <v>0</v>
      </c>
      <c r="O63" s="197">
        <v>0</v>
      </c>
      <c r="P63" s="197">
        <v>0</v>
      </c>
      <c r="Q63" s="197">
        <v>0</v>
      </c>
      <c r="R63" s="197"/>
      <c r="S63" s="152">
        <f t="shared" si="11"/>
        <v>0</v>
      </c>
      <c r="T63" s="152">
        <f>IF('Demande finale'!$B$11="Positif",S63*0.5,S63*0.6)</f>
        <v>0</v>
      </c>
      <c r="U63" s="153">
        <f>IF('Demande finale'!$B$11="Négatif",S63*0.4,S63*0.5)</f>
        <v>0</v>
      </c>
      <c r="V63" s="153">
        <f t="shared" si="8"/>
        <v>0</v>
      </c>
      <c r="W63" s="577"/>
      <c r="X63" s="385"/>
      <c r="Y63" s="75">
        <v>0</v>
      </c>
      <c r="Z63" s="75">
        <v>0</v>
      </c>
      <c r="AA63" s="75">
        <v>0</v>
      </c>
      <c r="AB63" s="75">
        <v>0</v>
      </c>
      <c r="AC63" s="75">
        <v>0</v>
      </c>
      <c r="AD63" s="75">
        <v>0</v>
      </c>
      <c r="AE63" s="75">
        <v>0</v>
      </c>
      <c r="AF63" s="75">
        <v>0</v>
      </c>
      <c r="AG63" s="152">
        <f t="shared" si="9"/>
        <v>0</v>
      </c>
      <c r="AH63" s="155">
        <f>MIN(IF('Demande finale'!$B$11="Positif",AG63*0.5,AG63*0.6),T63)</f>
        <v>0</v>
      </c>
      <c r="AI63" s="153">
        <f t="shared" si="6"/>
        <v>0</v>
      </c>
      <c r="AJ63" s="152">
        <f t="shared" si="10"/>
        <v>0</v>
      </c>
    </row>
    <row r="64" spans="1:36" s="11" customFormat="1" ht="25.2" hidden="1" customHeight="1" x14ac:dyDescent="0.3">
      <c r="A64" s="393"/>
      <c r="B64" s="393"/>
      <c r="C64" s="393"/>
      <c r="D64" s="393"/>
      <c r="E64" s="393"/>
      <c r="F64" s="393"/>
      <c r="G64" s="394"/>
      <c r="H64" s="394"/>
      <c r="I64" s="395"/>
      <c r="J64" s="395"/>
      <c r="K64" s="75">
        <v>0</v>
      </c>
      <c r="L64" s="75">
        <v>0</v>
      </c>
      <c r="M64" s="75">
        <v>0</v>
      </c>
      <c r="N64" s="197">
        <v>0</v>
      </c>
      <c r="O64" s="197">
        <v>0</v>
      </c>
      <c r="P64" s="197">
        <v>0</v>
      </c>
      <c r="Q64" s="197">
        <v>0</v>
      </c>
      <c r="R64" s="197"/>
      <c r="S64" s="152">
        <f t="shared" si="11"/>
        <v>0</v>
      </c>
      <c r="T64" s="152">
        <f>IF('Demande finale'!$B$11="Positif",S64*0.5,S64*0.6)</f>
        <v>0</v>
      </c>
      <c r="U64" s="153">
        <f>IF('Demande finale'!$B$11="Négatif",S64*0.4,S64*0.5)</f>
        <v>0</v>
      </c>
      <c r="V64" s="153">
        <f t="shared" si="8"/>
        <v>0</v>
      </c>
      <c r="W64" s="577"/>
      <c r="X64" s="385"/>
      <c r="Y64" s="75">
        <v>0</v>
      </c>
      <c r="Z64" s="75">
        <v>0</v>
      </c>
      <c r="AA64" s="75">
        <v>0</v>
      </c>
      <c r="AB64" s="75">
        <v>0</v>
      </c>
      <c r="AC64" s="75">
        <v>0</v>
      </c>
      <c r="AD64" s="75">
        <v>0</v>
      </c>
      <c r="AE64" s="75">
        <v>0</v>
      </c>
      <c r="AF64" s="75">
        <v>0</v>
      </c>
      <c r="AG64" s="152">
        <f t="shared" si="9"/>
        <v>0</v>
      </c>
      <c r="AH64" s="155">
        <f>MIN(IF('Demande finale'!$B$11="Positif",AG64*0.5,AG64*0.6),T64)</f>
        <v>0</v>
      </c>
      <c r="AI64" s="153">
        <f t="shared" si="6"/>
        <v>0</v>
      </c>
      <c r="AJ64" s="152">
        <f t="shared" si="10"/>
        <v>0</v>
      </c>
    </row>
    <row r="65" spans="1:36" s="11" customFormat="1" ht="25.2" hidden="1" customHeight="1" x14ac:dyDescent="0.3">
      <c r="A65" s="393"/>
      <c r="B65" s="393"/>
      <c r="C65" s="393"/>
      <c r="D65" s="393"/>
      <c r="E65" s="393"/>
      <c r="F65" s="393"/>
      <c r="G65" s="394"/>
      <c r="H65" s="394"/>
      <c r="I65" s="395"/>
      <c r="J65" s="395"/>
      <c r="K65" s="75">
        <v>0</v>
      </c>
      <c r="L65" s="75">
        <v>0</v>
      </c>
      <c r="M65" s="75">
        <v>0</v>
      </c>
      <c r="N65" s="197">
        <v>0</v>
      </c>
      <c r="O65" s="197">
        <v>0</v>
      </c>
      <c r="P65" s="197">
        <v>0</v>
      </c>
      <c r="Q65" s="197">
        <v>0</v>
      </c>
      <c r="R65" s="197"/>
      <c r="S65" s="152">
        <f t="shared" si="11"/>
        <v>0</v>
      </c>
      <c r="T65" s="152">
        <f>IF('Demande finale'!$B$11="Positif",S65*0.5,S65*0.6)</f>
        <v>0</v>
      </c>
      <c r="U65" s="153">
        <f>IF('Demande finale'!$B$11="Négatif",S65*0.4,S65*0.5)</f>
        <v>0</v>
      </c>
      <c r="V65" s="153">
        <f t="shared" si="8"/>
        <v>0</v>
      </c>
      <c r="W65" s="577"/>
      <c r="X65" s="385"/>
      <c r="Y65" s="75">
        <v>0</v>
      </c>
      <c r="Z65" s="75">
        <v>0</v>
      </c>
      <c r="AA65" s="75">
        <v>0</v>
      </c>
      <c r="AB65" s="75">
        <v>0</v>
      </c>
      <c r="AC65" s="75">
        <v>0</v>
      </c>
      <c r="AD65" s="75">
        <v>0</v>
      </c>
      <c r="AE65" s="75">
        <v>0</v>
      </c>
      <c r="AF65" s="75">
        <v>0</v>
      </c>
      <c r="AG65" s="152">
        <f t="shared" si="9"/>
        <v>0</v>
      </c>
      <c r="AH65" s="155">
        <f>MIN(IF('Demande finale'!$B$11="Positif",AG65*0.5,AG65*0.6),T65)</f>
        <v>0</v>
      </c>
      <c r="AI65" s="153">
        <f t="shared" si="6"/>
        <v>0</v>
      </c>
      <c r="AJ65" s="152">
        <f t="shared" si="10"/>
        <v>0</v>
      </c>
    </row>
    <row r="66" spans="1:36" s="11" customFormat="1" ht="25.2" hidden="1" customHeight="1" x14ac:dyDescent="0.3">
      <c r="A66" s="393"/>
      <c r="B66" s="393"/>
      <c r="C66" s="393"/>
      <c r="D66" s="393"/>
      <c r="E66" s="393"/>
      <c r="F66" s="393"/>
      <c r="G66" s="394"/>
      <c r="H66" s="394"/>
      <c r="I66" s="395"/>
      <c r="J66" s="395"/>
      <c r="K66" s="75">
        <v>0</v>
      </c>
      <c r="L66" s="75">
        <v>0</v>
      </c>
      <c r="M66" s="75">
        <v>0</v>
      </c>
      <c r="N66" s="197">
        <v>0</v>
      </c>
      <c r="O66" s="197">
        <v>0</v>
      </c>
      <c r="P66" s="197">
        <v>0</v>
      </c>
      <c r="Q66" s="197">
        <v>0</v>
      </c>
      <c r="R66" s="197"/>
      <c r="S66" s="152">
        <f t="shared" si="11"/>
        <v>0</v>
      </c>
      <c r="T66" s="152">
        <f>IF('Demande finale'!$B$11="Positif",S66*0.5,S66*0.6)</f>
        <v>0</v>
      </c>
      <c r="U66" s="153">
        <f>IF('Demande finale'!$B$11="Négatif",S66*0.4,S66*0.5)</f>
        <v>0</v>
      </c>
      <c r="V66" s="153">
        <f t="shared" si="8"/>
        <v>0</v>
      </c>
      <c r="W66" s="577"/>
      <c r="X66" s="385"/>
      <c r="Y66" s="75">
        <v>0</v>
      </c>
      <c r="Z66" s="75">
        <v>0</v>
      </c>
      <c r="AA66" s="75">
        <v>0</v>
      </c>
      <c r="AB66" s="75">
        <v>0</v>
      </c>
      <c r="AC66" s="75">
        <v>0</v>
      </c>
      <c r="AD66" s="75">
        <v>0</v>
      </c>
      <c r="AE66" s="75">
        <v>0</v>
      </c>
      <c r="AF66" s="75">
        <v>0</v>
      </c>
      <c r="AG66" s="152">
        <f t="shared" si="9"/>
        <v>0</v>
      </c>
      <c r="AH66" s="155">
        <f>MIN(IF('Demande finale'!$B$11="Positif",AG66*0.5,AG66*0.6),T66)</f>
        <v>0</v>
      </c>
      <c r="AI66" s="153">
        <f t="shared" si="6"/>
        <v>0</v>
      </c>
      <c r="AJ66" s="152">
        <f t="shared" si="10"/>
        <v>0</v>
      </c>
    </row>
    <row r="67" spans="1:36" s="11" customFormat="1" ht="25.2" hidden="1" customHeight="1" x14ac:dyDescent="0.3">
      <c r="A67" s="393"/>
      <c r="B67" s="393"/>
      <c r="C67" s="393"/>
      <c r="D67" s="393"/>
      <c r="E67" s="393"/>
      <c r="F67" s="393"/>
      <c r="G67" s="394"/>
      <c r="H67" s="394"/>
      <c r="I67" s="395"/>
      <c r="J67" s="395"/>
      <c r="K67" s="75">
        <v>0</v>
      </c>
      <c r="L67" s="75">
        <v>0</v>
      </c>
      <c r="M67" s="75">
        <v>0</v>
      </c>
      <c r="N67" s="197">
        <v>0</v>
      </c>
      <c r="O67" s="197">
        <v>0</v>
      </c>
      <c r="P67" s="197">
        <v>0</v>
      </c>
      <c r="Q67" s="197">
        <v>0</v>
      </c>
      <c r="R67" s="197"/>
      <c r="S67" s="152">
        <f t="shared" si="11"/>
        <v>0</v>
      </c>
      <c r="T67" s="152">
        <f>IF('Demande finale'!$B$11="Positif",S67*0.5,S67*0.6)</f>
        <v>0</v>
      </c>
      <c r="U67" s="153">
        <f>IF('Demande finale'!$B$11="Négatif",S67*0.4,S67*0.5)</f>
        <v>0</v>
      </c>
      <c r="V67" s="153">
        <f t="shared" si="8"/>
        <v>0</v>
      </c>
      <c r="W67" s="577"/>
      <c r="X67" s="385"/>
      <c r="Y67" s="75">
        <v>0</v>
      </c>
      <c r="Z67" s="75">
        <v>0</v>
      </c>
      <c r="AA67" s="75">
        <v>0</v>
      </c>
      <c r="AB67" s="75">
        <v>0</v>
      </c>
      <c r="AC67" s="75">
        <v>0</v>
      </c>
      <c r="AD67" s="75">
        <v>0</v>
      </c>
      <c r="AE67" s="75">
        <v>0</v>
      </c>
      <c r="AF67" s="75">
        <v>0</v>
      </c>
      <c r="AG67" s="152">
        <f t="shared" si="9"/>
        <v>0</v>
      </c>
      <c r="AH67" s="155">
        <f>MIN(IF('Demande finale'!$B$11="Positif",AG67*0.5,AG67*0.6),T67)</f>
        <v>0</v>
      </c>
      <c r="AI67" s="153">
        <f t="shared" si="6"/>
        <v>0</v>
      </c>
      <c r="AJ67" s="152">
        <f t="shared" si="10"/>
        <v>0</v>
      </c>
    </row>
    <row r="68" spans="1:36" s="11" customFormat="1" ht="25.2" hidden="1" customHeight="1" x14ac:dyDescent="0.3">
      <c r="A68" s="393"/>
      <c r="B68" s="393"/>
      <c r="C68" s="393"/>
      <c r="D68" s="393"/>
      <c r="E68" s="393"/>
      <c r="F68" s="393"/>
      <c r="G68" s="394"/>
      <c r="H68" s="394"/>
      <c r="I68" s="395"/>
      <c r="J68" s="395"/>
      <c r="K68" s="75">
        <v>0</v>
      </c>
      <c r="L68" s="75">
        <v>0</v>
      </c>
      <c r="M68" s="75">
        <v>0</v>
      </c>
      <c r="N68" s="197">
        <v>0</v>
      </c>
      <c r="O68" s="197">
        <v>0</v>
      </c>
      <c r="P68" s="197">
        <v>0</v>
      </c>
      <c r="Q68" s="197">
        <v>0</v>
      </c>
      <c r="R68" s="197"/>
      <c r="S68" s="152">
        <f t="shared" si="11"/>
        <v>0</v>
      </c>
      <c r="T68" s="152">
        <f>IF('Demande finale'!$B$11="Positif",S68*0.5,S68*0.6)</f>
        <v>0</v>
      </c>
      <c r="U68" s="153">
        <f>IF('Demande finale'!$B$11="Négatif",S68*0.4,S68*0.5)</f>
        <v>0</v>
      </c>
      <c r="V68" s="153">
        <f t="shared" si="8"/>
        <v>0</v>
      </c>
      <c r="W68" s="577"/>
      <c r="X68" s="385"/>
      <c r="Y68" s="75">
        <v>0</v>
      </c>
      <c r="Z68" s="75">
        <v>0</v>
      </c>
      <c r="AA68" s="75">
        <v>0</v>
      </c>
      <c r="AB68" s="75">
        <v>0</v>
      </c>
      <c r="AC68" s="75">
        <v>0</v>
      </c>
      <c r="AD68" s="75">
        <v>0</v>
      </c>
      <c r="AE68" s="75">
        <v>0</v>
      </c>
      <c r="AF68" s="75">
        <v>0</v>
      </c>
      <c r="AG68" s="152">
        <f t="shared" si="9"/>
        <v>0</v>
      </c>
      <c r="AH68" s="155">
        <f>MIN(IF('Demande finale'!$B$11="Positif",AG68*0.5,AG68*0.6),T68)</f>
        <v>0</v>
      </c>
      <c r="AI68" s="153">
        <f t="shared" si="6"/>
        <v>0</v>
      </c>
      <c r="AJ68" s="152">
        <f t="shared" si="10"/>
        <v>0</v>
      </c>
    </row>
    <row r="69" spans="1:36" s="11" customFormat="1" ht="25.2" hidden="1" customHeight="1" x14ac:dyDescent="0.3">
      <c r="A69" s="393"/>
      <c r="B69" s="393"/>
      <c r="C69" s="393"/>
      <c r="D69" s="393"/>
      <c r="E69" s="393"/>
      <c r="F69" s="393"/>
      <c r="G69" s="394"/>
      <c r="H69" s="394"/>
      <c r="I69" s="395"/>
      <c r="J69" s="395"/>
      <c r="K69" s="75">
        <v>0</v>
      </c>
      <c r="L69" s="75">
        <v>0</v>
      </c>
      <c r="M69" s="75">
        <v>0</v>
      </c>
      <c r="N69" s="197">
        <v>0</v>
      </c>
      <c r="O69" s="197">
        <v>0</v>
      </c>
      <c r="P69" s="197">
        <v>0</v>
      </c>
      <c r="Q69" s="197">
        <v>0</v>
      </c>
      <c r="R69" s="197"/>
      <c r="S69" s="152">
        <f t="shared" si="11"/>
        <v>0</v>
      </c>
      <c r="T69" s="152">
        <f>IF('Demande finale'!$B$11="Positif",S69*0.5,S69*0.6)</f>
        <v>0</v>
      </c>
      <c r="U69" s="153">
        <f>IF('Demande finale'!$B$11="Négatif",S69*0.4,S69*0.5)</f>
        <v>0</v>
      </c>
      <c r="V69" s="153">
        <f t="shared" si="8"/>
        <v>0</v>
      </c>
      <c r="W69" s="577"/>
      <c r="X69" s="385"/>
      <c r="Y69" s="75">
        <v>0</v>
      </c>
      <c r="Z69" s="75">
        <v>0</v>
      </c>
      <c r="AA69" s="75">
        <v>0</v>
      </c>
      <c r="AB69" s="75">
        <v>0</v>
      </c>
      <c r="AC69" s="75">
        <v>0</v>
      </c>
      <c r="AD69" s="75">
        <v>0</v>
      </c>
      <c r="AE69" s="75">
        <v>0</v>
      </c>
      <c r="AF69" s="75">
        <v>0</v>
      </c>
      <c r="AG69" s="152">
        <f t="shared" si="9"/>
        <v>0</v>
      </c>
      <c r="AH69" s="155">
        <f>MIN(IF('Demande finale'!$B$11="Positif",AG69*0.5,AG69*0.6),T69)</f>
        <v>0</v>
      </c>
      <c r="AI69" s="153">
        <f t="shared" si="6"/>
        <v>0</v>
      </c>
      <c r="AJ69" s="152">
        <f t="shared" si="10"/>
        <v>0</v>
      </c>
    </row>
    <row r="70" spans="1:36" s="11" customFormat="1" ht="25.2" hidden="1" customHeight="1" x14ac:dyDescent="0.3">
      <c r="A70" s="393"/>
      <c r="B70" s="393"/>
      <c r="C70" s="393"/>
      <c r="D70" s="393"/>
      <c r="E70" s="393"/>
      <c r="F70" s="393"/>
      <c r="G70" s="394"/>
      <c r="H70" s="394"/>
      <c r="I70" s="395"/>
      <c r="J70" s="395"/>
      <c r="K70" s="75">
        <v>0</v>
      </c>
      <c r="L70" s="75">
        <v>0</v>
      </c>
      <c r="M70" s="75">
        <v>0</v>
      </c>
      <c r="N70" s="197">
        <v>0</v>
      </c>
      <c r="O70" s="197">
        <v>0</v>
      </c>
      <c r="P70" s="197">
        <v>0</v>
      </c>
      <c r="Q70" s="197">
        <v>0</v>
      </c>
      <c r="R70" s="197"/>
      <c r="S70" s="152">
        <f t="shared" si="11"/>
        <v>0</v>
      </c>
      <c r="T70" s="152">
        <f>IF('Demande finale'!$B$11="Positif",S70*0.5,S70*0.6)</f>
        <v>0</v>
      </c>
      <c r="U70" s="153">
        <f>IF('Demande finale'!$B$11="Négatif",S70*0.4,S70*0.5)</f>
        <v>0</v>
      </c>
      <c r="V70" s="153">
        <f t="shared" si="8"/>
        <v>0</v>
      </c>
      <c r="W70" s="577"/>
      <c r="X70" s="385"/>
      <c r="Y70" s="75">
        <v>0</v>
      </c>
      <c r="Z70" s="75">
        <v>0</v>
      </c>
      <c r="AA70" s="75">
        <v>0</v>
      </c>
      <c r="AB70" s="75">
        <v>0</v>
      </c>
      <c r="AC70" s="75">
        <v>0</v>
      </c>
      <c r="AD70" s="75">
        <v>0</v>
      </c>
      <c r="AE70" s="75">
        <v>0</v>
      </c>
      <c r="AF70" s="75">
        <v>0</v>
      </c>
      <c r="AG70" s="152">
        <f t="shared" si="9"/>
        <v>0</v>
      </c>
      <c r="AH70" s="155">
        <f>MIN(IF('Demande finale'!$B$11="Positif",AG70*0.5,AG70*0.6),T70)</f>
        <v>0</v>
      </c>
      <c r="AI70" s="153">
        <f t="shared" si="6"/>
        <v>0</v>
      </c>
      <c r="AJ70" s="152">
        <f t="shared" si="10"/>
        <v>0</v>
      </c>
    </row>
    <row r="71" spans="1:36" s="11" customFormat="1" ht="25.2" hidden="1" customHeight="1" x14ac:dyDescent="0.3">
      <c r="A71" s="393"/>
      <c r="B71" s="393"/>
      <c r="C71" s="393"/>
      <c r="D71" s="393"/>
      <c r="E71" s="393"/>
      <c r="F71" s="393"/>
      <c r="G71" s="394"/>
      <c r="H71" s="394"/>
      <c r="I71" s="395"/>
      <c r="J71" s="395"/>
      <c r="K71" s="75">
        <v>0</v>
      </c>
      <c r="L71" s="75">
        <v>0</v>
      </c>
      <c r="M71" s="75">
        <v>0</v>
      </c>
      <c r="N71" s="197">
        <v>0</v>
      </c>
      <c r="O71" s="197">
        <v>0</v>
      </c>
      <c r="P71" s="197">
        <v>0</v>
      </c>
      <c r="Q71" s="197">
        <v>0</v>
      </c>
      <c r="R71" s="197"/>
      <c r="S71" s="152">
        <f t="shared" si="11"/>
        <v>0</v>
      </c>
      <c r="T71" s="152">
        <f>IF('Demande finale'!$B$11="Positif",S71*0.5,S71*0.6)</f>
        <v>0</v>
      </c>
      <c r="U71" s="153">
        <f>IF('Demande finale'!$B$11="Négatif",S71*0.4,S71*0.5)</f>
        <v>0</v>
      </c>
      <c r="V71" s="153">
        <f t="shared" si="8"/>
        <v>0</v>
      </c>
      <c r="W71" s="577"/>
      <c r="X71" s="385"/>
      <c r="Y71" s="75">
        <v>0</v>
      </c>
      <c r="Z71" s="75">
        <v>0</v>
      </c>
      <c r="AA71" s="75">
        <v>0</v>
      </c>
      <c r="AB71" s="75">
        <v>0</v>
      </c>
      <c r="AC71" s="75">
        <v>0</v>
      </c>
      <c r="AD71" s="75">
        <v>0</v>
      </c>
      <c r="AE71" s="75">
        <v>0</v>
      </c>
      <c r="AF71" s="75">
        <v>0</v>
      </c>
      <c r="AG71" s="152">
        <f t="shared" si="9"/>
        <v>0</v>
      </c>
      <c r="AH71" s="155">
        <f>MIN(IF('Demande finale'!$B$11="Positif",AG71*0.5,AG71*0.6),T71)</f>
        <v>0</v>
      </c>
      <c r="AI71" s="153">
        <f t="shared" si="6"/>
        <v>0</v>
      </c>
      <c r="AJ71" s="152">
        <f t="shared" si="10"/>
        <v>0</v>
      </c>
    </row>
    <row r="72" spans="1:36" s="11" customFormat="1" ht="25.2" hidden="1" customHeight="1" x14ac:dyDescent="0.3">
      <c r="A72" s="393"/>
      <c r="B72" s="393"/>
      <c r="C72" s="393"/>
      <c r="D72" s="393"/>
      <c r="E72" s="393"/>
      <c r="F72" s="393"/>
      <c r="G72" s="394"/>
      <c r="H72" s="394"/>
      <c r="I72" s="395"/>
      <c r="J72" s="395"/>
      <c r="K72" s="75">
        <v>0</v>
      </c>
      <c r="L72" s="75">
        <v>0</v>
      </c>
      <c r="M72" s="75">
        <v>0</v>
      </c>
      <c r="N72" s="197">
        <v>0</v>
      </c>
      <c r="O72" s="197">
        <v>0</v>
      </c>
      <c r="P72" s="197">
        <v>0</v>
      </c>
      <c r="Q72" s="197">
        <v>0</v>
      </c>
      <c r="R72" s="197"/>
      <c r="S72" s="152">
        <f t="shared" si="11"/>
        <v>0</v>
      </c>
      <c r="T72" s="152">
        <f>IF('Demande finale'!$B$11="Positif",S72*0.5,S72*0.6)</f>
        <v>0</v>
      </c>
      <c r="U72" s="153">
        <f>IF('Demande finale'!$B$11="Négatif",S72*0.4,S72*0.5)</f>
        <v>0</v>
      </c>
      <c r="V72" s="153">
        <f t="shared" si="8"/>
        <v>0</v>
      </c>
      <c r="W72" s="577"/>
      <c r="X72" s="385"/>
      <c r="Y72" s="75">
        <v>0</v>
      </c>
      <c r="Z72" s="75">
        <v>0</v>
      </c>
      <c r="AA72" s="75">
        <v>0</v>
      </c>
      <c r="AB72" s="75">
        <v>0</v>
      </c>
      <c r="AC72" s="75">
        <v>0</v>
      </c>
      <c r="AD72" s="75">
        <v>0</v>
      </c>
      <c r="AE72" s="75">
        <v>0</v>
      </c>
      <c r="AF72" s="75">
        <v>0</v>
      </c>
      <c r="AG72" s="152">
        <f t="shared" si="9"/>
        <v>0</v>
      </c>
      <c r="AH72" s="155">
        <f>MIN(IF('Demande finale'!$B$11="Positif",AG72*0.5,AG72*0.6),T72)</f>
        <v>0</v>
      </c>
      <c r="AI72" s="153">
        <f t="shared" si="6"/>
        <v>0</v>
      </c>
      <c r="AJ72" s="152">
        <f t="shared" si="10"/>
        <v>0</v>
      </c>
    </row>
    <row r="73" spans="1:36" s="11" customFormat="1" ht="25.2" hidden="1" customHeight="1" x14ac:dyDescent="0.3">
      <c r="A73" s="393"/>
      <c r="B73" s="393"/>
      <c r="C73" s="393"/>
      <c r="D73" s="393"/>
      <c r="E73" s="393"/>
      <c r="F73" s="393"/>
      <c r="G73" s="394"/>
      <c r="H73" s="394"/>
      <c r="I73" s="395"/>
      <c r="J73" s="395"/>
      <c r="K73" s="75">
        <v>0</v>
      </c>
      <c r="L73" s="75">
        <v>0</v>
      </c>
      <c r="M73" s="75">
        <v>0</v>
      </c>
      <c r="N73" s="197">
        <v>0</v>
      </c>
      <c r="O73" s="197">
        <v>0</v>
      </c>
      <c r="P73" s="197">
        <v>0</v>
      </c>
      <c r="Q73" s="197">
        <v>0</v>
      </c>
      <c r="R73" s="197"/>
      <c r="S73" s="152">
        <f t="shared" si="11"/>
        <v>0</v>
      </c>
      <c r="T73" s="152">
        <f>IF('Demande finale'!$B$11="Positif",S73*0.5,S73*0.6)</f>
        <v>0</v>
      </c>
      <c r="U73" s="153">
        <f>IF('Demande finale'!$B$11="Négatif",S73*0.4,S73*0.5)</f>
        <v>0</v>
      </c>
      <c r="V73" s="153">
        <f t="shared" si="8"/>
        <v>0</v>
      </c>
      <c r="W73" s="577"/>
      <c r="X73" s="385"/>
      <c r="Y73" s="75">
        <v>0</v>
      </c>
      <c r="Z73" s="75">
        <v>0</v>
      </c>
      <c r="AA73" s="75">
        <v>0</v>
      </c>
      <c r="AB73" s="75">
        <v>0</v>
      </c>
      <c r="AC73" s="75">
        <v>0</v>
      </c>
      <c r="AD73" s="75">
        <v>0</v>
      </c>
      <c r="AE73" s="75">
        <v>0</v>
      </c>
      <c r="AF73" s="75">
        <v>0</v>
      </c>
      <c r="AG73" s="152">
        <f t="shared" si="9"/>
        <v>0</v>
      </c>
      <c r="AH73" s="155">
        <f>MIN(IF('Demande finale'!$B$11="Positif",AG73*0.5,AG73*0.6),T73)</f>
        <v>0</v>
      </c>
      <c r="AI73" s="153">
        <f t="shared" si="6"/>
        <v>0</v>
      </c>
      <c r="AJ73" s="152">
        <f t="shared" si="10"/>
        <v>0</v>
      </c>
    </row>
    <row r="74" spans="1:36" s="11" customFormat="1" ht="25.2" hidden="1" customHeight="1" x14ac:dyDescent="0.3">
      <c r="A74" s="393"/>
      <c r="B74" s="393"/>
      <c r="C74" s="393"/>
      <c r="D74" s="393"/>
      <c r="E74" s="393"/>
      <c r="F74" s="393"/>
      <c r="G74" s="394"/>
      <c r="H74" s="394"/>
      <c r="I74" s="395"/>
      <c r="J74" s="395"/>
      <c r="K74" s="75">
        <v>0</v>
      </c>
      <c r="L74" s="75">
        <v>0</v>
      </c>
      <c r="M74" s="75">
        <v>0</v>
      </c>
      <c r="N74" s="197">
        <v>0</v>
      </c>
      <c r="O74" s="197">
        <v>0</v>
      </c>
      <c r="P74" s="197">
        <v>0</v>
      </c>
      <c r="Q74" s="197">
        <v>0</v>
      </c>
      <c r="R74" s="197"/>
      <c r="S74" s="152">
        <f t="shared" si="11"/>
        <v>0</v>
      </c>
      <c r="T74" s="152">
        <f>IF('Demande finale'!$B$11="Positif",S74*0.5,S74*0.6)</f>
        <v>0</v>
      </c>
      <c r="U74" s="153">
        <f>IF('Demande finale'!$B$11="Négatif",S74*0.4,S74*0.5)</f>
        <v>0</v>
      </c>
      <c r="V74" s="153">
        <f t="shared" si="8"/>
        <v>0</v>
      </c>
      <c r="W74" s="577"/>
      <c r="X74" s="385"/>
      <c r="Y74" s="75">
        <v>0</v>
      </c>
      <c r="Z74" s="75">
        <v>0</v>
      </c>
      <c r="AA74" s="75">
        <v>0</v>
      </c>
      <c r="AB74" s="75">
        <v>0</v>
      </c>
      <c r="AC74" s="75">
        <v>0</v>
      </c>
      <c r="AD74" s="75">
        <v>0</v>
      </c>
      <c r="AE74" s="75">
        <v>0</v>
      </c>
      <c r="AF74" s="75">
        <v>0</v>
      </c>
      <c r="AG74" s="152">
        <f t="shared" si="9"/>
        <v>0</v>
      </c>
      <c r="AH74" s="155">
        <f>MIN(IF('Demande finale'!$B$11="Positif",AG74*0.5,AG74*0.6),T74)</f>
        <v>0</v>
      </c>
      <c r="AI74" s="153">
        <f t="shared" si="6"/>
        <v>0</v>
      </c>
      <c r="AJ74" s="152">
        <f t="shared" si="10"/>
        <v>0</v>
      </c>
    </row>
    <row r="75" spans="1:36" s="11" customFormat="1" ht="25.2" hidden="1" customHeight="1" x14ac:dyDescent="0.3">
      <c r="A75" s="393"/>
      <c r="B75" s="393"/>
      <c r="C75" s="393"/>
      <c r="D75" s="393"/>
      <c r="E75" s="393"/>
      <c r="F75" s="393"/>
      <c r="G75" s="394"/>
      <c r="H75" s="394"/>
      <c r="I75" s="395"/>
      <c r="J75" s="395"/>
      <c r="K75" s="75">
        <v>0</v>
      </c>
      <c r="L75" s="75">
        <v>0</v>
      </c>
      <c r="M75" s="75">
        <v>0</v>
      </c>
      <c r="N75" s="197">
        <v>0</v>
      </c>
      <c r="O75" s="197">
        <v>0</v>
      </c>
      <c r="P75" s="197">
        <v>0</v>
      </c>
      <c r="Q75" s="197">
        <v>0</v>
      </c>
      <c r="R75" s="197"/>
      <c r="S75" s="152">
        <f t="shared" si="11"/>
        <v>0</v>
      </c>
      <c r="T75" s="152">
        <f>IF('Demande finale'!$B$11="Positif",S75*0.5,S75*0.6)</f>
        <v>0</v>
      </c>
      <c r="U75" s="153">
        <f>IF('Demande finale'!$B$11="Négatif",S75*0.4,S75*0.5)</f>
        <v>0</v>
      </c>
      <c r="V75" s="153">
        <f t="shared" si="8"/>
        <v>0</v>
      </c>
      <c r="W75" s="577"/>
      <c r="X75" s="385"/>
      <c r="Y75" s="75">
        <v>0</v>
      </c>
      <c r="Z75" s="75">
        <v>0</v>
      </c>
      <c r="AA75" s="75">
        <v>0</v>
      </c>
      <c r="AB75" s="75">
        <v>0</v>
      </c>
      <c r="AC75" s="75">
        <v>0</v>
      </c>
      <c r="AD75" s="75">
        <v>0</v>
      </c>
      <c r="AE75" s="75">
        <v>0</v>
      </c>
      <c r="AF75" s="75">
        <v>0</v>
      </c>
      <c r="AG75" s="152">
        <f t="shared" si="9"/>
        <v>0</v>
      </c>
      <c r="AH75" s="155">
        <f>MIN(IF('Demande finale'!$B$11="Positif",AG75*0.5,AG75*0.6),T75)</f>
        <v>0</v>
      </c>
      <c r="AI75" s="153">
        <f t="shared" si="6"/>
        <v>0</v>
      </c>
      <c r="AJ75" s="152">
        <f t="shared" si="10"/>
        <v>0</v>
      </c>
    </row>
    <row r="76" spans="1:36" s="11" customFormat="1" ht="25.2" hidden="1" customHeight="1" x14ac:dyDescent="0.3">
      <c r="A76" s="393"/>
      <c r="B76" s="393"/>
      <c r="C76" s="393"/>
      <c r="D76" s="393"/>
      <c r="E76" s="393"/>
      <c r="F76" s="393"/>
      <c r="G76" s="394"/>
      <c r="H76" s="394"/>
      <c r="I76" s="395"/>
      <c r="J76" s="395"/>
      <c r="K76" s="75">
        <v>0</v>
      </c>
      <c r="L76" s="75">
        <v>0</v>
      </c>
      <c r="M76" s="75">
        <v>0</v>
      </c>
      <c r="N76" s="197">
        <v>0</v>
      </c>
      <c r="O76" s="197">
        <v>0</v>
      </c>
      <c r="P76" s="197">
        <v>0</v>
      </c>
      <c r="Q76" s="197">
        <v>0</v>
      </c>
      <c r="R76" s="197"/>
      <c r="S76" s="152">
        <f t="shared" si="11"/>
        <v>0</v>
      </c>
      <c r="T76" s="152">
        <f>IF('Demande finale'!$B$11="Positif",S76*0.5,S76*0.6)</f>
        <v>0</v>
      </c>
      <c r="U76" s="153">
        <f>IF('Demande finale'!$B$11="Négatif",S76*0.4,S76*0.5)</f>
        <v>0</v>
      </c>
      <c r="V76" s="153">
        <f t="shared" si="8"/>
        <v>0</v>
      </c>
      <c r="W76" s="577"/>
      <c r="X76" s="385"/>
      <c r="Y76" s="75">
        <v>0</v>
      </c>
      <c r="Z76" s="75">
        <v>0</v>
      </c>
      <c r="AA76" s="75">
        <v>0</v>
      </c>
      <c r="AB76" s="75">
        <v>0</v>
      </c>
      <c r="AC76" s="75">
        <v>0</v>
      </c>
      <c r="AD76" s="75">
        <v>0</v>
      </c>
      <c r="AE76" s="75">
        <v>0</v>
      </c>
      <c r="AF76" s="75">
        <v>0</v>
      </c>
      <c r="AG76" s="152">
        <f t="shared" si="9"/>
        <v>0</v>
      </c>
      <c r="AH76" s="155">
        <f>MIN(IF('Demande finale'!$B$11="Positif",AG76*0.5,AG76*0.6),T76)</f>
        <v>0</v>
      </c>
      <c r="AI76" s="153">
        <f t="shared" si="6"/>
        <v>0</v>
      </c>
      <c r="AJ76" s="152">
        <f t="shared" si="10"/>
        <v>0</v>
      </c>
    </row>
    <row r="77" spans="1:36" s="11" customFormat="1" ht="25.2" hidden="1" customHeight="1" x14ac:dyDescent="0.3">
      <c r="A77" s="393"/>
      <c r="B77" s="393"/>
      <c r="C77" s="393"/>
      <c r="D77" s="393"/>
      <c r="E77" s="393"/>
      <c r="F77" s="393"/>
      <c r="G77" s="394"/>
      <c r="H77" s="394"/>
      <c r="I77" s="395"/>
      <c r="J77" s="395"/>
      <c r="K77" s="75">
        <v>0</v>
      </c>
      <c r="L77" s="75">
        <v>0</v>
      </c>
      <c r="M77" s="75">
        <v>0</v>
      </c>
      <c r="N77" s="197">
        <v>0</v>
      </c>
      <c r="O77" s="197">
        <v>0</v>
      </c>
      <c r="P77" s="197">
        <v>0</v>
      </c>
      <c r="Q77" s="197">
        <v>0</v>
      </c>
      <c r="R77" s="197"/>
      <c r="S77" s="152">
        <f t="shared" si="11"/>
        <v>0</v>
      </c>
      <c r="T77" s="152">
        <f>IF('Demande finale'!$B$11="Positif",S77*0.5,S77*0.6)</f>
        <v>0</v>
      </c>
      <c r="U77" s="153">
        <f>IF('Demande finale'!$B$11="Négatif",S77*0.4,S77*0.5)</f>
        <v>0</v>
      </c>
      <c r="V77" s="153">
        <f t="shared" si="8"/>
        <v>0</v>
      </c>
      <c r="W77" s="577"/>
      <c r="X77" s="385"/>
      <c r="Y77" s="75">
        <v>0</v>
      </c>
      <c r="Z77" s="75">
        <v>0</v>
      </c>
      <c r="AA77" s="75">
        <v>0</v>
      </c>
      <c r="AB77" s="75">
        <v>0</v>
      </c>
      <c r="AC77" s="75">
        <v>0</v>
      </c>
      <c r="AD77" s="75">
        <v>0</v>
      </c>
      <c r="AE77" s="75">
        <v>0</v>
      </c>
      <c r="AF77" s="75">
        <v>0</v>
      </c>
      <c r="AG77" s="152">
        <f t="shared" si="9"/>
        <v>0</v>
      </c>
      <c r="AH77" s="155">
        <f>MIN(IF('Demande finale'!$B$11="Positif",AG77*0.5,AG77*0.6),T77)</f>
        <v>0</v>
      </c>
      <c r="AI77" s="153">
        <f t="shared" si="6"/>
        <v>0</v>
      </c>
      <c r="AJ77" s="152">
        <f t="shared" si="10"/>
        <v>0</v>
      </c>
    </row>
    <row r="78" spans="1:36" s="11" customFormat="1" ht="25.2" hidden="1" customHeight="1" x14ac:dyDescent="0.3">
      <c r="A78" s="393"/>
      <c r="B78" s="393"/>
      <c r="C78" s="393"/>
      <c r="D78" s="393"/>
      <c r="E78" s="393"/>
      <c r="F78" s="393"/>
      <c r="G78" s="394"/>
      <c r="H78" s="394"/>
      <c r="I78" s="395"/>
      <c r="J78" s="395"/>
      <c r="K78" s="75">
        <v>0</v>
      </c>
      <c r="L78" s="75">
        <v>0</v>
      </c>
      <c r="M78" s="75">
        <v>0</v>
      </c>
      <c r="N78" s="197">
        <v>0</v>
      </c>
      <c r="O78" s="197">
        <v>0</v>
      </c>
      <c r="P78" s="197">
        <v>0</v>
      </c>
      <c r="Q78" s="197">
        <v>0</v>
      </c>
      <c r="R78" s="197"/>
      <c r="S78" s="152">
        <f t="shared" si="11"/>
        <v>0</v>
      </c>
      <c r="T78" s="152">
        <f>IF('Demande finale'!$B$11="Positif",S78*0.5,S78*0.6)</f>
        <v>0</v>
      </c>
      <c r="U78" s="153">
        <f>IF('Demande finale'!$B$11="Négatif",S78*0.4,S78*0.5)</f>
        <v>0</v>
      </c>
      <c r="V78" s="153">
        <f t="shared" ref="V78:V109" si="12">SUM(T78:U78)</f>
        <v>0</v>
      </c>
      <c r="W78" s="577"/>
      <c r="X78" s="385"/>
      <c r="Y78" s="75">
        <v>0</v>
      </c>
      <c r="Z78" s="75">
        <v>0</v>
      </c>
      <c r="AA78" s="75">
        <v>0</v>
      </c>
      <c r="AB78" s="75">
        <v>0</v>
      </c>
      <c r="AC78" s="75">
        <v>0</v>
      </c>
      <c r="AD78" s="75">
        <v>0</v>
      </c>
      <c r="AE78" s="75">
        <v>0</v>
      </c>
      <c r="AF78" s="75">
        <v>0</v>
      </c>
      <c r="AG78" s="152">
        <f t="shared" ref="AG78:AG109" si="13">SUM(Y78:AF78)</f>
        <v>0</v>
      </c>
      <c r="AH78" s="155">
        <f>MIN(IF('Demande finale'!$B$11="Positif",AG78*0.5,AG78*0.6),T78)</f>
        <v>0</v>
      </c>
      <c r="AI78" s="153">
        <f t="shared" si="6"/>
        <v>0</v>
      </c>
      <c r="AJ78" s="152">
        <f t="shared" ref="AJ78:AJ109" si="14">SUM(AH78:AI78)</f>
        <v>0</v>
      </c>
    </row>
    <row r="79" spans="1:36" s="11" customFormat="1" ht="25.2" hidden="1" customHeight="1" x14ac:dyDescent="0.3">
      <c r="A79" s="393"/>
      <c r="B79" s="393"/>
      <c r="C79" s="393"/>
      <c r="D79" s="393"/>
      <c r="E79" s="393"/>
      <c r="F79" s="393"/>
      <c r="G79" s="394"/>
      <c r="H79" s="394"/>
      <c r="I79" s="395"/>
      <c r="J79" s="395"/>
      <c r="K79" s="75">
        <v>0</v>
      </c>
      <c r="L79" s="75">
        <v>0</v>
      </c>
      <c r="M79" s="75">
        <v>0</v>
      </c>
      <c r="N79" s="197">
        <v>0</v>
      </c>
      <c r="O79" s="197">
        <v>0</v>
      </c>
      <c r="P79" s="197">
        <v>0</v>
      </c>
      <c r="Q79" s="197">
        <v>0</v>
      </c>
      <c r="R79" s="197"/>
      <c r="S79" s="152">
        <f t="shared" si="11"/>
        <v>0</v>
      </c>
      <c r="T79" s="152">
        <f>IF('Demande finale'!$B$11="Positif",S79*0.5,S79*0.6)</f>
        <v>0</v>
      </c>
      <c r="U79" s="153">
        <f>IF('Demande finale'!$B$11="Négatif",S79*0.4,S79*0.5)</f>
        <v>0</v>
      </c>
      <c r="V79" s="153">
        <f t="shared" si="12"/>
        <v>0</v>
      </c>
      <c r="W79" s="577"/>
      <c r="X79" s="385"/>
      <c r="Y79" s="75">
        <v>0</v>
      </c>
      <c r="Z79" s="75">
        <v>0</v>
      </c>
      <c r="AA79" s="75">
        <v>0</v>
      </c>
      <c r="AB79" s="75">
        <v>0</v>
      </c>
      <c r="AC79" s="75">
        <v>0</v>
      </c>
      <c r="AD79" s="75">
        <v>0</v>
      </c>
      <c r="AE79" s="75">
        <v>0</v>
      </c>
      <c r="AF79" s="75">
        <v>0</v>
      </c>
      <c r="AG79" s="152">
        <f t="shared" si="13"/>
        <v>0</v>
      </c>
      <c r="AH79" s="155">
        <f>MIN(IF('Demande finale'!$B$11="Positif",AG79*0.5,AG79*0.6),T79)</f>
        <v>0</v>
      </c>
      <c r="AI79" s="153">
        <f t="shared" ref="AI79:AI142" si="15">AG79-AH79</f>
        <v>0</v>
      </c>
      <c r="AJ79" s="152">
        <f t="shared" si="14"/>
        <v>0</v>
      </c>
    </row>
    <row r="80" spans="1:36" s="11" customFormat="1" ht="25.2" hidden="1" customHeight="1" x14ac:dyDescent="0.3">
      <c r="A80" s="393"/>
      <c r="B80" s="393"/>
      <c r="C80" s="393"/>
      <c r="D80" s="393"/>
      <c r="E80" s="393"/>
      <c r="F80" s="393"/>
      <c r="G80" s="394"/>
      <c r="H80" s="394"/>
      <c r="I80" s="395"/>
      <c r="J80" s="395"/>
      <c r="K80" s="75">
        <v>0</v>
      </c>
      <c r="L80" s="75">
        <v>0</v>
      </c>
      <c r="M80" s="75">
        <v>0</v>
      </c>
      <c r="N80" s="197">
        <v>0</v>
      </c>
      <c r="O80" s="197">
        <v>0</v>
      </c>
      <c r="P80" s="197">
        <v>0</v>
      </c>
      <c r="Q80" s="197">
        <v>0</v>
      </c>
      <c r="R80" s="197"/>
      <c r="S80" s="152">
        <f t="shared" si="11"/>
        <v>0</v>
      </c>
      <c r="T80" s="152">
        <f>IF('Demande finale'!$B$11="Positif",S80*0.5,S80*0.6)</f>
        <v>0</v>
      </c>
      <c r="U80" s="153">
        <f>IF('Demande finale'!$B$11="Négatif",S80*0.4,S80*0.5)</f>
        <v>0</v>
      </c>
      <c r="V80" s="153">
        <f t="shared" si="12"/>
        <v>0</v>
      </c>
      <c r="W80" s="577"/>
      <c r="X80" s="385"/>
      <c r="Y80" s="75">
        <v>0</v>
      </c>
      <c r="Z80" s="75">
        <v>0</v>
      </c>
      <c r="AA80" s="75">
        <v>0</v>
      </c>
      <c r="AB80" s="75">
        <v>0</v>
      </c>
      <c r="AC80" s="75">
        <v>0</v>
      </c>
      <c r="AD80" s="75">
        <v>0</v>
      </c>
      <c r="AE80" s="75">
        <v>0</v>
      </c>
      <c r="AF80" s="75">
        <v>0</v>
      </c>
      <c r="AG80" s="152">
        <f t="shared" si="13"/>
        <v>0</v>
      </c>
      <c r="AH80" s="155">
        <f>MIN(IF('Demande finale'!$B$11="Positif",AG80*0.5,AG80*0.6),T80)</f>
        <v>0</v>
      </c>
      <c r="AI80" s="153">
        <f t="shared" si="15"/>
        <v>0</v>
      </c>
      <c r="AJ80" s="152">
        <f t="shared" si="14"/>
        <v>0</v>
      </c>
    </row>
    <row r="81" spans="1:36" s="11" customFormat="1" ht="25.2" hidden="1" customHeight="1" x14ac:dyDescent="0.3">
      <c r="A81" s="393"/>
      <c r="B81" s="393"/>
      <c r="C81" s="393"/>
      <c r="D81" s="393"/>
      <c r="E81" s="393"/>
      <c r="F81" s="393"/>
      <c r="G81" s="394"/>
      <c r="H81" s="394"/>
      <c r="I81" s="395"/>
      <c r="J81" s="395"/>
      <c r="K81" s="75">
        <v>0</v>
      </c>
      <c r="L81" s="75">
        <v>0</v>
      </c>
      <c r="M81" s="75">
        <v>0</v>
      </c>
      <c r="N81" s="197">
        <v>0</v>
      </c>
      <c r="O81" s="197">
        <v>0</v>
      </c>
      <c r="P81" s="197">
        <v>0</v>
      </c>
      <c r="Q81" s="197">
        <v>0</v>
      </c>
      <c r="R81" s="197"/>
      <c r="S81" s="152">
        <f t="shared" si="11"/>
        <v>0</v>
      </c>
      <c r="T81" s="152">
        <f>IF('Demande finale'!$B$11="Positif",S81*0.5,S81*0.6)</f>
        <v>0</v>
      </c>
      <c r="U81" s="153">
        <f>IF('Demande finale'!$B$11="Négatif",S81*0.4,S81*0.5)</f>
        <v>0</v>
      </c>
      <c r="V81" s="153">
        <f t="shared" si="12"/>
        <v>0</v>
      </c>
      <c r="W81" s="577"/>
      <c r="X81" s="385"/>
      <c r="Y81" s="75">
        <v>0</v>
      </c>
      <c r="Z81" s="75">
        <v>0</v>
      </c>
      <c r="AA81" s="75">
        <v>0</v>
      </c>
      <c r="AB81" s="75">
        <v>0</v>
      </c>
      <c r="AC81" s="75">
        <v>0</v>
      </c>
      <c r="AD81" s="75">
        <v>0</v>
      </c>
      <c r="AE81" s="75">
        <v>0</v>
      </c>
      <c r="AF81" s="75">
        <v>0</v>
      </c>
      <c r="AG81" s="152">
        <f t="shared" si="13"/>
        <v>0</v>
      </c>
      <c r="AH81" s="155">
        <f>MIN(IF('Demande finale'!$B$11="Positif",AG81*0.5,AG81*0.6),T81)</f>
        <v>0</v>
      </c>
      <c r="AI81" s="153">
        <f t="shared" si="15"/>
        <v>0</v>
      </c>
      <c r="AJ81" s="152">
        <f t="shared" si="14"/>
        <v>0</v>
      </c>
    </row>
    <row r="82" spans="1:36" s="11" customFormat="1" ht="25.2" hidden="1" customHeight="1" x14ac:dyDescent="0.3">
      <c r="A82" s="393"/>
      <c r="B82" s="393"/>
      <c r="C82" s="393"/>
      <c r="D82" s="393"/>
      <c r="E82" s="393"/>
      <c r="F82" s="393"/>
      <c r="G82" s="394"/>
      <c r="H82" s="394"/>
      <c r="I82" s="395"/>
      <c r="J82" s="395"/>
      <c r="K82" s="75">
        <v>0</v>
      </c>
      <c r="L82" s="75">
        <v>0</v>
      </c>
      <c r="M82" s="75">
        <v>0</v>
      </c>
      <c r="N82" s="197">
        <v>0</v>
      </c>
      <c r="O82" s="197">
        <v>0</v>
      </c>
      <c r="P82" s="197">
        <v>0</v>
      </c>
      <c r="Q82" s="197">
        <v>0</v>
      </c>
      <c r="R82" s="197"/>
      <c r="S82" s="152">
        <f t="shared" ref="S82:S113" si="16">SUM(K82:Q82)</f>
        <v>0</v>
      </c>
      <c r="T82" s="152">
        <f>IF('Demande finale'!$B$11="Positif",S82*0.5,S82*0.6)</f>
        <v>0</v>
      </c>
      <c r="U82" s="153">
        <f>IF('Demande finale'!$B$11="Négatif",S82*0.4,S82*0.5)</f>
        <v>0</v>
      </c>
      <c r="V82" s="153">
        <f t="shared" si="12"/>
        <v>0</v>
      </c>
      <c r="W82" s="577"/>
      <c r="X82" s="385"/>
      <c r="Y82" s="75">
        <v>0</v>
      </c>
      <c r="Z82" s="75">
        <v>0</v>
      </c>
      <c r="AA82" s="75">
        <v>0</v>
      </c>
      <c r="AB82" s="75">
        <v>0</v>
      </c>
      <c r="AC82" s="75">
        <v>0</v>
      </c>
      <c r="AD82" s="75">
        <v>0</v>
      </c>
      <c r="AE82" s="75">
        <v>0</v>
      </c>
      <c r="AF82" s="75">
        <v>0</v>
      </c>
      <c r="AG82" s="152">
        <f t="shared" si="13"/>
        <v>0</v>
      </c>
      <c r="AH82" s="155">
        <f>MIN(IF('Demande finale'!$B$11="Positif",AG82*0.5,AG82*0.6),T82)</f>
        <v>0</v>
      </c>
      <c r="AI82" s="153">
        <f t="shared" si="15"/>
        <v>0</v>
      </c>
      <c r="AJ82" s="152">
        <f t="shared" si="14"/>
        <v>0</v>
      </c>
    </row>
    <row r="83" spans="1:36" s="11" customFormat="1" ht="25.2" hidden="1" customHeight="1" x14ac:dyDescent="0.3">
      <c r="A83" s="393"/>
      <c r="B83" s="393"/>
      <c r="C83" s="393"/>
      <c r="D83" s="393"/>
      <c r="E83" s="393"/>
      <c r="F83" s="393"/>
      <c r="G83" s="394"/>
      <c r="H83" s="394"/>
      <c r="I83" s="395"/>
      <c r="J83" s="395"/>
      <c r="K83" s="75">
        <v>0</v>
      </c>
      <c r="L83" s="75">
        <v>0</v>
      </c>
      <c r="M83" s="75">
        <v>0</v>
      </c>
      <c r="N83" s="197">
        <v>0</v>
      </c>
      <c r="O83" s="197">
        <v>0</v>
      </c>
      <c r="P83" s="197">
        <v>0</v>
      </c>
      <c r="Q83" s="197">
        <v>0</v>
      </c>
      <c r="R83" s="197"/>
      <c r="S83" s="152">
        <f t="shared" si="16"/>
        <v>0</v>
      </c>
      <c r="T83" s="152">
        <f>IF('Demande finale'!$B$11="Positif",S83*0.5,S83*0.6)</f>
        <v>0</v>
      </c>
      <c r="U83" s="153">
        <f>IF('Demande finale'!$B$11="Négatif",S83*0.4,S83*0.5)</f>
        <v>0</v>
      </c>
      <c r="V83" s="153">
        <f t="shared" si="12"/>
        <v>0</v>
      </c>
      <c r="W83" s="577"/>
      <c r="X83" s="385"/>
      <c r="Y83" s="75">
        <v>0</v>
      </c>
      <c r="Z83" s="75">
        <v>0</v>
      </c>
      <c r="AA83" s="75">
        <v>0</v>
      </c>
      <c r="AB83" s="75">
        <v>0</v>
      </c>
      <c r="AC83" s="75">
        <v>0</v>
      </c>
      <c r="AD83" s="75">
        <v>0</v>
      </c>
      <c r="AE83" s="75">
        <v>0</v>
      </c>
      <c r="AF83" s="75">
        <v>0</v>
      </c>
      <c r="AG83" s="152">
        <f t="shared" si="13"/>
        <v>0</v>
      </c>
      <c r="AH83" s="155">
        <f>MIN(IF('Demande finale'!$B$11="Positif",AG83*0.5,AG83*0.6),T83)</f>
        <v>0</v>
      </c>
      <c r="AI83" s="153">
        <f t="shared" si="15"/>
        <v>0</v>
      </c>
      <c r="AJ83" s="152">
        <f t="shared" si="14"/>
        <v>0</v>
      </c>
    </row>
    <row r="84" spans="1:36" s="11" customFormat="1" ht="25.2" hidden="1" customHeight="1" x14ac:dyDescent="0.3">
      <c r="A84" s="393"/>
      <c r="B84" s="393"/>
      <c r="C84" s="393"/>
      <c r="D84" s="393"/>
      <c r="E84" s="393"/>
      <c r="F84" s="393"/>
      <c r="G84" s="394"/>
      <c r="H84" s="394"/>
      <c r="I84" s="395"/>
      <c r="J84" s="395"/>
      <c r="K84" s="75">
        <v>0</v>
      </c>
      <c r="L84" s="75">
        <v>0</v>
      </c>
      <c r="M84" s="75">
        <v>0</v>
      </c>
      <c r="N84" s="197">
        <v>0</v>
      </c>
      <c r="O84" s="197">
        <v>0</v>
      </c>
      <c r="P84" s="197">
        <v>0</v>
      </c>
      <c r="Q84" s="197">
        <v>0</v>
      </c>
      <c r="R84" s="197"/>
      <c r="S84" s="152">
        <f t="shared" si="16"/>
        <v>0</v>
      </c>
      <c r="T84" s="152">
        <f>IF('Demande finale'!$B$11="Positif",S84*0.5,S84*0.6)</f>
        <v>0</v>
      </c>
      <c r="U84" s="153">
        <f>IF('Demande finale'!$B$11="Négatif",S84*0.4,S84*0.5)</f>
        <v>0</v>
      </c>
      <c r="V84" s="153">
        <f t="shared" si="12"/>
        <v>0</v>
      </c>
      <c r="W84" s="577"/>
      <c r="X84" s="385"/>
      <c r="Y84" s="75">
        <v>0</v>
      </c>
      <c r="Z84" s="75">
        <v>0</v>
      </c>
      <c r="AA84" s="75">
        <v>0</v>
      </c>
      <c r="AB84" s="75">
        <v>0</v>
      </c>
      <c r="AC84" s="75">
        <v>0</v>
      </c>
      <c r="AD84" s="75">
        <v>0</v>
      </c>
      <c r="AE84" s="75">
        <v>0</v>
      </c>
      <c r="AF84" s="75">
        <v>0</v>
      </c>
      <c r="AG84" s="152">
        <f t="shared" si="13"/>
        <v>0</v>
      </c>
      <c r="AH84" s="155">
        <f>MIN(IF('Demande finale'!$B$11="Positif",AG84*0.5,AG84*0.6),T84)</f>
        <v>0</v>
      </c>
      <c r="AI84" s="153">
        <f t="shared" si="15"/>
        <v>0</v>
      </c>
      <c r="AJ84" s="152">
        <f t="shared" si="14"/>
        <v>0</v>
      </c>
    </row>
    <row r="85" spans="1:36" s="11" customFormat="1" ht="25.2" hidden="1" customHeight="1" x14ac:dyDescent="0.3">
      <c r="A85" s="393"/>
      <c r="B85" s="393"/>
      <c r="C85" s="393"/>
      <c r="D85" s="393"/>
      <c r="E85" s="393"/>
      <c r="F85" s="393"/>
      <c r="G85" s="394"/>
      <c r="H85" s="394"/>
      <c r="I85" s="395"/>
      <c r="J85" s="395"/>
      <c r="K85" s="75">
        <v>0</v>
      </c>
      <c r="L85" s="75">
        <v>0</v>
      </c>
      <c r="M85" s="75">
        <v>0</v>
      </c>
      <c r="N85" s="197">
        <v>0</v>
      </c>
      <c r="O85" s="197">
        <v>0</v>
      </c>
      <c r="P85" s="197">
        <v>0</v>
      </c>
      <c r="Q85" s="197">
        <v>0</v>
      </c>
      <c r="R85" s="197"/>
      <c r="S85" s="152">
        <f t="shared" si="16"/>
        <v>0</v>
      </c>
      <c r="T85" s="152">
        <f>IF('Demande finale'!$B$11="Positif",S85*0.5,S85*0.6)</f>
        <v>0</v>
      </c>
      <c r="U85" s="153">
        <f>IF('Demande finale'!$B$11="Négatif",S85*0.4,S85*0.5)</f>
        <v>0</v>
      </c>
      <c r="V85" s="153">
        <f t="shared" si="12"/>
        <v>0</v>
      </c>
      <c r="W85" s="577"/>
      <c r="X85" s="385"/>
      <c r="Y85" s="75">
        <v>0</v>
      </c>
      <c r="Z85" s="75">
        <v>0</v>
      </c>
      <c r="AA85" s="75">
        <v>0</v>
      </c>
      <c r="AB85" s="75">
        <v>0</v>
      </c>
      <c r="AC85" s="75">
        <v>0</v>
      </c>
      <c r="AD85" s="75">
        <v>0</v>
      </c>
      <c r="AE85" s="75">
        <v>0</v>
      </c>
      <c r="AF85" s="75">
        <v>0</v>
      </c>
      <c r="AG85" s="152">
        <f t="shared" si="13"/>
        <v>0</v>
      </c>
      <c r="AH85" s="155">
        <f>MIN(IF('Demande finale'!$B$11="Positif",AG85*0.5,AG85*0.6),T85)</f>
        <v>0</v>
      </c>
      <c r="AI85" s="153">
        <f t="shared" si="15"/>
        <v>0</v>
      </c>
      <c r="AJ85" s="152">
        <f t="shared" si="14"/>
        <v>0</v>
      </c>
    </row>
    <row r="86" spans="1:36" s="11" customFormat="1" ht="25.2" hidden="1" customHeight="1" x14ac:dyDescent="0.3">
      <c r="A86" s="393"/>
      <c r="B86" s="393"/>
      <c r="C86" s="393"/>
      <c r="D86" s="393"/>
      <c r="E86" s="393"/>
      <c r="F86" s="393"/>
      <c r="G86" s="394"/>
      <c r="H86" s="394"/>
      <c r="I86" s="395"/>
      <c r="J86" s="395"/>
      <c r="K86" s="75">
        <v>0</v>
      </c>
      <c r="L86" s="75">
        <v>0</v>
      </c>
      <c r="M86" s="75">
        <v>0</v>
      </c>
      <c r="N86" s="197">
        <v>0</v>
      </c>
      <c r="O86" s="197">
        <v>0</v>
      </c>
      <c r="P86" s="197">
        <v>0</v>
      </c>
      <c r="Q86" s="197">
        <v>0</v>
      </c>
      <c r="R86" s="197"/>
      <c r="S86" s="152">
        <f t="shared" si="16"/>
        <v>0</v>
      </c>
      <c r="T86" s="152">
        <f>IF('Demande finale'!$B$11="Positif",S86*0.5,S86*0.6)</f>
        <v>0</v>
      </c>
      <c r="U86" s="153">
        <f>IF('Demande finale'!$B$11="Négatif",S86*0.4,S86*0.5)</f>
        <v>0</v>
      </c>
      <c r="V86" s="153">
        <f t="shared" si="12"/>
        <v>0</v>
      </c>
      <c r="W86" s="577"/>
      <c r="X86" s="385"/>
      <c r="Y86" s="75">
        <v>0</v>
      </c>
      <c r="Z86" s="75">
        <v>0</v>
      </c>
      <c r="AA86" s="75">
        <v>0</v>
      </c>
      <c r="AB86" s="75">
        <v>0</v>
      </c>
      <c r="AC86" s="75">
        <v>0</v>
      </c>
      <c r="AD86" s="75">
        <v>0</v>
      </c>
      <c r="AE86" s="75">
        <v>0</v>
      </c>
      <c r="AF86" s="75">
        <v>0</v>
      </c>
      <c r="AG86" s="152">
        <f t="shared" si="13"/>
        <v>0</v>
      </c>
      <c r="AH86" s="155">
        <f>MIN(IF('Demande finale'!$B$11="Positif",AG86*0.5,AG86*0.6),T86)</f>
        <v>0</v>
      </c>
      <c r="AI86" s="153">
        <f t="shared" si="15"/>
        <v>0</v>
      </c>
      <c r="AJ86" s="152">
        <f t="shared" si="14"/>
        <v>0</v>
      </c>
    </row>
    <row r="87" spans="1:36" s="11" customFormat="1" ht="25.2" hidden="1" customHeight="1" x14ac:dyDescent="0.3">
      <c r="A87" s="393"/>
      <c r="B87" s="393"/>
      <c r="C87" s="393"/>
      <c r="D87" s="393"/>
      <c r="E87" s="393"/>
      <c r="F87" s="393"/>
      <c r="G87" s="394"/>
      <c r="H87" s="394"/>
      <c r="I87" s="395"/>
      <c r="J87" s="395"/>
      <c r="K87" s="75">
        <v>0</v>
      </c>
      <c r="L87" s="75">
        <v>0</v>
      </c>
      <c r="M87" s="75">
        <v>0</v>
      </c>
      <c r="N87" s="197">
        <v>0</v>
      </c>
      <c r="O87" s="197">
        <v>0</v>
      </c>
      <c r="P87" s="197">
        <v>0</v>
      </c>
      <c r="Q87" s="197">
        <v>0</v>
      </c>
      <c r="R87" s="197"/>
      <c r="S87" s="152">
        <f t="shared" si="16"/>
        <v>0</v>
      </c>
      <c r="T87" s="152">
        <f>IF('Demande finale'!$B$11="Positif",S87*0.5,S87*0.6)</f>
        <v>0</v>
      </c>
      <c r="U87" s="153">
        <f>IF('Demande finale'!$B$11="Négatif",S87*0.4,S87*0.5)</f>
        <v>0</v>
      </c>
      <c r="V87" s="153">
        <f t="shared" si="12"/>
        <v>0</v>
      </c>
      <c r="W87" s="577"/>
      <c r="X87" s="385"/>
      <c r="Y87" s="75">
        <v>0</v>
      </c>
      <c r="Z87" s="75">
        <v>0</v>
      </c>
      <c r="AA87" s="75">
        <v>0</v>
      </c>
      <c r="AB87" s="75">
        <v>0</v>
      </c>
      <c r="AC87" s="75">
        <v>0</v>
      </c>
      <c r="AD87" s="75">
        <v>0</v>
      </c>
      <c r="AE87" s="75">
        <v>0</v>
      </c>
      <c r="AF87" s="75">
        <v>0</v>
      </c>
      <c r="AG87" s="152">
        <f t="shared" si="13"/>
        <v>0</v>
      </c>
      <c r="AH87" s="155">
        <f>MIN(IF('Demande finale'!$B$11="Positif",AG87*0.5,AG87*0.6),T87)</f>
        <v>0</v>
      </c>
      <c r="AI87" s="153">
        <f t="shared" si="15"/>
        <v>0</v>
      </c>
      <c r="AJ87" s="152">
        <f t="shared" si="14"/>
        <v>0</v>
      </c>
    </row>
    <row r="88" spans="1:36" s="11" customFormat="1" ht="25.2" hidden="1" customHeight="1" x14ac:dyDescent="0.3">
      <c r="A88" s="393"/>
      <c r="B88" s="393"/>
      <c r="C88" s="393"/>
      <c r="D88" s="393"/>
      <c r="E88" s="393"/>
      <c r="F88" s="393"/>
      <c r="G88" s="394"/>
      <c r="H88" s="394"/>
      <c r="I88" s="395"/>
      <c r="J88" s="395"/>
      <c r="K88" s="75">
        <v>0</v>
      </c>
      <c r="L88" s="75">
        <v>0</v>
      </c>
      <c r="M88" s="75">
        <v>0</v>
      </c>
      <c r="N88" s="197">
        <v>0</v>
      </c>
      <c r="O88" s="197">
        <v>0</v>
      </c>
      <c r="P88" s="197">
        <v>0</v>
      </c>
      <c r="Q88" s="197">
        <v>0</v>
      </c>
      <c r="R88" s="197"/>
      <c r="S88" s="152">
        <f t="shared" si="16"/>
        <v>0</v>
      </c>
      <c r="T88" s="152">
        <f>IF('Demande finale'!$B$11="Positif",S88*0.5,S88*0.6)</f>
        <v>0</v>
      </c>
      <c r="U88" s="153">
        <f>IF('Demande finale'!$B$11="Négatif",S88*0.4,S88*0.5)</f>
        <v>0</v>
      </c>
      <c r="V88" s="153">
        <f t="shared" si="12"/>
        <v>0</v>
      </c>
      <c r="W88" s="577"/>
      <c r="X88" s="385"/>
      <c r="Y88" s="75">
        <v>0</v>
      </c>
      <c r="Z88" s="75">
        <v>0</v>
      </c>
      <c r="AA88" s="75">
        <v>0</v>
      </c>
      <c r="AB88" s="75">
        <v>0</v>
      </c>
      <c r="AC88" s="75">
        <v>0</v>
      </c>
      <c r="AD88" s="75">
        <v>0</v>
      </c>
      <c r="AE88" s="75">
        <v>0</v>
      </c>
      <c r="AF88" s="75">
        <v>0</v>
      </c>
      <c r="AG88" s="152">
        <f t="shared" si="13"/>
        <v>0</v>
      </c>
      <c r="AH88" s="155">
        <f>MIN(IF('Demande finale'!$B$11="Positif",AG88*0.5,AG88*0.6),T88)</f>
        <v>0</v>
      </c>
      <c r="AI88" s="153">
        <f t="shared" si="15"/>
        <v>0</v>
      </c>
      <c r="AJ88" s="152">
        <f t="shared" si="14"/>
        <v>0</v>
      </c>
    </row>
    <row r="89" spans="1:36" s="11" customFormat="1" ht="25.2" hidden="1" customHeight="1" x14ac:dyDescent="0.3">
      <c r="A89" s="393"/>
      <c r="B89" s="393"/>
      <c r="C89" s="393"/>
      <c r="D89" s="393"/>
      <c r="E89" s="393"/>
      <c r="F89" s="393"/>
      <c r="G89" s="394"/>
      <c r="H89" s="394"/>
      <c r="I89" s="395"/>
      <c r="J89" s="395"/>
      <c r="K89" s="75">
        <v>0</v>
      </c>
      <c r="L89" s="75">
        <v>0</v>
      </c>
      <c r="M89" s="75">
        <v>0</v>
      </c>
      <c r="N89" s="197">
        <v>0</v>
      </c>
      <c r="O89" s="197">
        <v>0</v>
      </c>
      <c r="P89" s="197">
        <v>0</v>
      </c>
      <c r="Q89" s="197">
        <v>0</v>
      </c>
      <c r="R89" s="197"/>
      <c r="S89" s="152">
        <f t="shared" si="16"/>
        <v>0</v>
      </c>
      <c r="T89" s="152">
        <f>IF('Demande finale'!$B$11="Positif",S89*0.5,S89*0.6)</f>
        <v>0</v>
      </c>
      <c r="U89" s="153">
        <f>IF('Demande finale'!$B$11="Négatif",S89*0.4,S89*0.5)</f>
        <v>0</v>
      </c>
      <c r="V89" s="153">
        <f t="shared" si="12"/>
        <v>0</v>
      </c>
      <c r="W89" s="577"/>
      <c r="X89" s="385"/>
      <c r="Y89" s="75">
        <v>0</v>
      </c>
      <c r="Z89" s="75">
        <v>0</v>
      </c>
      <c r="AA89" s="75">
        <v>0</v>
      </c>
      <c r="AB89" s="75">
        <v>0</v>
      </c>
      <c r="AC89" s="75">
        <v>0</v>
      </c>
      <c r="AD89" s="75">
        <v>0</v>
      </c>
      <c r="AE89" s="75">
        <v>0</v>
      </c>
      <c r="AF89" s="75">
        <v>0</v>
      </c>
      <c r="AG89" s="152">
        <f t="shared" si="13"/>
        <v>0</v>
      </c>
      <c r="AH89" s="155">
        <f>MIN(IF('Demande finale'!$B$11="Positif",AG89*0.5,AG89*0.6),T89)</f>
        <v>0</v>
      </c>
      <c r="AI89" s="153">
        <f t="shared" si="15"/>
        <v>0</v>
      </c>
      <c r="AJ89" s="152">
        <f t="shared" si="14"/>
        <v>0</v>
      </c>
    </row>
    <row r="90" spans="1:36" s="11" customFormat="1" ht="25.2" hidden="1" customHeight="1" x14ac:dyDescent="0.3">
      <c r="A90" s="393"/>
      <c r="B90" s="393"/>
      <c r="C90" s="393"/>
      <c r="D90" s="393"/>
      <c r="E90" s="393"/>
      <c r="F90" s="393"/>
      <c r="G90" s="394"/>
      <c r="H90" s="394"/>
      <c r="I90" s="395"/>
      <c r="J90" s="395"/>
      <c r="K90" s="75">
        <v>0</v>
      </c>
      <c r="L90" s="75">
        <v>0</v>
      </c>
      <c r="M90" s="75">
        <v>0</v>
      </c>
      <c r="N90" s="197">
        <v>0</v>
      </c>
      <c r="O90" s="197">
        <v>0</v>
      </c>
      <c r="P90" s="197">
        <v>0</v>
      </c>
      <c r="Q90" s="197">
        <v>0</v>
      </c>
      <c r="R90" s="197"/>
      <c r="S90" s="152">
        <f t="shared" si="16"/>
        <v>0</v>
      </c>
      <c r="T90" s="152">
        <f>IF('Demande finale'!$B$11="Positif",S90*0.5,S90*0.6)</f>
        <v>0</v>
      </c>
      <c r="U90" s="153">
        <f>IF('Demande finale'!$B$11="Négatif",S90*0.4,S90*0.5)</f>
        <v>0</v>
      </c>
      <c r="V90" s="153">
        <f t="shared" si="12"/>
        <v>0</v>
      </c>
      <c r="W90" s="577"/>
      <c r="X90" s="385"/>
      <c r="Y90" s="75">
        <v>0</v>
      </c>
      <c r="Z90" s="75">
        <v>0</v>
      </c>
      <c r="AA90" s="75">
        <v>0</v>
      </c>
      <c r="AB90" s="75">
        <v>0</v>
      </c>
      <c r="AC90" s="75">
        <v>0</v>
      </c>
      <c r="AD90" s="75">
        <v>0</v>
      </c>
      <c r="AE90" s="75">
        <v>0</v>
      </c>
      <c r="AF90" s="75">
        <v>0</v>
      </c>
      <c r="AG90" s="152">
        <f t="shared" si="13"/>
        <v>0</v>
      </c>
      <c r="AH90" s="155">
        <f>MIN(IF('Demande finale'!$B$11="Positif",AG90*0.5,AG90*0.6),T90)</f>
        <v>0</v>
      </c>
      <c r="AI90" s="153">
        <f t="shared" si="15"/>
        <v>0</v>
      </c>
      <c r="AJ90" s="152">
        <f t="shared" si="14"/>
        <v>0</v>
      </c>
    </row>
    <row r="91" spans="1:36" s="11" customFormat="1" ht="25.2" hidden="1" customHeight="1" x14ac:dyDescent="0.3">
      <c r="A91" s="393"/>
      <c r="B91" s="393"/>
      <c r="C91" s="393"/>
      <c r="D91" s="393"/>
      <c r="E91" s="393"/>
      <c r="F91" s="393"/>
      <c r="G91" s="394"/>
      <c r="H91" s="394"/>
      <c r="I91" s="395"/>
      <c r="J91" s="395"/>
      <c r="K91" s="75">
        <v>0</v>
      </c>
      <c r="L91" s="75">
        <v>0</v>
      </c>
      <c r="M91" s="75">
        <v>0</v>
      </c>
      <c r="N91" s="197">
        <v>0</v>
      </c>
      <c r="O91" s="197">
        <v>0</v>
      </c>
      <c r="P91" s="197">
        <v>0</v>
      </c>
      <c r="Q91" s="197">
        <v>0</v>
      </c>
      <c r="R91" s="197"/>
      <c r="S91" s="152">
        <f t="shared" si="16"/>
        <v>0</v>
      </c>
      <c r="T91" s="152">
        <f>IF('Demande finale'!$B$11="Positif",S91*0.5,S91*0.6)</f>
        <v>0</v>
      </c>
      <c r="U91" s="153">
        <f>IF('Demande finale'!$B$11="Négatif",S91*0.4,S91*0.5)</f>
        <v>0</v>
      </c>
      <c r="V91" s="153">
        <f t="shared" si="12"/>
        <v>0</v>
      </c>
      <c r="W91" s="577"/>
      <c r="X91" s="385"/>
      <c r="Y91" s="75">
        <v>0</v>
      </c>
      <c r="Z91" s="75">
        <v>0</v>
      </c>
      <c r="AA91" s="75">
        <v>0</v>
      </c>
      <c r="AB91" s="75">
        <v>0</v>
      </c>
      <c r="AC91" s="75">
        <v>0</v>
      </c>
      <c r="AD91" s="75">
        <v>0</v>
      </c>
      <c r="AE91" s="75">
        <v>0</v>
      </c>
      <c r="AF91" s="75">
        <v>0</v>
      </c>
      <c r="AG91" s="152">
        <f t="shared" si="13"/>
        <v>0</v>
      </c>
      <c r="AH91" s="155">
        <f>MIN(IF('Demande finale'!$B$11="Positif",AG91*0.5,AG91*0.6),T91)</f>
        <v>0</v>
      </c>
      <c r="AI91" s="153">
        <f t="shared" si="15"/>
        <v>0</v>
      </c>
      <c r="AJ91" s="152">
        <f t="shared" si="14"/>
        <v>0</v>
      </c>
    </row>
    <row r="92" spans="1:36" s="11" customFormat="1" ht="25.2" hidden="1" customHeight="1" x14ac:dyDescent="0.3">
      <c r="A92" s="393"/>
      <c r="B92" s="393"/>
      <c r="C92" s="393"/>
      <c r="D92" s="393"/>
      <c r="E92" s="393"/>
      <c r="F92" s="393"/>
      <c r="G92" s="394"/>
      <c r="H92" s="394"/>
      <c r="I92" s="395"/>
      <c r="J92" s="395"/>
      <c r="K92" s="75">
        <v>0</v>
      </c>
      <c r="L92" s="75">
        <v>0</v>
      </c>
      <c r="M92" s="75">
        <v>0</v>
      </c>
      <c r="N92" s="197">
        <v>0</v>
      </c>
      <c r="O92" s="197">
        <v>0</v>
      </c>
      <c r="P92" s="197">
        <v>0</v>
      </c>
      <c r="Q92" s="197">
        <v>0</v>
      </c>
      <c r="R92" s="197"/>
      <c r="S92" s="152">
        <f t="shared" si="16"/>
        <v>0</v>
      </c>
      <c r="T92" s="152">
        <f>IF('Demande finale'!$B$11="Positif",S92*0.5,S92*0.6)</f>
        <v>0</v>
      </c>
      <c r="U92" s="153">
        <f>IF('Demande finale'!$B$11="Négatif",S92*0.4,S92*0.5)</f>
        <v>0</v>
      </c>
      <c r="V92" s="153">
        <f t="shared" si="12"/>
        <v>0</v>
      </c>
      <c r="W92" s="577"/>
      <c r="X92" s="385"/>
      <c r="Y92" s="75">
        <v>0</v>
      </c>
      <c r="Z92" s="75">
        <v>0</v>
      </c>
      <c r="AA92" s="75">
        <v>0</v>
      </c>
      <c r="AB92" s="75">
        <v>0</v>
      </c>
      <c r="AC92" s="75">
        <v>0</v>
      </c>
      <c r="AD92" s="75">
        <v>0</v>
      </c>
      <c r="AE92" s="75">
        <v>0</v>
      </c>
      <c r="AF92" s="75">
        <v>0</v>
      </c>
      <c r="AG92" s="152">
        <f t="shared" si="13"/>
        <v>0</v>
      </c>
      <c r="AH92" s="155">
        <f>MIN(IF('Demande finale'!$B$11="Positif",AG92*0.5,AG92*0.6),T92)</f>
        <v>0</v>
      </c>
      <c r="AI92" s="153">
        <f t="shared" si="15"/>
        <v>0</v>
      </c>
      <c r="AJ92" s="152">
        <f t="shared" si="14"/>
        <v>0</v>
      </c>
    </row>
    <row r="93" spans="1:36" s="11" customFormat="1" ht="25.2" hidden="1" customHeight="1" x14ac:dyDescent="0.3">
      <c r="A93" s="393"/>
      <c r="B93" s="393"/>
      <c r="C93" s="393"/>
      <c r="D93" s="393"/>
      <c r="E93" s="393"/>
      <c r="F93" s="393"/>
      <c r="G93" s="394"/>
      <c r="H93" s="394"/>
      <c r="I93" s="395"/>
      <c r="J93" s="395"/>
      <c r="K93" s="75">
        <v>0</v>
      </c>
      <c r="L93" s="75">
        <v>0</v>
      </c>
      <c r="M93" s="75">
        <v>0</v>
      </c>
      <c r="N93" s="197">
        <v>0</v>
      </c>
      <c r="O93" s="197">
        <v>0</v>
      </c>
      <c r="P93" s="197">
        <v>0</v>
      </c>
      <c r="Q93" s="197">
        <v>0</v>
      </c>
      <c r="R93" s="197"/>
      <c r="S93" s="152">
        <f t="shared" si="16"/>
        <v>0</v>
      </c>
      <c r="T93" s="152">
        <f>IF('Demande finale'!$B$11="Positif",S93*0.5,S93*0.6)</f>
        <v>0</v>
      </c>
      <c r="U93" s="153">
        <f>IF('Demande finale'!$B$11="Négatif",S93*0.4,S93*0.5)</f>
        <v>0</v>
      </c>
      <c r="V93" s="153">
        <f t="shared" si="12"/>
        <v>0</v>
      </c>
      <c r="W93" s="577"/>
      <c r="X93" s="385"/>
      <c r="Y93" s="75">
        <v>0</v>
      </c>
      <c r="Z93" s="75">
        <v>0</v>
      </c>
      <c r="AA93" s="75">
        <v>0</v>
      </c>
      <c r="AB93" s="75">
        <v>0</v>
      </c>
      <c r="AC93" s="75">
        <v>0</v>
      </c>
      <c r="AD93" s="75">
        <v>0</v>
      </c>
      <c r="AE93" s="75">
        <v>0</v>
      </c>
      <c r="AF93" s="75">
        <v>0</v>
      </c>
      <c r="AG93" s="152">
        <f t="shared" si="13"/>
        <v>0</v>
      </c>
      <c r="AH93" s="155">
        <f>MIN(IF('Demande finale'!$B$11="Positif",AG93*0.5,AG93*0.6),T93)</f>
        <v>0</v>
      </c>
      <c r="AI93" s="153">
        <f t="shared" si="15"/>
        <v>0</v>
      </c>
      <c r="AJ93" s="152">
        <f t="shared" si="14"/>
        <v>0</v>
      </c>
    </row>
    <row r="94" spans="1:36" s="11" customFormat="1" ht="25.2" hidden="1" customHeight="1" x14ac:dyDescent="0.3">
      <c r="A94" s="393"/>
      <c r="B94" s="393"/>
      <c r="C94" s="393"/>
      <c r="D94" s="393"/>
      <c r="E94" s="393"/>
      <c r="F94" s="393"/>
      <c r="G94" s="394"/>
      <c r="H94" s="394"/>
      <c r="I94" s="395"/>
      <c r="J94" s="395"/>
      <c r="K94" s="75">
        <v>0</v>
      </c>
      <c r="L94" s="75">
        <v>0</v>
      </c>
      <c r="M94" s="75">
        <v>0</v>
      </c>
      <c r="N94" s="197">
        <v>0</v>
      </c>
      <c r="O94" s="197">
        <v>0</v>
      </c>
      <c r="P94" s="197">
        <v>0</v>
      </c>
      <c r="Q94" s="197">
        <v>0</v>
      </c>
      <c r="R94" s="197"/>
      <c r="S94" s="152">
        <f t="shared" si="16"/>
        <v>0</v>
      </c>
      <c r="T94" s="152">
        <f>IF('Demande finale'!$B$11="Positif",S94*0.5,S94*0.6)</f>
        <v>0</v>
      </c>
      <c r="U94" s="153">
        <f>IF('Demande finale'!$B$11="Négatif",S94*0.4,S94*0.5)</f>
        <v>0</v>
      </c>
      <c r="V94" s="153">
        <f t="shared" si="12"/>
        <v>0</v>
      </c>
      <c r="W94" s="577"/>
      <c r="X94" s="385"/>
      <c r="Y94" s="75">
        <v>0</v>
      </c>
      <c r="Z94" s="75">
        <v>0</v>
      </c>
      <c r="AA94" s="75">
        <v>0</v>
      </c>
      <c r="AB94" s="75">
        <v>0</v>
      </c>
      <c r="AC94" s="75">
        <v>0</v>
      </c>
      <c r="AD94" s="75">
        <v>0</v>
      </c>
      <c r="AE94" s="75">
        <v>0</v>
      </c>
      <c r="AF94" s="75">
        <v>0</v>
      </c>
      <c r="AG94" s="152">
        <f t="shared" si="13"/>
        <v>0</v>
      </c>
      <c r="AH94" s="155">
        <f>MIN(IF('Demande finale'!$B$11="Positif",AG94*0.5,AG94*0.6),T94)</f>
        <v>0</v>
      </c>
      <c r="AI94" s="153">
        <f t="shared" si="15"/>
        <v>0</v>
      </c>
      <c r="AJ94" s="152">
        <f t="shared" si="14"/>
        <v>0</v>
      </c>
    </row>
    <row r="95" spans="1:36" s="11" customFormat="1" ht="25.2" hidden="1" customHeight="1" x14ac:dyDescent="0.3">
      <c r="A95" s="393"/>
      <c r="B95" s="393"/>
      <c r="C95" s="393"/>
      <c r="D95" s="393"/>
      <c r="E95" s="393"/>
      <c r="F95" s="393"/>
      <c r="G95" s="394"/>
      <c r="H95" s="394"/>
      <c r="I95" s="395"/>
      <c r="J95" s="395"/>
      <c r="K95" s="75">
        <v>0</v>
      </c>
      <c r="L95" s="75">
        <v>0</v>
      </c>
      <c r="M95" s="75">
        <v>0</v>
      </c>
      <c r="N95" s="197">
        <v>0</v>
      </c>
      <c r="O95" s="197">
        <v>0</v>
      </c>
      <c r="P95" s="197">
        <v>0</v>
      </c>
      <c r="Q95" s="197">
        <v>0</v>
      </c>
      <c r="R95" s="197"/>
      <c r="S95" s="152">
        <f t="shared" si="16"/>
        <v>0</v>
      </c>
      <c r="T95" s="152">
        <f>IF('Demande finale'!$B$11="Positif",S95*0.5,S95*0.6)</f>
        <v>0</v>
      </c>
      <c r="U95" s="153">
        <f>IF('Demande finale'!$B$11="Négatif",S95*0.4,S95*0.5)</f>
        <v>0</v>
      </c>
      <c r="V95" s="153">
        <f t="shared" si="12"/>
        <v>0</v>
      </c>
      <c r="W95" s="577"/>
      <c r="X95" s="385"/>
      <c r="Y95" s="75">
        <v>0</v>
      </c>
      <c r="Z95" s="75">
        <v>0</v>
      </c>
      <c r="AA95" s="75">
        <v>0</v>
      </c>
      <c r="AB95" s="75">
        <v>0</v>
      </c>
      <c r="AC95" s="75">
        <v>0</v>
      </c>
      <c r="AD95" s="75">
        <v>0</v>
      </c>
      <c r="AE95" s="75">
        <v>0</v>
      </c>
      <c r="AF95" s="75">
        <v>0</v>
      </c>
      <c r="AG95" s="152">
        <f t="shared" si="13"/>
        <v>0</v>
      </c>
      <c r="AH95" s="155">
        <f>MIN(IF('Demande finale'!$B$11="Positif",AG95*0.5,AG95*0.6),T95)</f>
        <v>0</v>
      </c>
      <c r="AI95" s="153">
        <f t="shared" si="15"/>
        <v>0</v>
      </c>
      <c r="AJ95" s="152">
        <f t="shared" si="14"/>
        <v>0</v>
      </c>
    </row>
    <row r="96" spans="1:36" s="11" customFormat="1" ht="25.2" hidden="1" customHeight="1" x14ac:dyDescent="0.3">
      <c r="A96" s="393"/>
      <c r="B96" s="393"/>
      <c r="C96" s="393"/>
      <c r="D96" s="393"/>
      <c r="E96" s="393"/>
      <c r="F96" s="393"/>
      <c r="G96" s="394"/>
      <c r="H96" s="394"/>
      <c r="I96" s="395"/>
      <c r="J96" s="395"/>
      <c r="K96" s="75">
        <v>0</v>
      </c>
      <c r="L96" s="75">
        <v>0</v>
      </c>
      <c r="M96" s="75">
        <v>0</v>
      </c>
      <c r="N96" s="197">
        <v>0</v>
      </c>
      <c r="O96" s="197">
        <v>0</v>
      </c>
      <c r="P96" s="197">
        <v>0</v>
      </c>
      <c r="Q96" s="197">
        <v>0</v>
      </c>
      <c r="R96" s="197"/>
      <c r="S96" s="152">
        <f t="shared" si="16"/>
        <v>0</v>
      </c>
      <c r="T96" s="152">
        <f>IF('Demande finale'!$B$11="Positif",S96*0.5,S96*0.6)</f>
        <v>0</v>
      </c>
      <c r="U96" s="153">
        <f>IF('Demande finale'!$B$11="Négatif",S96*0.4,S96*0.5)</f>
        <v>0</v>
      </c>
      <c r="V96" s="153">
        <f t="shared" si="12"/>
        <v>0</v>
      </c>
      <c r="W96" s="577"/>
      <c r="X96" s="385"/>
      <c r="Y96" s="75">
        <v>0</v>
      </c>
      <c r="Z96" s="75">
        <v>0</v>
      </c>
      <c r="AA96" s="75">
        <v>0</v>
      </c>
      <c r="AB96" s="75">
        <v>0</v>
      </c>
      <c r="AC96" s="75">
        <v>0</v>
      </c>
      <c r="AD96" s="75">
        <v>0</v>
      </c>
      <c r="AE96" s="75">
        <v>0</v>
      </c>
      <c r="AF96" s="75">
        <v>0</v>
      </c>
      <c r="AG96" s="152">
        <f t="shared" si="13"/>
        <v>0</v>
      </c>
      <c r="AH96" s="155">
        <f>MIN(IF('Demande finale'!$B$11="Positif",AG96*0.5,AG96*0.6),T96)</f>
        <v>0</v>
      </c>
      <c r="AI96" s="153">
        <f t="shared" si="15"/>
        <v>0</v>
      </c>
      <c r="AJ96" s="152">
        <f t="shared" si="14"/>
        <v>0</v>
      </c>
    </row>
    <row r="97" spans="1:36" s="11" customFormat="1" ht="25.2" hidden="1" customHeight="1" x14ac:dyDescent="0.3">
      <c r="A97" s="393"/>
      <c r="B97" s="393"/>
      <c r="C97" s="393"/>
      <c r="D97" s="393"/>
      <c r="E97" s="393"/>
      <c r="F97" s="393"/>
      <c r="G97" s="394"/>
      <c r="H97" s="394"/>
      <c r="I97" s="395"/>
      <c r="J97" s="395"/>
      <c r="K97" s="75">
        <v>0</v>
      </c>
      <c r="L97" s="75">
        <v>0</v>
      </c>
      <c r="M97" s="75">
        <v>0</v>
      </c>
      <c r="N97" s="197">
        <v>0</v>
      </c>
      <c r="O97" s="197">
        <v>0</v>
      </c>
      <c r="P97" s="197">
        <v>0</v>
      </c>
      <c r="Q97" s="197">
        <v>0</v>
      </c>
      <c r="R97" s="197"/>
      <c r="S97" s="152">
        <f t="shared" si="16"/>
        <v>0</v>
      </c>
      <c r="T97" s="152">
        <f>IF('Demande finale'!$B$11="Positif",S97*0.5,S97*0.6)</f>
        <v>0</v>
      </c>
      <c r="U97" s="153">
        <f>IF('Demande finale'!$B$11="Négatif",S97*0.4,S97*0.5)</f>
        <v>0</v>
      </c>
      <c r="V97" s="153">
        <f t="shared" si="12"/>
        <v>0</v>
      </c>
      <c r="W97" s="577"/>
      <c r="X97" s="385"/>
      <c r="Y97" s="75">
        <v>0</v>
      </c>
      <c r="Z97" s="75">
        <v>0</v>
      </c>
      <c r="AA97" s="75">
        <v>0</v>
      </c>
      <c r="AB97" s="75">
        <v>0</v>
      </c>
      <c r="AC97" s="75">
        <v>0</v>
      </c>
      <c r="AD97" s="75">
        <v>0</v>
      </c>
      <c r="AE97" s="75">
        <v>0</v>
      </c>
      <c r="AF97" s="75">
        <v>0</v>
      </c>
      <c r="AG97" s="152">
        <f t="shared" si="13"/>
        <v>0</v>
      </c>
      <c r="AH97" s="155">
        <f>MIN(IF('Demande finale'!$B$11="Positif",AG97*0.5,AG97*0.6),T97)</f>
        <v>0</v>
      </c>
      <c r="AI97" s="153">
        <f t="shared" si="15"/>
        <v>0</v>
      </c>
      <c r="AJ97" s="152">
        <f t="shared" si="14"/>
        <v>0</v>
      </c>
    </row>
    <row r="98" spans="1:36" s="11" customFormat="1" ht="25.2" hidden="1" customHeight="1" x14ac:dyDescent="0.3">
      <c r="A98" s="393"/>
      <c r="B98" s="393"/>
      <c r="C98" s="393"/>
      <c r="D98" s="393"/>
      <c r="E98" s="393"/>
      <c r="F98" s="393"/>
      <c r="G98" s="394"/>
      <c r="H98" s="394"/>
      <c r="I98" s="395"/>
      <c r="J98" s="395"/>
      <c r="K98" s="75">
        <v>0</v>
      </c>
      <c r="L98" s="75">
        <v>0</v>
      </c>
      <c r="M98" s="75">
        <v>0</v>
      </c>
      <c r="N98" s="197">
        <v>0</v>
      </c>
      <c r="O98" s="197">
        <v>0</v>
      </c>
      <c r="P98" s="197">
        <v>0</v>
      </c>
      <c r="Q98" s="197">
        <v>0</v>
      </c>
      <c r="R98" s="197"/>
      <c r="S98" s="152">
        <f t="shared" si="16"/>
        <v>0</v>
      </c>
      <c r="T98" s="152">
        <f>IF('Demande finale'!$B$11="Positif",S98*0.5,S98*0.6)</f>
        <v>0</v>
      </c>
      <c r="U98" s="153">
        <f>IF('Demande finale'!$B$11="Négatif",S98*0.4,S98*0.5)</f>
        <v>0</v>
      </c>
      <c r="V98" s="153">
        <f t="shared" si="12"/>
        <v>0</v>
      </c>
      <c r="W98" s="577"/>
      <c r="X98" s="385"/>
      <c r="Y98" s="75">
        <v>0</v>
      </c>
      <c r="Z98" s="75">
        <v>0</v>
      </c>
      <c r="AA98" s="75">
        <v>0</v>
      </c>
      <c r="AB98" s="75">
        <v>0</v>
      </c>
      <c r="AC98" s="75">
        <v>0</v>
      </c>
      <c r="AD98" s="75">
        <v>0</v>
      </c>
      <c r="AE98" s="75">
        <v>0</v>
      </c>
      <c r="AF98" s="75">
        <v>0</v>
      </c>
      <c r="AG98" s="152">
        <f t="shared" si="13"/>
        <v>0</v>
      </c>
      <c r="AH98" s="155">
        <f>MIN(IF('Demande finale'!$B$11="Positif",AG98*0.5,AG98*0.6),T98)</f>
        <v>0</v>
      </c>
      <c r="AI98" s="153">
        <f t="shared" si="15"/>
        <v>0</v>
      </c>
      <c r="AJ98" s="152">
        <f t="shared" si="14"/>
        <v>0</v>
      </c>
    </row>
    <row r="99" spans="1:36" s="11" customFormat="1" ht="25.2" hidden="1" customHeight="1" x14ac:dyDescent="0.3">
      <c r="A99" s="393"/>
      <c r="B99" s="393"/>
      <c r="C99" s="393"/>
      <c r="D99" s="393"/>
      <c r="E99" s="393"/>
      <c r="F99" s="393"/>
      <c r="G99" s="394"/>
      <c r="H99" s="394"/>
      <c r="I99" s="395"/>
      <c r="J99" s="395"/>
      <c r="K99" s="75">
        <v>0</v>
      </c>
      <c r="L99" s="75">
        <v>0</v>
      </c>
      <c r="M99" s="75">
        <v>0</v>
      </c>
      <c r="N99" s="197">
        <v>0</v>
      </c>
      <c r="O99" s="197">
        <v>0</v>
      </c>
      <c r="P99" s="197">
        <v>0</v>
      </c>
      <c r="Q99" s="197">
        <v>0</v>
      </c>
      <c r="R99" s="197"/>
      <c r="S99" s="152">
        <f t="shared" si="16"/>
        <v>0</v>
      </c>
      <c r="T99" s="152">
        <f>IF('Demande finale'!$B$11="Positif",S99*0.5,S99*0.6)</f>
        <v>0</v>
      </c>
      <c r="U99" s="153">
        <f>IF('Demande finale'!$B$11="Négatif",S99*0.4,S99*0.5)</f>
        <v>0</v>
      </c>
      <c r="V99" s="153">
        <f t="shared" si="12"/>
        <v>0</v>
      </c>
      <c r="W99" s="577"/>
      <c r="X99" s="385"/>
      <c r="Y99" s="75">
        <v>0</v>
      </c>
      <c r="Z99" s="75">
        <v>0</v>
      </c>
      <c r="AA99" s="75">
        <v>0</v>
      </c>
      <c r="AB99" s="75">
        <v>0</v>
      </c>
      <c r="AC99" s="75">
        <v>0</v>
      </c>
      <c r="AD99" s="75">
        <v>0</v>
      </c>
      <c r="AE99" s="75">
        <v>0</v>
      </c>
      <c r="AF99" s="75">
        <v>0</v>
      </c>
      <c r="AG99" s="152">
        <f t="shared" si="13"/>
        <v>0</v>
      </c>
      <c r="AH99" s="155">
        <f>MIN(IF('Demande finale'!$B$11="Positif",AG99*0.5,AG99*0.6),T99)</f>
        <v>0</v>
      </c>
      <c r="AI99" s="153">
        <f t="shared" si="15"/>
        <v>0</v>
      </c>
      <c r="AJ99" s="152">
        <f t="shared" si="14"/>
        <v>0</v>
      </c>
    </row>
    <row r="100" spans="1:36" s="11" customFormat="1" ht="25.2" hidden="1" customHeight="1" x14ac:dyDescent="0.3">
      <c r="A100" s="393"/>
      <c r="B100" s="393"/>
      <c r="C100" s="393"/>
      <c r="D100" s="393"/>
      <c r="E100" s="393"/>
      <c r="F100" s="393"/>
      <c r="G100" s="394"/>
      <c r="H100" s="394"/>
      <c r="I100" s="395"/>
      <c r="J100" s="395"/>
      <c r="K100" s="75">
        <v>0</v>
      </c>
      <c r="L100" s="75">
        <v>0</v>
      </c>
      <c r="M100" s="75">
        <v>0</v>
      </c>
      <c r="N100" s="197">
        <v>0</v>
      </c>
      <c r="O100" s="197">
        <v>0</v>
      </c>
      <c r="P100" s="197">
        <v>0</v>
      </c>
      <c r="Q100" s="197">
        <v>0</v>
      </c>
      <c r="R100" s="197"/>
      <c r="S100" s="152">
        <f t="shared" si="16"/>
        <v>0</v>
      </c>
      <c r="T100" s="152">
        <f>IF('Demande finale'!$B$11="Positif",S100*0.5,S100*0.6)</f>
        <v>0</v>
      </c>
      <c r="U100" s="153">
        <f>IF('Demande finale'!$B$11="Négatif",S100*0.4,S100*0.5)</f>
        <v>0</v>
      </c>
      <c r="V100" s="153">
        <f t="shared" si="12"/>
        <v>0</v>
      </c>
      <c r="W100" s="577"/>
      <c r="X100" s="385"/>
      <c r="Y100" s="75">
        <v>0</v>
      </c>
      <c r="Z100" s="75">
        <v>0</v>
      </c>
      <c r="AA100" s="75">
        <v>0</v>
      </c>
      <c r="AB100" s="75">
        <v>0</v>
      </c>
      <c r="AC100" s="75">
        <v>0</v>
      </c>
      <c r="AD100" s="75">
        <v>0</v>
      </c>
      <c r="AE100" s="75">
        <v>0</v>
      </c>
      <c r="AF100" s="75">
        <v>0</v>
      </c>
      <c r="AG100" s="152">
        <f t="shared" si="13"/>
        <v>0</v>
      </c>
      <c r="AH100" s="155">
        <f>MIN(IF('Demande finale'!$B$11="Positif",AG100*0.5,AG100*0.6),T100)</f>
        <v>0</v>
      </c>
      <c r="AI100" s="153">
        <f t="shared" si="15"/>
        <v>0</v>
      </c>
      <c r="AJ100" s="152">
        <f t="shared" si="14"/>
        <v>0</v>
      </c>
    </row>
    <row r="101" spans="1:36" s="11" customFormat="1" ht="25.2" hidden="1" customHeight="1" x14ac:dyDescent="0.3">
      <c r="A101" s="393"/>
      <c r="B101" s="393"/>
      <c r="C101" s="393"/>
      <c r="D101" s="393"/>
      <c r="E101" s="393"/>
      <c r="F101" s="393"/>
      <c r="G101" s="394"/>
      <c r="H101" s="394"/>
      <c r="I101" s="395"/>
      <c r="J101" s="395"/>
      <c r="K101" s="75">
        <v>0</v>
      </c>
      <c r="L101" s="75">
        <v>0</v>
      </c>
      <c r="M101" s="75">
        <v>0</v>
      </c>
      <c r="N101" s="197">
        <v>0</v>
      </c>
      <c r="O101" s="197">
        <v>0</v>
      </c>
      <c r="P101" s="197">
        <v>0</v>
      </c>
      <c r="Q101" s="197">
        <v>0</v>
      </c>
      <c r="R101" s="197"/>
      <c r="S101" s="152">
        <f t="shared" si="16"/>
        <v>0</v>
      </c>
      <c r="T101" s="152">
        <f>IF('Demande finale'!$B$11="Positif",S101*0.5,S101*0.6)</f>
        <v>0</v>
      </c>
      <c r="U101" s="153">
        <f>IF('Demande finale'!$B$11="Négatif",S101*0.4,S101*0.5)</f>
        <v>0</v>
      </c>
      <c r="V101" s="153">
        <f t="shared" si="12"/>
        <v>0</v>
      </c>
      <c r="W101" s="577"/>
      <c r="X101" s="385"/>
      <c r="Y101" s="75">
        <v>0</v>
      </c>
      <c r="Z101" s="75">
        <v>0</v>
      </c>
      <c r="AA101" s="75">
        <v>0</v>
      </c>
      <c r="AB101" s="75">
        <v>0</v>
      </c>
      <c r="AC101" s="75">
        <v>0</v>
      </c>
      <c r="AD101" s="75">
        <v>0</v>
      </c>
      <c r="AE101" s="75">
        <v>0</v>
      </c>
      <c r="AF101" s="75">
        <v>0</v>
      </c>
      <c r="AG101" s="152">
        <f t="shared" si="13"/>
        <v>0</v>
      </c>
      <c r="AH101" s="155">
        <f>MIN(IF('Demande finale'!$B$11="Positif",AG101*0.5,AG101*0.6),T101)</f>
        <v>0</v>
      </c>
      <c r="AI101" s="153">
        <f t="shared" si="15"/>
        <v>0</v>
      </c>
      <c r="AJ101" s="152">
        <f t="shared" si="14"/>
        <v>0</v>
      </c>
    </row>
    <row r="102" spans="1:36" s="11" customFormat="1" ht="25.2" hidden="1" customHeight="1" x14ac:dyDescent="0.3">
      <c r="A102" s="393"/>
      <c r="B102" s="393"/>
      <c r="C102" s="393"/>
      <c r="D102" s="393"/>
      <c r="E102" s="393"/>
      <c r="F102" s="393"/>
      <c r="G102" s="394"/>
      <c r="H102" s="394"/>
      <c r="I102" s="395"/>
      <c r="J102" s="395"/>
      <c r="K102" s="75">
        <v>0</v>
      </c>
      <c r="L102" s="75">
        <v>0</v>
      </c>
      <c r="M102" s="75">
        <v>0</v>
      </c>
      <c r="N102" s="197">
        <v>0</v>
      </c>
      <c r="O102" s="197">
        <v>0</v>
      </c>
      <c r="P102" s="197">
        <v>0</v>
      </c>
      <c r="Q102" s="197">
        <v>0</v>
      </c>
      <c r="R102" s="197"/>
      <c r="S102" s="152">
        <f t="shared" si="16"/>
        <v>0</v>
      </c>
      <c r="T102" s="152">
        <f>IF('Demande finale'!$B$11="Positif",S102*0.5,S102*0.6)</f>
        <v>0</v>
      </c>
      <c r="U102" s="153">
        <f>IF('Demande finale'!$B$11="Négatif",S102*0.4,S102*0.5)</f>
        <v>0</v>
      </c>
      <c r="V102" s="153">
        <f t="shared" si="12"/>
        <v>0</v>
      </c>
      <c r="W102" s="577"/>
      <c r="X102" s="385"/>
      <c r="Y102" s="75">
        <v>0</v>
      </c>
      <c r="Z102" s="75">
        <v>0</v>
      </c>
      <c r="AA102" s="75">
        <v>0</v>
      </c>
      <c r="AB102" s="75">
        <v>0</v>
      </c>
      <c r="AC102" s="75">
        <v>0</v>
      </c>
      <c r="AD102" s="75">
        <v>0</v>
      </c>
      <c r="AE102" s="75">
        <v>0</v>
      </c>
      <c r="AF102" s="75">
        <v>0</v>
      </c>
      <c r="AG102" s="152">
        <f t="shared" si="13"/>
        <v>0</v>
      </c>
      <c r="AH102" s="155">
        <f>MIN(IF('Demande finale'!$B$11="Positif",AG102*0.5,AG102*0.6),T102)</f>
        <v>0</v>
      </c>
      <c r="AI102" s="153">
        <f t="shared" si="15"/>
        <v>0</v>
      </c>
      <c r="AJ102" s="152">
        <f t="shared" si="14"/>
        <v>0</v>
      </c>
    </row>
    <row r="103" spans="1:36" s="11" customFormat="1" ht="25.2" hidden="1" customHeight="1" x14ac:dyDescent="0.3">
      <c r="A103" s="393"/>
      <c r="B103" s="393"/>
      <c r="C103" s="393"/>
      <c r="D103" s="393"/>
      <c r="E103" s="393"/>
      <c r="F103" s="393"/>
      <c r="G103" s="394"/>
      <c r="H103" s="394"/>
      <c r="I103" s="395"/>
      <c r="J103" s="395"/>
      <c r="K103" s="75">
        <v>0</v>
      </c>
      <c r="L103" s="75">
        <v>0</v>
      </c>
      <c r="M103" s="75">
        <v>0</v>
      </c>
      <c r="N103" s="197">
        <v>0</v>
      </c>
      <c r="O103" s="197">
        <v>0</v>
      </c>
      <c r="P103" s="197">
        <v>0</v>
      </c>
      <c r="Q103" s="197">
        <v>0</v>
      </c>
      <c r="R103" s="197"/>
      <c r="S103" s="152">
        <f t="shared" si="16"/>
        <v>0</v>
      </c>
      <c r="T103" s="152">
        <f>IF('Demande finale'!$B$11="Positif",S103*0.5,S103*0.6)</f>
        <v>0</v>
      </c>
      <c r="U103" s="153">
        <f>IF('Demande finale'!$B$11="Négatif",S103*0.4,S103*0.5)</f>
        <v>0</v>
      </c>
      <c r="V103" s="153">
        <f t="shared" si="12"/>
        <v>0</v>
      </c>
      <c r="W103" s="577"/>
      <c r="X103" s="385"/>
      <c r="Y103" s="75">
        <v>0</v>
      </c>
      <c r="Z103" s="75">
        <v>0</v>
      </c>
      <c r="AA103" s="75">
        <v>0</v>
      </c>
      <c r="AB103" s="75">
        <v>0</v>
      </c>
      <c r="AC103" s="75">
        <v>0</v>
      </c>
      <c r="AD103" s="75">
        <v>0</v>
      </c>
      <c r="AE103" s="75">
        <v>0</v>
      </c>
      <c r="AF103" s="75">
        <v>0</v>
      </c>
      <c r="AG103" s="152">
        <f t="shared" si="13"/>
        <v>0</v>
      </c>
      <c r="AH103" s="155">
        <f>MIN(IF('Demande finale'!$B$11="Positif",AG103*0.5,AG103*0.6),T103)</f>
        <v>0</v>
      </c>
      <c r="AI103" s="153">
        <f t="shared" si="15"/>
        <v>0</v>
      </c>
      <c r="AJ103" s="152">
        <f t="shared" si="14"/>
        <v>0</v>
      </c>
    </row>
    <row r="104" spans="1:36" s="11" customFormat="1" ht="25.2" hidden="1" customHeight="1" x14ac:dyDescent="0.3">
      <c r="A104" s="393"/>
      <c r="B104" s="393"/>
      <c r="C104" s="393"/>
      <c r="D104" s="393"/>
      <c r="E104" s="393"/>
      <c r="F104" s="393"/>
      <c r="G104" s="394"/>
      <c r="H104" s="394"/>
      <c r="I104" s="395"/>
      <c r="J104" s="395"/>
      <c r="K104" s="75">
        <v>0</v>
      </c>
      <c r="L104" s="75">
        <v>0</v>
      </c>
      <c r="M104" s="75">
        <v>0</v>
      </c>
      <c r="N104" s="197">
        <v>0</v>
      </c>
      <c r="O104" s="197">
        <v>0</v>
      </c>
      <c r="P104" s="197">
        <v>0</v>
      </c>
      <c r="Q104" s="197">
        <v>0</v>
      </c>
      <c r="R104" s="197"/>
      <c r="S104" s="152">
        <f t="shared" si="16"/>
        <v>0</v>
      </c>
      <c r="T104" s="152">
        <f>IF('Demande finale'!$B$11="Positif",S104*0.5,S104*0.6)</f>
        <v>0</v>
      </c>
      <c r="U104" s="153">
        <f>IF('Demande finale'!$B$11="Négatif",S104*0.4,S104*0.5)</f>
        <v>0</v>
      </c>
      <c r="V104" s="153">
        <f t="shared" si="12"/>
        <v>0</v>
      </c>
      <c r="W104" s="577"/>
      <c r="X104" s="385"/>
      <c r="Y104" s="75">
        <v>0</v>
      </c>
      <c r="Z104" s="75">
        <v>0</v>
      </c>
      <c r="AA104" s="75">
        <v>0</v>
      </c>
      <c r="AB104" s="75">
        <v>0</v>
      </c>
      <c r="AC104" s="75">
        <v>0</v>
      </c>
      <c r="AD104" s="75">
        <v>0</v>
      </c>
      <c r="AE104" s="75">
        <v>0</v>
      </c>
      <c r="AF104" s="75">
        <v>0</v>
      </c>
      <c r="AG104" s="152">
        <f t="shared" si="13"/>
        <v>0</v>
      </c>
      <c r="AH104" s="155">
        <f>MIN(IF('Demande finale'!$B$11="Positif",AG104*0.5,AG104*0.6),T104)</f>
        <v>0</v>
      </c>
      <c r="AI104" s="153">
        <f t="shared" si="15"/>
        <v>0</v>
      </c>
      <c r="AJ104" s="152">
        <f t="shared" si="14"/>
        <v>0</v>
      </c>
    </row>
    <row r="105" spans="1:36" s="11" customFormat="1" ht="25.2" hidden="1" customHeight="1" x14ac:dyDescent="0.3">
      <c r="A105" s="393"/>
      <c r="B105" s="393"/>
      <c r="C105" s="393"/>
      <c r="D105" s="393"/>
      <c r="E105" s="393"/>
      <c r="F105" s="393"/>
      <c r="G105" s="394"/>
      <c r="H105" s="394"/>
      <c r="I105" s="395"/>
      <c r="J105" s="395"/>
      <c r="K105" s="75">
        <v>0</v>
      </c>
      <c r="L105" s="75">
        <v>0</v>
      </c>
      <c r="M105" s="75">
        <v>0</v>
      </c>
      <c r="N105" s="197">
        <v>0</v>
      </c>
      <c r="O105" s="197">
        <v>0</v>
      </c>
      <c r="P105" s="197">
        <v>0</v>
      </c>
      <c r="Q105" s="197">
        <v>0</v>
      </c>
      <c r="R105" s="197"/>
      <c r="S105" s="152">
        <f t="shared" si="16"/>
        <v>0</v>
      </c>
      <c r="T105" s="152">
        <f>IF('Demande finale'!$B$11="Positif",S105*0.5,S105*0.6)</f>
        <v>0</v>
      </c>
      <c r="U105" s="153">
        <f>IF('Demande finale'!$B$11="Négatif",S105*0.4,S105*0.5)</f>
        <v>0</v>
      </c>
      <c r="V105" s="153">
        <f t="shared" si="12"/>
        <v>0</v>
      </c>
      <c r="W105" s="577"/>
      <c r="X105" s="385"/>
      <c r="Y105" s="75">
        <v>0</v>
      </c>
      <c r="Z105" s="75">
        <v>0</v>
      </c>
      <c r="AA105" s="75">
        <v>0</v>
      </c>
      <c r="AB105" s="75">
        <v>0</v>
      </c>
      <c r="AC105" s="75">
        <v>0</v>
      </c>
      <c r="AD105" s="75">
        <v>0</v>
      </c>
      <c r="AE105" s="75">
        <v>0</v>
      </c>
      <c r="AF105" s="75">
        <v>0</v>
      </c>
      <c r="AG105" s="152">
        <f t="shared" si="13"/>
        <v>0</v>
      </c>
      <c r="AH105" s="155">
        <f>MIN(IF('Demande finale'!$B$11="Positif",AG105*0.5,AG105*0.6),T105)</f>
        <v>0</v>
      </c>
      <c r="AI105" s="153">
        <f t="shared" si="15"/>
        <v>0</v>
      </c>
      <c r="AJ105" s="152">
        <f t="shared" si="14"/>
        <v>0</v>
      </c>
    </row>
    <row r="106" spans="1:36" s="11" customFormat="1" ht="25.2" hidden="1" customHeight="1" x14ac:dyDescent="0.3">
      <c r="A106" s="393"/>
      <c r="B106" s="393"/>
      <c r="C106" s="393"/>
      <c r="D106" s="393"/>
      <c r="E106" s="393"/>
      <c r="F106" s="393"/>
      <c r="G106" s="394"/>
      <c r="H106" s="394"/>
      <c r="I106" s="395"/>
      <c r="J106" s="395"/>
      <c r="K106" s="75">
        <v>0</v>
      </c>
      <c r="L106" s="75">
        <v>0</v>
      </c>
      <c r="M106" s="75">
        <v>0</v>
      </c>
      <c r="N106" s="197">
        <v>0</v>
      </c>
      <c r="O106" s="197">
        <v>0</v>
      </c>
      <c r="P106" s="197">
        <v>0</v>
      </c>
      <c r="Q106" s="197">
        <v>0</v>
      </c>
      <c r="R106" s="197"/>
      <c r="S106" s="152">
        <f t="shared" si="16"/>
        <v>0</v>
      </c>
      <c r="T106" s="152">
        <f>IF('Demande finale'!$B$11="Positif",S106*0.5,S106*0.6)</f>
        <v>0</v>
      </c>
      <c r="U106" s="153">
        <f>IF('Demande finale'!$B$11="Négatif",S106*0.4,S106*0.5)</f>
        <v>0</v>
      </c>
      <c r="V106" s="153">
        <f t="shared" si="12"/>
        <v>0</v>
      </c>
      <c r="W106" s="577"/>
      <c r="X106" s="385"/>
      <c r="Y106" s="75">
        <v>0</v>
      </c>
      <c r="Z106" s="75">
        <v>0</v>
      </c>
      <c r="AA106" s="75">
        <v>0</v>
      </c>
      <c r="AB106" s="75">
        <v>0</v>
      </c>
      <c r="AC106" s="75">
        <v>0</v>
      </c>
      <c r="AD106" s="75">
        <v>0</v>
      </c>
      <c r="AE106" s="75">
        <v>0</v>
      </c>
      <c r="AF106" s="75">
        <v>0</v>
      </c>
      <c r="AG106" s="152">
        <f t="shared" si="13"/>
        <v>0</v>
      </c>
      <c r="AH106" s="155">
        <f>MIN(IF('Demande finale'!$B$11="Positif",AG106*0.5,AG106*0.6),T106)</f>
        <v>0</v>
      </c>
      <c r="AI106" s="153">
        <f t="shared" si="15"/>
        <v>0</v>
      </c>
      <c r="AJ106" s="152">
        <f t="shared" si="14"/>
        <v>0</v>
      </c>
    </row>
    <row r="107" spans="1:36" s="11" customFormat="1" ht="25.2" hidden="1" customHeight="1" x14ac:dyDescent="0.3">
      <c r="A107" s="393"/>
      <c r="B107" s="393"/>
      <c r="C107" s="393"/>
      <c r="D107" s="393"/>
      <c r="E107" s="393"/>
      <c r="F107" s="393"/>
      <c r="G107" s="394"/>
      <c r="H107" s="394"/>
      <c r="I107" s="395"/>
      <c r="J107" s="395"/>
      <c r="K107" s="75">
        <v>0</v>
      </c>
      <c r="L107" s="75">
        <v>0</v>
      </c>
      <c r="M107" s="75">
        <v>0</v>
      </c>
      <c r="N107" s="197">
        <v>0</v>
      </c>
      <c r="O107" s="197">
        <v>0</v>
      </c>
      <c r="P107" s="197">
        <v>0</v>
      </c>
      <c r="Q107" s="197">
        <v>0</v>
      </c>
      <c r="R107" s="197"/>
      <c r="S107" s="152">
        <f t="shared" si="16"/>
        <v>0</v>
      </c>
      <c r="T107" s="152">
        <f>IF('Demande finale'!$B$11="Positif",S107*0.5,S107*0.6)</f>
        <v>0</v>
      </c>
      <c r="U107" s="153">
        <f>IF('Demande finale'!$B$11="Négatif",S107*0.4,S107*0.5)</f>
        <v>0</v>
      </c>
      <c r="V107" s="153">
        <f t="shared" si="12"/>
        <v>0</v>
      </c>
      <c r="W107" s="577"/>
      <c r="X107" s="385"/>
      <c r="Y107" s="75">
        <v>0</v>
      </c>
      <c r="Z107" s="75">
        <v>0</v>
      </c>
      <c r="AA107" s="75">
        <v>0</v>
      </c>
      <c r="AB107" s="75">
        <v>0</v>
      </c>
      <c r="AC107" s="75">
        <v>0</v>
      </c>
      <c r="AD107" s="75">
        <v>0</v>
      </c>
      <c r="AE107" s="75">
        <v>0</v>
      </c>
      <c r="AF107" s="75">
        <v>0</v>
      </c>
      <c r="AG107" s="152">
        <f t="shared" si="13"/>
        <v>0</v>
      </c>
      <c r="AH107" s="155">
        <f>MIN(IF('Demande finale'!$B$11="Positif",AG107*0.5,AG107*0.6),T107)</f>
        <v>0</v>
      </c>
      <c r="AI107" s="153">
        <f t="shared" si="15"/>
        <v>0</v>
      </c>
      <c r="AJ107" s="152">
        <f t="shared" si="14"/>
        <v>0</v>
      </c>
    </row>
    <row r="108" spans="1:36" s="11" customFormat="1" ht="25.2" hidden="1" customHeight="1" x14ac:dyDescent="0.3">
      <c r="A108" s="393"/>
      <c r="B108" s="393"/>
      <c r="C108" s="393"/>
      <c r="D108" s="393"/>
      <c r="E108" s="393"/>
      <c r="F108" s="393"/>
      <c r="G108" s="394"/>
      <c r="H108" s="394"/>
      <c r="I108" s="395"/>
      <c r="J108" s="395"/>
      <c r="K108" s="75">
        <v>0</v>
      </c>
      <c r="L108" s="75">
        <v>0</v>
      </c>
      <c r="M108" s="75">
        <v>0</v>
      </c>
      <c r="N108" s="197">
        <v>0</v>
      </c>
      <c r="O108" s="197">
        <v>0</v>
      </c>
      <c r="P108" s="197">
        <v>0</v>
      </c>
      <c r="Q108" s="197">
        <v>0</v>
      </c>
      <c r="R108" s="197"/>
      <c r="S108" s="152">
        <f t="shared" si="16"/>
        <v>0</v>
      </c>
      <c r="T108" s="152">
        <f>IF('Demande finale'!$B$11="Positif",S108*0.5,S108*0.6)</f>
        <v>0</v>
      </c>
      <c r="U108" s="153">
        <f>IF('Demande finale'!$B$11="Négatif",S108*0.4,S108*0.5)</f>
        <v>0</v>
      </c>
      <c r="V108" s="153">
        <f t="shared" si="12"/>
        <v>0</v>
      </c>
      <c r="W108" s="577"/>
      <c r="X108" s="385"/>
      <c r="Y108" s="75">
        <v>0</v>
      </c>
      <c r="Z108" s="75">
        <v>0</v>
      </c>
      <c r="AA108" s="75">
        <v>0</v>
      </c>
      <c r="AB108" s="75">
        <v>0</v>
      </c>
      <c r="AC108" s="75">
        <v>0</v>
      </c>
      <c r="AD108" s="75">
        <v>0</v>
      </c>
      <c r="AE108" s="75">
        <v>0</v>
      </c>
      <c r="AF108" s="75">
        <v>0</v>
      </c>
      <c r="AG108" s="152">
        <f t="shared" si="13"/>
        <v>0</v>
      </c>
      <c r="AH108" s="155">
        <f>MIN(IF('Demande finale'!$B$11="Positif",AG108*0.5,AG108*0.6),T108)</f>
        <v>0</v>
      </c>
      <c r="AI108" s="153">
        <f t="shared" si="15"/>
        <v>0</v>
      </c>
      <c r="AJ108" s="152">
        <f t="shared" si="14"/>
        <v>0</v>
      </c>
    </row>
    <row r="109" spans="1:36" s="11" customFormat="1" ht="25.2" hidden="1" customHeight="1" x14ac:dyDescent="0.3">
      <c r="A109" s="393"/>
      <c r="B109" s="393"/>
      <c r="C109" s="393"/>
      <c r="D109" s="393"/>
      <c r="E109" s="393"/>
      <c r="F109" s="393"/>
      <c r="G109" s="394"/>
      <c r="H109" s="394"/>
      <c r="I109" s="395"/>
      <c r="J109" s="395"/>
      <c r="K109" s="75">
        <v>0</v>
      </c>
      <c r="L109" s="75">
        <v>0</v>
      </c>
      <c r="M109" s="75">
        <v>0</v>
      </c>
      <c r="N109" s="197">
        <v>0</v>
      </c>
      <c r="O109" s="197">
        <v>0</v>
      </c>
      <c r="P109" s="197">
        <v>0</v>
      </c>
      <c r="Q109" s="197">
        <v>0</v>
      </c>
      <c r="R109" s="197"/>
      <c r="S109" s="152">
        <f t="shared" si="16"/>
        <v>0</v>
      </c>
      <c r="T109" s="152">
        <f>IF('Demande finale'!$B$11="Positif",S109*0.5,S109*0.6)</f>
        <v>0</v>
      </c>
      <c r="U109" s="153">
        <f>IF('Demande finale'!$B$11="Négatif",S109*0.4,S109*0.5)</f>
        <v>0</v>
      </c>
      <c r="V109" s="153">
        <f t="shared" si="12"/>
        <v>0</v>
      </c>
      <c r="W109" s="577"/>
      <c r="X109" s="385"/>
      <c r="Y109" s="75">
        <v>0</v>
      </c>
      <c r="Z109" s="75">
        <v>0</v>
      </c>
      <c r="AA109" s="75">
        <v>0</v>
      </c>
      <c r="AB109" s="75">
        <v>0</v>
      </c>
      <c r="AC109" s="75">
        <v>0</v>
      </c>
      <c r="AD109" s="75">
        <v>0</v>
      </c>
      <c r="AE109" s="75">
        <v>0</v>
      </c>
      <c r="AF109" s="75">
        <v>0</v>
      </c>
      <c r="AG109" s="152">
        <f t="shared" si="13"/>
        <v>0</v>
      </c>
      <c r="AH109" s="155">
        <f>MIN(IF('Demande finale'!$B$11="Positif",AG109*0.5,AG109*0.6),T109)</f>
        <v>0</v>
      </c>
      <c r="AI109" s="153">
        <f t="shared" si="15"/>
        <v>0</v>
      </c>
      <c r="AJ109" s="152">
        <f t="shared" si="14"/>
        <v>0</v>
      </c>
    </row>
    <row r="110" spans="1:36" s="11" customFormat="1" ht="25.2" hidden="1" customHeight="1" x14ac:dyDescent="0.3">
      <c r="A110" s="393"/>
      <c r="B110" s="393"/>
      <c r="C110" s="393"/>
      <c r="D110" s="393"/>
      <c r="E110" s="393"/>
      <c r="F110" s="393"/>
      <c r="G110" s="394"/>
      <c r="H110" s="394"/>
      <c r="I110" s="395"/>
      <c r="J110" s="395"/>
      <c r="K110" s="75">
        <v>0</v>
      </c>
      <c r="L110" s="75">
        <v>0</v>
      </c>
      <c r="M110" s="75">
        <v>0</v>
      </c>
      <c r="N110" s="197">
        <v>0</v>
      </c>
      <c r="O110" s="197">
        <v>0</v>
      </c>
      <c r="P110" s="197">
        <v>0</v>
      </c>
      <c r="Q110" s="197">
        <v>0</v>
      </c>
      <c r="R110" s="197"/>
      <c r="S110" s="152">
        <f t="shared" si="16"/>
        <v>0</v>
      </c>
      <c r="T110" s="152">
        <f>IF('Demande finale'!$B$11="Positif",S110*0.5,S110*0.6)</f>
        <v>0</v>
      </c>
      <c r="U110" s="153">
        <f>IF('Demande finale'!$B$11="Négatif",S110*0.4,S110*0.5)</f>
        <v>0</v>
      </c>
      <c r="V110" s="153">
        <f t="shared" ref="V110:V141" si="17">SUM(T110:U110)</f>
        <v>0</v>
      </c>
      <c r="W110" s="577"/>
      <c r="X110" s="385"/>
      <c r="Y110" s="75">
        <v>0</v>
      </c>
      <c r="Z110" s="75">
        <v>0</v>
      </c>
      <c r="AA110" s="75">
        <v>0</v>
      </c>
      <c r="AB110" s="75">
        <v>0</v>
      </c>
      <c r="AC110" s="75">
        <v>0</v>
      </c>
      <c r="AD110" s="75">
        <v>0</v>
      </c>
      <c r="AE110" s="75">
        <v>0</v>
      </c>
      <c r="AF110" s="75">
        <v>0</v>
      </c>
      <c r="AG110" s="152">
        <f t="shared" ref="AG110:AG141" si="18">SUM(Y110:AF110)</f>
        <v>0</v>
      </c>
      <c r="AH110" s="155">
        <f>MIN(IF('Demande finale'!$B$11="Positif",AG110*0.5,AG110*0.6),T110)</f>
        <v>0</v>
      </c>
      <c r="AI110" s="153">
        <f t="shared" si="15"/>
        <v>0</v>
      </c>
      <c r="AJ110" s="152">
        <f t="shared" ref="AJ110:AJ141" si="19">SUM(AH110:AI110)</f>
        <v>0</v>
      </c>
    </row>
    <row r="111" spans="1:36" s="11" customFormat="1" ht="25.2" hidden="1" customHeight="1" x14ac:dyDescent="0.3">
      <c r="A111" s="393"/>
      <c r="B111" s="393"/>
      <c r="C111" s="393"/>
      <c r="D111" s="393"/>
      <c r="E111" s="393"/>
      <c r="F111" s="393"/>
      <c r="G111" s="394"/>
      <c r="H111" s="394"/>
      <c r="I111" s="395"/>
      <c r="J111" s="395"/>
      <c r="K111" s="75">
        <v>0</v>
      </c>
      <c r="L111" s="75">
        <v>0</v>
      </c>
      <c r="M111" s="75">
        <v>0</v>
      </c>
      <c r="N111" s="197">
        <v>0</v>
      </c>
      <c r="O111" s="197">
        <v>0</v>
      </c>
      <c r="P111" s="197">
        <v>0</v>
      </c>
      <c r="Q111" s="197">
        <v>0</v>
      </c>
      <c r="R111" s="197"/>
      <c r="S111" s="152">
        <f t="shared" si="16"/>
        <v>0</v>
      </c>
      <c r="T111" s="152">
        <f>IF('Demande finale'!$B$11="Positif",S111*0.5,S111*0.6)</f>
        <v>0</v>
      </c>
      <c r="U111" s="153">
        <f>IF('Demande finale'!$B$11="Négatif",S111*0.4,S111*0.5)</f>
        <v>0</v>
      </c>
      <c r="V111" s="153">
        <f t="shared" si="17"/>
        <v>0</v>
      </c>
      <c r="W111" s="577"/>
      <c r="X111" s="385"/>
      <c r="Y111" s="75">
        <v>0</v>
      </c>
      <c r="Z111" s="75">
        <v>0</v>
      </c>
      <c r="AA111" s="75">
        <v>0</v>
      </c>
      <c r="AB111" s="75">
        <v>0</v>
      </c>
      <c r="AC111" s="75">
        <v>0</v>
      </c>
      <c r="AD111" s="75">
        <v>0</v>
      </c>
      <c r="AE111" s="75">
        <v>0</v>
      </c>
      <c r="AF111" s="75">
        <v>0</v>
      </c>
      <c r="AG111" s="152">
        <f t="shared" si="18"/>
        <v>0</v>
      </c>
      <c r="AH111" s="155">
        <f>MIN(IF('Demande finale'!$B$11="Positif",AG111*0.5,AG111*0.6),T111)</f>
        <v>0</v>
      </c>
      <c r="AI111" s="153">
        <f t="shared" si="15"/>
        <v>0</v>
      </c>
      <c r="AJ111" s="152">
        <f t="shared" si="19"/>
        <v>0</v>
      </c>
    </row>
    <row r="112" spans="1:36" s="11" customFormat="1" ht="25.2" hidden="1" customHeight="1" x14ac:dyDescent="0.3">
      <c r="A112" s="393"/>
      <c r="B112" s="393"/>
      <c r="C112" s="393"/>
      <c r="D112" s="393"/>
      <c r="E112" s="393"/>
      <c r="F112" s="393"/>
      <c r="G112" s="394"/>
      <c r="H112" s="394"/>
      <c r="I112" s="395"/>
      <c r="J112" s="395"/>
      <c r="K112" s="75">
        <v>0</v>
      </c>
      <c r="L112" s="75">
        <v>0</v>
      </c>
      <c r="M112" s="75">
        <v>0</v>
      </c>
      <c r="N112" s="197">
        <v>0</v>
      </c>
      <c r="O112" s="197">
        <v>0</v>
      </c>
      <c r="P112" s="197">
        <v>0</v>
      </c>
      <c r="Q112" s="197">
        <v>0</v>
      </c>
      <c r="R112" s="197"/>
      <c r="S112" s="152">
        <f t="shared" si="16"/>
        <v>0</v>
      </c>
      <c r="T112" s="152">
        <f>IF('Demande finale'!$B$11="Positif",S112*0.5,S112*0.6)</f>
        <v>0</v>
      </c>
      <c r="U112" s="153">
        <f>IF('Demande finale'!$B$11="Négatif",S112*0.4,S112*0.5)</f>
        <v>0</v>
      </c>
      <c r="V112" s="153">
        <f t="shared" si="17"/>
        <v>0</v>
      </c>
      <c r="W112" s="577"/>
      <c r="X112" s="385"/>
      <c r="Y112" s="75">
        <v>0</v>
      </c>
      <c r="Z112" s="75">
        <v>0</v>
      </c>
      <c r="AA112" s="75">
        <v>0</v>
      </c>
      <c r="AB112" s="75">
        <v>0</v>
      </c>
      <c r="AC112" s="75">
        <v>0</v>
      </c>
      <c r="AD112" s="75">
        <v>0</v>
      </c>
      <c r="AE112" s="75">
        <v>0</v>
      </c>
      <c r="AF112" s="75">
        <v>0</v>
      </c>
      <c r="AG112" s="152">
        <f t="shared" si="18"/>
        <v>0</v>
      </c>
      <c r="AH112" s="155">
        <f>MIN(IF('Demande finale'!$B$11="Positif",AG112*0.5,AG112*0.6),T112)</f>
        <v>0</v>
      </c>
      <c r="AI112" s="153">
        <f t="shared" si="15"/>
        <v>0</v>
      </c>
      <c r="AJ112" s="152">
        <f t="shared" si="19"/>
        <v>0</v>
      </c>
    </row>
    <row r="113" spans="1:36" s="11" customFormat="1" ht="25.2" hidden="1" customHeight="1" x14ac:dyDescent="0.3">
      <c r="A113" s="393"/>
      <c r="B113" s="393"/>
      <c r="C113" s="393"/>
      <c r="D113" s="393"/>
      <c r="E113" s="393"/>
      <c r="F113" s="393"/>
      <c r="G113" s="394"/>
      <c r="H113" s="394"/>
      <c r="I113" s="395"/>
      <c r="J113" s="395"/>
      <c r="K113" s="75">
        <v>0</v>
      </c>
      <c r="L113" s="75">
        <v>0</v>
      </c>
      <c r="M113" s="75">
        <v>0</v>
      </c>
      <c r="N113" s="197">
        <v>0</v>
      </c>
      <c r="O113" s="197">
        <v>0</v>
      </c>
      <c r="P113" s="197">
        <v>0</v>
      </c>
      <c r="Q113" s="197">
        <v>0</v>
      </c>
      <c r="R113" s="197"/>
      <c r="S113" s="152">
        <f t="shared" si="16"/>
        <v>0</v>
      </c>
      <c r="T113" s="152">
        <f>IF('Demande finale'!$B$11="Positif",S113*0.5,S113*0.6)</f>
        <v>0</v>
      </c>
      <c r="U113" s="153">
        <f>IF('Demande finale'!$B$11="Négatif",S113*0.4,S113*0.5)</f>
        <v>0</v>
      </c>
      <c r="V113" s="153">
        <f t="shared" si="17"/>
        <v>0</v>
      </c>
      <c r="W113" s="577"/>
      <c r="X113" s="385"/>
      <c r="Y113" s="75">
        <v>0</v>
      </c>
      <c r="Z113" s="75">
        <v>0</v>
      </c>
      <c r="AA113" s="75">
        <v>0</v>
      </c>
      <c r="AB113" s="75">
        <v>0</v>
      </c>
      <c r="AC113" s="75">
        <v>0</v>
      </c>
      <c r="AD113" s="75">
        <v>0</v>
      </c>
      <c r="AE113" s="75">
        <v>0</v>
      </c>
      <c r="AF113" s="75">
        <v>0</v>
      </c>
      <c r="AG113" s="152">
        <f t="shared" si="18"/>
        <v>0</v>
      </c>
      <c r="AH113" s="155">
        <f>MIN(IF('Demande finale'!$B$11="Positif",AG113*0.5,AG113*0.6),T113)</f>
        <v>0</v>
      </c>
      <c r="AI113" s="153">
        <f t="shared" si="15"/>
        <v>0</v>
      </c>
      <c r="AJ113" s="152">
        <f t="shared" si="19"/>
        <v>0</v>
      </c>
    </row>
    <row r="114" spans="1:36" s="11" customFormat="1" ht="25.2" hidden="1" customHeight="1" x14ac:dyDescent="0.3">
      <c r="A114" s="393"/>
      <c r="B114" s="393"/>
      <c r="C114" s="393"/>
      <c r="D114" s="393"/>
      <c r="E114" s="393"/>
      <c r="F114" s="393"/>
      <c r="G114" s="394"/>
      <c r="H114" s="394"/>
      <c r="I114" s="395"/>
      <c r="J114" s="395"/>
      <c r="K114" s="75">
        <v>0</v>
      </c>
      <c r="L114" s="75">
        <v>0</v>
      </c>
      <c r="M114" s="75">
        <v>0</v>
      </c>
      <c r="N114" s="197">
        <v>0</v>
      </c>
      <c r="O114" s="197">
        <v>0</v>
      </c>
      <c r="P114" s="197">
        <v>0</v>
      </c>
      <c r="Q114" s="197">
        <v>0</v>
      </c>
      <c r="R114" s="197"/>
      <c r="S114" s="152">
        <f t="shared" ref="S114:S145" si="20">SUM(K114:Q114)</f>
        <v>0</v>
      </c>
      <c r="T114" s="152">
        <f>IF('Demande finale'!$B$11="Positif",S114*0.5,S114*0.6)</f>
        <v>0</v>
      </c>
      <c r="U114" s="153">
        <f>IF('Demande finale'!$B$11="Négatif",S114*0.4,S114*0.5)</f>
        <v>0</v>
      </c>
      <c r="V114" s="153">
        <f t="shared" si="17"/>
        <v>0</v>
      </c>
      <c r="W114" s="577"/>
      <c r="X114" s="385"/>
      <c r="Y114" s="75">
        <v>0</v>
      </c>
      <c r="Z114" s="75">
        <v>0</v>
      </c>
      <c r="AA114" s="75">
        <v>0</v>
      </c>
      <c r="AB114" s="75">
        <v>0</v>
      </c>
      <c r="AC114" s="75">
        <v>0</v>
      </c>
      <c r="AD114" s="75">
        <v>0</v>
      </c>
      <c r="AE114" s="75">
        <v>0</v>
      </c>
      <c r="AF114" s="75">
        <v>0</v>
      </c>
      <c r="AG114" s="152">
        <f t="shared" si="18"/>
        <v>0</v>
      </c>
      <c r="AH114" s="155">
        <f>MIN(IF('Demande finale'!$B$11="Positif",AG114*0.5,AG114*0.6),T114)</f>
        <v>0</v>
      </c>
      <c r="AI114" s="153">
        <f t="shared" si="15"/>
        <v>0</v>
      </c>
      <c r="AJ114" s="152">
        <f t="shared" si="19"/>
        <v>0</v>
      </c>
    </row>
    <row r="115" spans="1:36" s="11" customFormat="1" ht="25.2" hidden="1" customHeight="1" x14ac:dyDescent="0.3">
      <c r="A115" s="393"/>
      <c r="B115" s="393"/>
      <c r="C115" s="393"/>
      <c r="D115" s="393"/>
      <c r="E115" s="393"/>
      <c r="F115" s="393"/>
      <c r="G115" s="394"/>
      <c r="H115" s="394"/>
      <c r="I115" s="395"/>
      <c r="J115" s="395"/>
      <c r="K115" s="75">
        <v>0</v>
      </c>
      <c r="L115" s="75">
        <v>0</v>
      </c>
      <c r="M115" s="75">
        <v>0</v>
      </c>
      <c r="N115" s="197">
        <v>0</v>
      </c>
      <c r="O115" s="197">
        <v>0</v>
      </c>
      <c r="P115" s="197">
        <v>0</v>
      </c>
      <c r="Q115" s="197">
        <v>0</v>
      </c>
      <c r="R115" s="197"/>
      <c r="S115" s="152">
        <f t="shared" si="20"/>
        <v>0</v>
      </c>
      <c r="T115" s="152">
        <f>IF('Demande finale'!$B$11="Positif",S115*0.5,S115*0.6)</f>
        <v>0</v>
      </c>
      <c r="U115" s="153">
        <f>IF('Demande finale'!$B$11="Négatif",S115*0.4,S115*0.5)</f>
        <v>0</v>
      </c>
      <c r="V115" s="153">
        <f t="shared" si="17"/>
        <v>0</v>
      </c>
      <c r="W115" s="577"/>
      <c r="X115" s="385"/>
      <c r="Y115" s="75">
        <v>0</v>
      </c>
      <c r="Z115" s="75">
        <v>0</v>
      </c>
      <c r="AA115" s="75">
        <v>0</v>
      </c>
      <c r="AB115" s="75">
        <v>0</v>
      </c>
      <c r="AC115" s="75">
        <v>0</v>
      </c>
      <c r="AD115" s="75">
        <v>0</v>
      </c>
      <c r="AE115" s="75">
        <v>0</v>
      </c>
      <c r="AF115" s="75">
        <v>0</v>
      </c>
      <c r="AG115" s="152">
        <f t="shared" si="18"/>
        <v>0</v>
      </c>
      <c r="AH115" s="155">
        <f>MIN(IF('Demande finale'!$B$11="Positif",AG115*0.5,AG115*0.6),T115)</f>
        <v>0</v>
      </c>
      <c r="AI115" s="153">
        <f t="shared" si="15"/>
        <v>0</v>
      </c>
      <c r="AJ115" s="152">
        <f t="shared" si="19"/>
        <v>0</v>
      </c>
    </row>
    <row r="116" spans="1:36" s="11" customFormat="1" ht="25.2" hidden="1" customHeight="1" x14ac:dyDescent="0.3">
      <c r="A116" s="393"/>
      <c r="B116" s="393"/>
      <c r="C116" s="393"/>
      <c r="D116" s="393"/>
      <c r="E116" s="393"/>
      <c r="F116" s="393"/>
      <c r="G116" s="394"/>
      <c r="H116" s="394"/>
      <c r="I116" s="395"/>
      <c r="J116" s="395"/>
      <c r="K116" s="75">
        <v>0</v>
      </c>
      <c r="L116" s="75">
        <v>0</v>
      </c>
      <c r="M116" s="75">
        <v>0</v>
      </c>
      <c r="N116" s="197">
        <v>0</v>
      </c>
      <c r="O116" s="197">
        <v>0</v>
      </c>
      <c r="P116" s="197">
        <v>0</v>
      </c>
      <c r="Q116" s="197">
        <v>0</v>
      </c>
      <c r="R116" s="197"/>
      <c r="S116" s="152">
        <f t="shared" si="20"/>
        <v>0</v>
      </c>
      <c r="T116" s="152">
        <f>IF('Demande finale'!$B$11="Positif",S116*0.5,S116*0.6)</f>
        <v>0</v>
      </c>
      <c r="U116" s="153">
        <f>IF('Demande finale'!$B$11="Négatif",S116*0.4,S116*0.5)</f>
        <v>0</v>
      </c>
      <c r="V116" s="153">
        <f t="shared" si="17"/>
        <v>0</v>
      </c>
      <c r="W116" s="577"/>
      <c r="X116" s="385"/>
      <c r="Y116" s="75">
        <v>0</v>
      </c>
      <c r="Z116" s="75">
        <v>0</v>
      </c>
      <c r="AA116" s="75">
        <v>0</v>
      </c>
      <c r="AB116" s="75">
        <v>0</v>
      </c>
      <c r="AC116" s="75">
        <v>0</v>
      </c>
      <c r="AD116" s="75">
        <v>0</v>
      </c>
      <c r="AE116" s="75">
        <v>0</v>
      </c>
      <c r="AF116" s="75">
        <v>0</v>
      </c>
      <c r="AG116" s="152">
        <f t="shared" si="18"/>
        <v>0</v>
      </c>
      <c r="AH116" s="155">
        <f>MIN(IF('Demande finale'!$B$11="Positif",AG116*0.5,AG116*0.6),T116)</f>
        <v>0</v>
      </c>
      <c r="AI116" s="153">
        <f t="shared" si="15"/>
        <v>0</v>
      </c>
      <c r="AJ116" s="152">
        <f t="shared" si="19"/>
        <v>0</v>
      </c>
    </row>
    <row r="117" spans="1:36" s="11" customFormat="1" ht="25.2" hidden="1" customHeight="1" x14ac:dyDescent="0.3">
      <c r="A117" s="393"/>
      <c r="B117" s="393"/>
      <c r="C117" s="393"/>
      <c r="D117" s="393"/>
      <c r="E117" s="393"/>
      <c r="F117" s="393"/>
      <c r="G117" s="394"/>
      <c r="H117" s="394"/>
      <c r="I117" s="395"/>
      <c r="J117" s="395"/>
      <c r="K117" s="75">
        <v>0</v>
      </c>
      <c r="L117" s="75">
        <v>0</v>
      </c>
      <c r="M117" s="75">
        <v>0</v>
      </c>
      <c r="N117" s="197">
        <v>0</v>
      </c>
      <c r="O117" s="197">
        <v>0</v>
      </c>
      <c r="P117" s="197">
        <v>0</v>
      </c>
      <c r="Q117" s="197">
        <v>0</v>
      </c>
      <c r="R117" s="197"/>
      <c r="S117" s="152">
        <f t="shared" si="20"/>
        <v>0</v>
      </c>
      <c r="T117" s="152">
        <f>IF('Demande finale'!$B$11="Positif",S117*0.5,S117*0.6)</f>
        <v>0</v>
      </c>
      <c r="U117" s="153">
        <f>IF('Demande finale'!$B$11="Négatif",S117*0.4,S117*0.5)</f>
        <v>0</v>
      </c>
      <c r="V117" s="153">
        <f t="shared" si="17"/>
        <v>0</v>
      </c>
      <c r="W117" s="577"/>
      <c r="X117" s="385"/>
      <c r="Y117" s="75">
        <v>0</v>
      </c>
      <c r="Z117" s="75">
        <v>0</v>
      </c>
      <c r="AA117" s="75">
        <v>0</v>
      </c>
      <c r="AB117" s="75">
        <v>0</v>
      </c>
      <c r="AC117" s="75">
        <v>0</v>
      </c>
      <c r="AD117" s="75">
        <v>0</v>
      </c>
      <c r="AE117" s="75">
        <v>0</v>
      </c>
      <c r="AF117" s="75">
        <v>0</v>
      </c>
      <c r="AG117" s="152">
        <f t="shared" si="18"/>
        <v>0</v>
      </c>
      <c r="AH117" s="155">
        <f>MIN(IF('Demande finale'!$B$11="Positif",AG117*0.5,AG117*0.6),T117)</f>
        <v>0</v>
      </c>
      <c r="AI117" s="153">
        <f t="shared" si="15"/>
        <v>0</v>
      </c>
      <c r="AJ117" s="152">
        <f t="shared" si="19"/>
        <v>0</v>
      </c>
    </row>
    <row r="118" spans="1:36" s="11" customFormat="1" ht="25.2" hidden="1" customHeight="1" x14ac:dyDescent="0.3">
      <c r="A118" s="393"/>
      <c r="B118" s="393"/>
      <c r="C118" s="393"/>
      <c r="D118" s="393"/>
      <c r="E118" s="393"/>
      <c r="F118" s="393"/>
      <c r="G118" s="394"/>
      <c r="H118" s="394"/>
      <c r="I118" s="395"/>
      <c r="J118" s="395"/>
      <c r="K118" s="75">
        <v>0</v>
      </c>
      <c r="L118" s="75">
        <v>0</v>
      </c>
      <c r="M118" s="75">
        <v>0</v>
      </c>
      <c r="N118" s="197">
        <v>0</v>
      </c>
      <c r="O118" s="197">
        <v>0</v>
      </c>
      <c r="P118" s="197">
        <v>0</v>
      </c>
      <c r="Q118" s="197">
        <v>0</v>
      </c>
      <c r="R118" s="197"/>
      <c r="S118" s="152">
        <f t="shared" si="20"/>
        <v>0</v>
      </c>
      <c r="T118" s="152">
        <f>IF('Demande finale'!$B$11="Positif",S118*0.5,S118*0.6)</f>
        <v>0</v>
      </c>
      <c r="U118" s="153">
        <f>IF('Demande finale'!$B$11="Négatif",S118*0.4,S118*0.5)</f>
        <v>0</v>
      </c>
      <c r="V118" s="153">
        <f t="shared" si="17"/>
        <v>0</v>
      </c>
      <c r="W118" s="577"/>
      <c r="X118" s="385"/>
      <c r="Y118" s="75">
        <v>0</v>
      </c>
      <c r="Z118" s="75">
        <v>0</v>
      </c>
      <c r="AA118" s="75">
        <v>0</v>
      </c>
      <c r="AB118" s="75">
        <v>0</v>
      </c>
      <c r="AC118" s="75">
        <v>0</v>
      </c>
      <c r="AD118" s="75">
        <v>0</v>
      </c>
      <c r="AE118" s="75">
        <v>0</v>
      </c>
      <c r="AF118" s="75">
        <v>0</v>
      </c>
      <c r="AG118" s="152">
        <f t="shared" si="18"/>
        <v>0</v>
      </c>
      <c r="AH118" s="155">
        <f>MIN(IF('Demande finale'!$B$11="Positif",AG118*0.5,AG118*0.6),T118)</f>
        <v>0</v>
      </c>
      <c r="AI118" s="153">
        <f t="shared" si="15"/>
        <v>0</v>
      </c>
      <c r="AJ118" s="152">
        <f t="shared" si="19"/>
        <v>0</v>
      </c>
    </row>
    <row r="119" spans="1:36" s="11" customFormat="1" ht="25.2" hidden="1" customHeight="1" x14ac:dyDescent="0.3">
      <c r="A119" s="393"/>
      <c r="B119" s="393"/>
      <c r="C119" s="393"/>
      <c r="D119" s="393"/>
      <c r="E119" s="393"/>
      <c r="F119" s="393"/>
      <c r="G119" s="394"/>
      <c r="H119" s="394"/>
      <c r="I119" s="395"/>
      <c r="J119" s="395"/>
      <c r="K119" s="75">
        <v>0</v>
      </c>
      <c r="L119" s="75">
        <v>0</v>
      </c>
      <c r="M119" s="75">
        <v>0</v>
      </c>
      <c r="N119" s="197">
        <v>0</v>
      </c>
      <c r="O119" s="197">
        <v>0</v>
      </c>
      <c r="P119" s="197">
        <v>0</v>
      </c>
      <c r="Q119" s="197">
        <v>0</v>
      </c>
      <c r="R119" s="197"/>
      <c r="S119" s="152">
        <f t="shared" si="20"/>
        <v>0</v>
      </c>
      <c r="T119" s="152">
        <f>IF('Demande finale'!$B$11="Positif",S119*0.5,S119*0.6)</f>
        <v>0</v>
      </c>
      <c r="U119" s="153">
        <f>IF('Demande finale'!$B$11="Négatif",S119*0.4,S119*0.5)</f>
        <v>0</v>
      </c>
      <c r="V119" s="153">
        <f t="shared" si="17"/>
        <v>0</v>
      </c>
      <c r="W119" s="577"/>
      <c r="X119" s="385"/>
      <c r="Y119" s="75">
        <v>0</v>
      </c>
      <c r="Z119" s="75">
        <v>0</v>
      </c>
      <c r="AA119" s="75">
        <v>0</v>
      </c>
      <c r="AB119" s="75">
        <v>0</v>
      </c>
      <c r="AC119" s="75">
        <v>0</v>
      </c>
      <c r="AD119" s="75">
        <v>0</v>
      </c>
      <c r="AE119" s="75">
        <v>0</v>
      </c>
      <c r="AF119" s="75">
        <v>0</v>
      </c>
      <c r="AG119" s="152">
        <f t="shared" si="18"/>
        <v>0</v>
      </c>
      <c r="AH119" s="155">
        <f>MIN(IF('Demande finale'!$B$11="Positif",AG119*0.5,AG119*0.6),T119)</f>
        <v>0</v>
      </c>
      <c r="AI119" s="153">
        <f t="shared" si="15"/>
        <v>0</v>
      </c>
      <c r="AJ119" s="152">
        <f t="shared" si="19"/>
        <v>0</v>
      </c>
    </row>
    <row r="120" spans="1:36" s="11" customFormat="1" ht="25.2" hidden="1" customHeight="1" x14ac:dyDescent="0.3">
      <c r="A120" s="393"/>
      <c r="B120" s="393"/>
      <c r="C120" s="393"/>
      <c r="D120" s="393"/>
      <c r="E120" s="393"/>
      <c r="F120" s="393"/>
      <c r="G120" s="394"/>
      <c r="H120" s="394"/>
      <c r="I120" s="395"/>
      <c r="J120" s="395"/>
      <c r="K120" s="75">
        <v>0</v>
      </c>
      <c r="L120" s="75">
        <v>0</v>
      </c>
      <c r="M120" s="75">
        <v>0</v>
      </c>
      <c r="N120" s="197">
        <v>0</v>
      </c>
      <c r="O120" s="197">
        <v>0</v>
      </c>
      <c r="P120" s="197">
        <v>0</v>
      </c>
      <c r="Q120" s="197">
        <v>0</v>
      </c>
      <c r="R120" s="197"/>
      <c r="S120" s="152">
        <f t="shared" si="20"/>
        <v>0</v>
      </c>
      <c r="T120" s="152">
        <f>IF('Demande finale'!$B$11="Positif",S120*0.5,S120*0.6)</f>
        <v>0</v>
      </c>
      <c r="U120" s="153">
        <f>IF('Demande finale'!$B$11="Négatif",S120*0.4,S120*0.5)</f>
        <v>0</v>
      </c>
      <c r="V120" s="153">
        <f t="shared" si="17"/>
        <v>0</v>
      </c>
      <c r="W120" s="577"/>
      <c r="X120" s="385"/>
      <c r="Y120" s="75">
        <v>0</v>
      </c>
      <c r="Z120" s="75">
        <v>0</v>
      </c>
      <c r="AA120" s="75">
        <v>0</v>
      </c>
      <c r="AB120" s="75">
        <v>0</v>
      </c>
      <c r="AC120" s="75">
        <v>0</v>
      </c>
      <c r="AD120" s="75">
        <v>0</v>
      </c>
      <c r="AE120" s="75">
        <v>0</v>
      </c>
      <c r="AF120" s="75">
        <v>0</v>
      </c>
      <c r="AG120" s="152">
        <f t="shared" si="18"/>
        <v>0</v>
      </c>
      <c r="AH120" s="155">
        <f>MIN(IF('Demande finale'!$B$11="Positif",AG120*0.5,AG120*0.6),T120)</f>
        <v>0</v>
      </c>
      <c r="AI120" s="153">
        <f t="shared" si="15"/>
        <v>0</v>
      </c>
      <c r="AJ120" s="152">
        <f t="shared" si="19"/>
        <v>0</v>
      </c>
    </row>
    <row r="121" spans="1:36" s="11" customFormat="1" ht="25.2" hidden="1" customHeight="1" x14ac:dyDescent="0.3">
      <c r="A121" s="393"/>
      <c r="B121" s="393"/>
      <c r="C121" s="393"/>
      <c r="D121" s="393"/>
      <c r="E121" s="393"/>
      <c r="F121" s="393"/>
      <c r="G121" s="394"/>
      <c r="H121" s="394"/>
      <c r="I121" s="395"/>
      <c r="J121" s="395"/>
      <c r="K121" s="75">
        <v>0</v>
      </c>
      <c r="L121" s="75">
        <v>0</v>
      </c>
      <c r="M121" s="75">
        <v>0</v>
      </c>
      <c r="N121" s="197">
        <v>0</v>
      </c>
      <c r="O121" s="197">
        <v>0</v>
      </c>
      <c r="P121" s="197">
        <v>0</v>
      </c>
      <c r="Q121" s="197">
        <v>0</v>
      </c>
      <c r="R121" s="197"/>
      <c r="S121" s="152">
        <f t="shared" si="20"/>
        <v>0</v>
      </c>
      <c r="T121" s="152">
        <f>IF('Demande finale'!$B$11="Positif",S121*0.5,S121*0.6)</f>
        <v>0</v>
      </c>
      <c r="U121" s="153">
        <f>IF('Demande finale'!$B$11="Négatif",S121*0.4,S121*0.5)</f>
        <v>0</v>
      </c>
      <c r="V121" s="153">
        <f t="shared" si="17"/>
        <v>0</v>
      </c>
      <c r="W121" s="577"/>
      <c r="X121" s="385"/>
      <c r="Y121" s="75">
        <v>0</v>
      </c>
      <c r="Z121" s="75">
        <v>0</v>
      </c>
      <c r="AA121" s="75">
        <v>0</v>
      </c>
      <c r="AB121" s="75">
        <v>0</v>
      </c>
      <c r="AC121" s="75">
        <v>0</v>
      </c>
      <c r="AD121" s="75">
        <v>0</v>
      </c>
      <c r="AE121" s="75">
        <v>0</v>
      </c>
      <c r="AF121" s="75">
        <v>0</v>
      </c>
      <c r="AG121" s="152">
        <f t="shared" si="18"/>
        <v>0</v>
      </c>
      <c r="AH121" s="155">
        <f>MIN(IF('Demande finale'!$B$11="Positif",AG121*0.5,AG121*0.6),T121)</f>
        <v>0</v>
      </c>
      <c r="AI121" s="153">
        <f t="shared" si="15"/>
        <v>0</v>
      </c>
      <c r="AJ121" s="152">
        <f t="shared" si="19"/>
        <v>0</v>
      </c>
    </row>
    <row r="122" spans="1:36" s="11" customFormat="1" ht="25.2" hidden="1" customHeight="1" x14ac:dyDescent="0.3">
      <c r="A122" s="393"/>
      <c r="B122" s="393"/>
      <c r="C122" s="393"/>
      <c r="D122" s="393"/>
      <c r="E122" s="393"/>
      <c r="F122" s="393"/>
      <c r="G122" s="394"/>
      <c r="H122" s="394"/>
      <c r="I122" s="395"/>
      <c r="J122" s="395"/>
      <c r="K122" s="75">
        <v>0</v>
      </c>
      <c r="L122" s="75">
        <v>0</v>
      </c>
      <c r="M122" s="75">
        <v>0</v>
      </c>
      <c r="N122" s="197">
        <v>0</v>
      </c>
      <c r="O122" s="197">
        <v>0</v>
      </c>
      <c r="P122" s="197">
        <v>0</v>
      </c>
      <c r="Q122" s="197">
        <v>0</v>
      </c>
      <c r="R122" s="197"/>
      <c r="S122" s="152">
        <f t="shared" si="20"/>
        <v>0</v>
      </c>
      <c r="T122" s="152">
        <f>IF('Demande finale'!$B$11="Positif",S122*0.5,S122*0.6)</f>
        <v>0</v>
      </c>
      <c r="U122" s="153">
        <f>IF('Demande finale'!$B$11="Négatif",S122*0.4,S122*0.5)</f>
        <v>0</v>
      </c>
      <c r="V122" s="153">
        <f t="shared" si="17"/>
        <v>0</v>
      </c>
      <c r="W122" s="577"/>
      <c r="X122" s="385"/>
      <c r="Y122" s="75">
        <v>0</v>
      </c>
      <c r="Z122" s="75">
        <v>0</v>
      </c>
      <c r="AA122" s="75">
        <v>0</v>
      </c>
      <c r="AB122" s="75">
        <v>0</v>
      </c>
      <c r="AC122" s="75">
        <v>0</v>
      </c>
      <c r="AD122" s="75">
        <v>0</v>
      </c>
      <c r="AE122" s="75">
        <v>0</v>
      </c>
      <c r="AF122" s="75">
        <v>0</v>
      </c>
      <c r="AG122" s="152">
        <f t="shared" si="18"/>
        <v>0</v>
      </c>
      <c r="AH122" s="155">
        <f>MIN(IF('Demande finale'!$B$11="Positif",AG122*0.5,AG122*0.6),T122)</f>
        <v>0</v>
      </c>
      <c r="AI122" s="153">
        <f t="shared" si="15"/>
        <v>0</v>
      </c>
      <c r="AJ122" s="152">
        <f t="shared" si="19"/>
        <v>0</v>
      </c>
    </row>
    <row r="123" spans="1:36" s="11" customFormat="1" ht="25.2" hidden="1" customHeight="1" x14ac:dyDescent="0.3">
      <c r="A123" s="393"/>
      <c r="B123" s="393"/>
      <c r="C123" s="393"/>
      <c r="D123" s="393"/>
      <c r="E123" s="393"/>
      <c r="F123" s="393"/>
      <c r="G123" s="394"/>
      <c r="H123" s="394"/>
      <c r="I123" s="395"/>
      <c r="J123" s="395"/>
      <c r="K123" s="75">
        <v>0</v>
      </c>
      <c r="L123" s="75">
        <v>0</v>
      </c>
      <c r="M123" s="75">
        <v>0</v>
      </c>
      <c r="N123" s="197">
        <v>0</v>
      </c>
      <c r="O123" s="197">
        <v>0</v>
      </c>
      <c r="P123" s="197">
        <v>0</v>
      </c>
      <c r="Q123" s="197">
        <v>0</v>
      </c>
      <c r="R123" s="197"/>
      <c r="S123" s="152">
        <f t="shared" si="20"/>
        <v>0</v>
      </c>
      <c r="T123" s="152">
        <f>IF('Demande finale'!$B$11="Positif",S123*0.5,S123*0.6)</f>
        <v>0</v>
      </c>
      <c r="U123" s="153">
        <f>IF('Demande finale'!$B$11="Négatif",S123*0.4,S123*0.5)</f>
        <v>0</v>
      </c>
      <c r="V123" s="153">
        <f t="shared" si="17"/>
        <v>0</v>
      </c>
      <c r="W123" s="577"/>
      <c r="X123" s="385"/>
      <c r="Y123" s="75">
        <v>0</v>
      </c>
      <c r="Z123" s="75">
        <v>0</v>
      </c>
      <c r="AA123" s="75">
        <v>0</v>
      </c>
      <c r="AB123" s="75">
        <v>0</v>
      </c>
      <c r="AC123" s="75">
        <v>0</v>
      </c>
      <c r="AD123" s="75">
        <v>0</v>
      </c>
      <c r="AE123" s="75">
        <v>0</v>
      </c>
      <c r="AF123" s="75">
        <v>0</v>
      </c>
      <c r="AG123" s="152">
        <f t="shared" si="18"/>
        <v>0</v>
      </c>
      <c r="AH123" s="155">
        <f>MIN(IF('Demande finale'!$B$11="Positif",AG123*0.5,AG123*0.6),T123)</f>
        <v>0</v>
      </c>
      <c r="AI123" s="153">
        <f t="shared" si="15"/>
        <v>0</v>
      </c>
      <c r="AJ123" s="152">
        <f t="shared" si="19"/>
        <v>0</v>
      </c>
    </row>
    <row r="124" spans="1:36" s="11" customFormat="1" ht="25.2" hidden="1" customHeight="1" x14ac:dyDescent="0.3">
      <c r="A124" s="393"/>
      <c r="B124" s="393"/>
      <c r="C124" s="393"/>
      <c r="D124" s="393"/>
      <c r="E124" s="393"/>
      <c r="F124" s="393"/>
      <c r="G124" s="394"/>
      <c r="H124" s="394"/>
      <c r="I124" s="395"/>
      <c r="J124" s="395"/>
      <c r="K124" s="75">
        <v>0</v>
      </c>
      <c r="L124" s="75">
        <v>0</v>
      </c>
      <c r="M124" s="75">
        <v>0</v>
      </c>
      <c r="N124" s="197">
        <v>0</v>
      </c>
      <c r="O124" s="197">
        <v>0</v>
      </c>
      <c r="P124" s="197">
        <v>0</v>
      </c>
      <c r="Q124" s="197">
        <v>0</v>
      </c>
      <c r="R124" s="197"/>
      <c r="S124" s="152">
        <f t="shared" si="20"/>
        <v>0</v>
      </c>
      <c r="T124" s="152">
        <f>IF('Demande finale'!$B$11="Positif",S124*0.5,S124*0.6)</f>
        <v>0</v>
      </c>
      <c r="U124" s="153">
        <f>IF('Demande finale'!$B$11="Négatif",S124*0.4,S124*0.5)</f>
        <v>0</v>
      </c>
      <c r="V124" s="153">
        <f t="shared" si="17"/>
        <v>0</v>
      </c>
      <c r="W124" s="577"/>
      <c r="X124" s="385"/>
      <c r="Y124" s="75">
        <v>0</v>
      </c>
      <c r="Z124" s="75">
        <v>0</v>
      </c>
      <c r="AA124" s="75">
        <v>0</v>
      </c>
      <c r="AB124" s="75">
        <v>0</v>
      </c>
      <c r="AC124" s="75">
        <v>0</v>
      </c>
      <c r="AD124" s="75">
        <v>0</v>
      </c>
      <c r="AE124" s="75">
        <v>0</v>
      </c>
      <c r="AF124" s="75">
        <v>0</v>
      </c>
      <c r="AG124" s="152">
        <f t="shared" si="18"/>
        <v>0</v>
      </c>
      <c r="AH124" s="155">
        <f>MIN(IF('Demande finale'!$B$11="Positif",AG124*0.5,AG124*0.6),T124)</f>
        <v>0</v>
      </c>
      <c r="AI124" s="153">
        <f t="shared" si="15"/>
        <v>0</v>
      </c>
      <c r="AJ124" s="152">
        <f t="shared" si="19"/>
        <v>0</v>
      </c>
    </row>
    <row r="125" spans="1:36" s="11" customFormat="1" ht="25.2" hidden="1" customHeight="1" x14ac:dyDescent="0.3">
      <c r="A125" s="393"/>
      <c r="B125" s="393"/>
      <c r="C125" s="393"/>
      <c r="D125" s="393"/>
      <c r="E125" s="393"/>
      <c r="F125" s="393"/>
      <c r="G125" s="394"/>
      <c r="H125" s="394"/>
      <c r="I125" s="395"/>
      <c r="J125" s="395"/>
      <c r="K125" s="75">
        <v>0</v>
      </c>
      <c r="L125" s="75">
        <v>0</v>
      </c>
      <c r="M125" s="75">
        <v>0</v>
      </c>
      <c r="N125" s="197">
        <v>0</v>
      </c>
      <c r="O125" s="197">
        <v>0</v>
      </c>
      <c r="P125" s="197">
        <v>0</v>
      </c>
      <c r="Q125" s="197">
        <v>0</v>
      </c>
      <c r="R125" s="197"/>
      <c r="S125" s="152">
        <f t="shared" si="20"/>
        <v>0</v>
      </c>
      <c r="T125" s="152">
        <f>IF('Demande finale'!$B$11="Positif",S125*0.5,S125*0.6)</f>
        <v>0</v>
      </c>
      <c r="U125" s="153">
        <f>IF('Demande finale'!$B$11="Négatif",S125*0.4,S125*0.5)</f>
        <v>0</v>
      </c>
      <c r="V125" s="153">
        <f t="shared" si="17"/>
        <v>0</v>
      </c>
      <c r="W125" s="577"/>
      <c r="X125" s="385"/>
      <c r="Y125" s="75">
        <v>0</v>
      </c>
      <c r="Z125" s="75">
        <v>0</v>
      </c>
      <c r="AA125" s="75">
        <v>0</v>
      </c>
      <c r="AB125" s="75">
        <v>0</v>
      </c>
      <c r="AC125" s="75">
        <v>0</v>
      </c>
      <c r="AD125" s="75">
        <v>0</v>
      </c>
      <c r="AE125" s="75">
        <v>0</v>
      </c>
      <c r="AF125" s="75">
        <v>0</v>
      </c>
      <c r="AG125" s="152">
        <f t="shared" si="18"/>
        <v>0</v>
      </c>
      <c r="AH125" s="155">
        <f>MIN(IF('Demande finale'!$B$11="Positif",AG125*0.5,AG125*0.6),T125)</f>
        <v>0</v>
      </c>
      <c r="AI125" s="153">
        <f t="shared" si="15"/>
        <v>0</v>
      </c>
      <c r="AJ125" s="152">
        <f t="shared" si="19"/>
        <v>0</v>
      </c>
    </row>
    <row r="126" spans="1:36" s="11" customFormat="1" ht="25.2" hidden="1" customHeight="1" x14ac:dyDescent="0.3">
      <c r="A126" s="393"/>
      <c r="B126" s="393"/>
      <c r="C126" s="393"/>
      <c r="D126" s="393"/>
      <c r="E126" s="393"/>
      <c r="F126" s="393"/>
      <c r="G126" s="394"/>
      <c r="H126" s="394"/>
      <c r="I126" s="395"/>
      <c r="J126" s="395"/>
      <c r="K126" s="75">
        <v>0</v>
      </c>
      <c r="L126" s="75">
        <v>0</v>
      </c>
      <c r="M126" s="75">
        <v>0</v>
      </c>
      <c r="N126" s="197">
        <v>0</v>
      </c>
      <c r="O126" s="197">
        <v>0</v>
      </c>
      <c r="P126" s="197">
        <v>0</v>
      </c>
      <c r="Q126" s="197">
        <v>0</v>
      </c>
      <c r="R126" s="197"/>
      <c r="S126" s="152">
        <f t="shared" si="20"/>
        <v>0</v>
      </c>
      <c r="T126" s="152">
        <f>IF('Demande finale'!$B$11="Positif",S126*0.5,S126*0.6)</f>
        <v>0</v>
      </c>
      <c r="U126" s="153">
        <f>IF('Demande finale'!$B$11="Négatif",S126*0.4,S126*0.5)</f>
        <v>0</v>
      </c>
      <c r="V126" s="153">
        <f t="shared" si="17"/>
        <v>0</v>
      </c>
      <c r="W126" s="577"/>
      <c r="X126" s="385"/>
      <c r="Y126" s="75">
        <v>0</v>
      </c>
      <c r="Z126" s="75">
        <v>0</v>
      </c>
      <c r="AA126" s="75">
        <v>0</v>
      </c>
      <c r="AB126" s="75">
        <v>0</v>
      </c>
      <c r="AC126" s="75">
        <v>0</v>
      </c>
      <c r="AD126" s="75">
        <v>0</v>
      </c>
      <c r="AE126" s="75">
        <v>0</v>
      </c>
      <c r="AF126" s="75">
        <v>0</v>
      </c>
      <c r="AG126" s="152">
        <f t="shared" si="18"/>
        <v>0</v>
      </c>
      <c r="AH126" s="155">
        <f>MIN(IF('Demande finale'!$B$11="Positif",AG126*0.5,AG126*0.6),T126)</f>
        <v>0</v>
      </c>
      <c r="AI126" s="153">
        <f t="shared" si="15"/>
        <v>0</v>
      </c>
      <c r="AJ126" s="152">
        <f t="shared" si="19"/>
        <v>0</v>
      </c>
    </row>
    <row r="127" spans="1:36" s="11" customFormat="1" ht="25.2" hidden="1" customHeight="1" x14ac:dyDescent="0.3">
      <c r="A127" s="393"/>
      <c r="B127" s="393"/>
      <c r="C127" s="393"/>
      <c r="D127" s="393"/>
      <c r="E127" s="393"/>
      <c r="F127" s="393"/>
      <c r="G127" s="394"/>
      <c r="H127" s="394"/>
      <c r="I127" s="395"/>
      <c r="J127" s="395"/>
      <c r="K127" s="75">
        <v>0</v>
      </c>
      <c r="L127" s="75">
        <v>0</v>
      </c>
      <c r="M127" s="75">
        <v>0</v>
      </c>
      <c r="N127" s="197">
        <v>0</v>
      </c>
      <c r="O127" s="197">
        <v>0</v>
      </c>
      <c r="P127" s="197">
        <v>0</v>
      </c>
      <c r="Q127" s="197">
        <v>0</v>
      </c>
      <c r="R127" s="197"/>
      <c r="S127" s="152">
        <f t="shared" si="20"/>
        <v>0</v>
      </c>
      <c r="T127" s="152">
        <f>IF('Demande finale'!$B$11="Positif",S127*0.5,S127*0.6)</f>
        <v>0</v>
      </c>
      <c r="U127" s="153">
        <f>IF('Demande finale'!$B$11="Négatif",S127*0.4,S127*0.5)</f>
        <v>0</v>
      </c>
      <c r="V127" s="153">
        <f t="shared" si="17"/>
        <v>0</v>
      </c>
      <c r="W127" s="577"/>
      <c r="X127" s="385"/>
      <c r="Y127" s="75">
        <v>0</v>
      </c>
      <c r="Z127" s="75">
        <v>0</v>
      </c>
      <c r="AA127" s="75">
        <v>0</v>
      </c>
      <c r="AB127" s="75">
        <v>0</v>
      </c>
      <c r="AC127" s="75">
        <v>0</v>
      </c>
      <c r="AD127" s="75">
        <v>0</v>
      </c>
      <c r="AE127" s="75">
        <v>0</v>
      </c>
      <c r="AF127" s="75">
        <v>0</v>
      </c>
      <c r="AG127" s="152">
        <f t="shared" si="18"/>
        <v>0</v>
      </c>
      <c r="AH127" s="155">
        <f>MIN(IF('Demande finale'!$B$11="Positif",AG127*0.5,AG127*0.6),T127)</f>
        <v>0</v>
      </c>
      <c r="AI127" s="153">
        <f t="shared" si="15"/>
        <v>0</v>
      </c>
      <c r="AJ127" s="152">
        <f t="shared" si="19"/>
        <v>0</v>
      </c>
    </row>
    <row r="128" spans="1:36" s="11" customFormat="1" ht="25.2" hidden="1" customHeight="1" x14ac:dyDescent="0.3">
      <c r="A128" s="393"/>
      <c r="B128" s="393"/>
      <c r="C128" s="393"/>
      <c r="D128" s="393"/>
      <c r="E128" s="393"/>
      <c r="F128" s="393"/>
      <c r="G128" s="394"/>
      <c r="H128" s="394"/>
      <c r="I128" s="395"/>
      <c r="J128" s="395"/>
      <c r="K128" s="75">
        <v>0</v>
      </c>
      <c r="L128" s="75">
        <v>0</v>
      </c>
      <c r="M128" s="75">
        <v>0</v>
      </c>
      <c r="N128" s="197">
        <v>0</v>
      </c>
      <c r="O128" s="197">
        <v>0</v>
      </c>
      <c r="P128" s="197">
        <v>0</v>
      </c>
      <c r="Q128" s="197">
        <v>0</v>
      </c>
      <c r="R128" s="197"/>
      <c r="S128" s="152">
        <f t="shared" si="20"/>
        <v>0</v>
      </c>
      <c r="T128" s="152">
        <f>IF('Demande finale'!$B$11="Positif",S128*0.5,S128*0.6)</f>
        <v>0</v>
      </c>
      <c r="U128" s="153">
        <f>IF('Demande finale'!$B$11="Négatif",S128*0.4,S128*0.5)</f>
        <v>0</v>
      </c>
      <c r="V128" s="153">
        <f t="shared" si="17"/>
        <v>0</v>
      </c>
      <c r="W128" s="577"/>
      <c r="X128" s="385"/>
      <c r="Y128" s="75">
        <v>0</v>
      </c>
      <c r="Z128" s="75">
        <v>0</v>
      </c>
      <c r="AA128" s="75">
        <v>0</v>
      </c>
      <c r="AB128" s="75">
        <v>0</v>
      </c>
      <c r="AC128" s="75">
        <v>0</v>
      </c>
      <c r="AD128" s="75">
        <v>0</v>
      </c>
      <c r="AE128" s="75">
        <v>0</v>
      </c>
      <c r="AF128" s="75">
        <v>0</v>
      </c>
      <c r="AG128" s="152">
        <f t="shared" si="18"/>
        <v>0</v>
      </c>
      <c r="AH128" s="155">
        <f>MIN(IF('Demande finale'!$B$11="Positif",AG128*0.5,AG128*0.6),T128)</f>
        <v>0</v>
      </c>
      <c r="AI128" s="153">
        <f t="shared" si="15"/>
        <v>0</v>
      </c>
      <c r="AJ128" s="152">
        <f t="shared" si="19"/>
        <v>0</v>
      </c>
    </row>
    <row r="129" spans="1:36" s="11" customFormat="1" ht="25.2" hidden="1" customHeight="1" x14ac:dyDescent="0.3">
      <c r="A129" s="393"/>
      <c r="B129" s="393"/>
      <c r="C129" s="393"/>
      <c r="D129" s="393"/>
      <c r="E129" s="393"/>
      <c r="F129" s="393"/>
      <c r="G129" s="394"/>
      <c r="H129" s="394"/>
      <c r="I129" s="395"/>
      <c r="J129" s="395"/>
      <c r="K129" s="75">
        <v>0</v>
      </c>
      <c r="L129" s="75">
        <v>0</v>
      </c>
      <c r="M129" s="75">
        <v>0</v>
      </c>
      <c r="N129" s="197">
        <v>0</v>
      </c>
      <c r="O129" s="197">
        <v>0</v>
      </c>
      <c r="P129" s="197">
        <v>0</v>
      </c>
      <c r="Q129" s="197">
        <v>0</v>
      </c>
      <c r="R129" s="197"/>
      <c r="S129" s="152">
        <f t="shared" si="20"/>
        <v>0</v>
      </c>
      <c r="T129" s="152">
        <f>IF('Demande finale'!$B$11="Positif",S129*0.5,S129*0.6)</f>
        <v>0</v>
      </c>
      <c r="U129" s="153">
        <f>IF('Demande finale'!$B$11="Négatif",S129*0.4,S129*0.5)</f>
        <v>0</v>
      </c>
      <c r="V129" s="153">
        <f t="shared" si="17"/>
        <v>0</v>
      </c>
      <c r="W129" s="577"/>
      <c r="X129" s="385"/>
      <c r="Y129" s="75">
        <v>0</v>
      </c>
      <c r="Z129" s="75">
        <v>0</v>
      </c>
      <c r="AA129" s="75">
        <v>0</v>
      </c>
      <c r="AB129" s="75">
        <v>0</v>
      </c>
      <c r="AC129" s="75">
        <v>0</v>
      </c>
      <c r="AD129" s="75">
        <v>0</v>
      </c>
      <c r="AE129" s="75">
        <v>0</v>
      </c>
      <c r="AF129" s="75">
        <v>0</v>
      </c>
      <c r="AG129" s="152">
        <f t="shared" si="18"/>
        <v>0</v>
      </c>
      <c r="AH129" s="155">
        <f>MIN(IF('Demande finale'!$B$11="Positif",AG129*0.5,AG129*0.6),T129)</f>
        <v>0</v>
      </c>
      <c r="AI129" s="153">
        <f t="shared" si="15"/>
        <v>0</v>
      </c>
      <c r="AJ129" s="152">
        <f t="shared" si="19"/>
        <v>0</v>
      </c>
    </row>
    <row r="130" spans="1:36" s="11" customFormat="1" ht="25.2" hidden="1" customHeight="1" x14ac:dyDescent="0.3">
      <c r="A130" s="393"/>
      <c r="B130" s="393"/>
      <c r="C130" s="393"/>
      <c r="D130" s="393"/>
      <c r="E130" s="393"/>
      <c r="F130" s="393"/>
      <c r="G130" s="394"/>
      <c r="H130" s="394"/>
      <c r="I130" s="395"/>
      <c r="J130" s="395"/>
      <c r="K130" s="75">
        <v>0</v>
      </c>
      <c r="L130" s="75">
        <v>0</v>
      </c>
      <c r="M130" s="75">
        <v>0</v>
      </c>
      <c r="N130" s="197">
        <v>0</v>
      </c>
      <c r="O130" s="197">
        <v>0</v>
      </c>
      <c r="P130" s="197">
        <v>0</v>
      </c>
      <c r="Q130" s="197">
        <v>0</v>
      </c>
      <c r="R130" s="197"/>
      <c r="S130" s="152">
        <f t="shared" si="20"/>
        <v>0</v>
      </c>
      <c r="T130" s="152">
        <f>IF('Demande finale'!$B$11="Positif",S130*0.5,S130*0.6)</f>
        <v>0</v>
      </c>
      <c r="U130" s="153">
        <f>IF('Demande finale'!$B$11="Négatif",S130*0.4,S130*0.5)</f>
        <v>0</v>
      </c>
      <c r="V130" s="153">
        <f t="shared" si="17"/>
        <v>0</v>
      </c>
      <c r="W130" s="577"/>
      <c r="X130" s="385"/>
      <c r="Y130" s="75">
        <v>0</v>
      </c>
      <c r="Z130" s="75">
        <v>0</v>
      </c>
      <c r="AA130" s="75">
        <v>0</v>
      </c>
      <c r="AB130" s="75">
        <v>0</v>
      </c>
      <c r="AC130" s="75">
        <v>0</v>
      </c>
      <c r="AD130" s="75">
        <v>0</v>
      </c>
      <c r="AE130" s="75">
        <v>0</v>
      </c>
      <c r="AF130" s="75">
        <v>0</v>
      </c>
      <c r="AG130" s="152">
        <f t="shared" si="18"/>
        <v>0</v>
      </c>
      <c r="AH130" s="155">
        <f>MIN(IF('Demande finale'!$B$11="Positif",AG130*0.5,AG130*0.6),T130)</f>
        <v>0</v>
      </c>
      <c r="AI130" s="153">
        <f t="shared" si="15"/>
        <v>0</v>
      </c>
      <c r="AJ130" s="152">
        <f t="shared" si="19"/>
        <v>0</v>
      </c>
    </row>
    <row r="131" spans="1:36" s="11" customFormat="1" ht="25.2" hidden="1" customHeight="1" x14ac:dyDescent="0.3">
      <c r="A131" s="393"/>
      <c r="B131" s="393"/>
      <c r="C131" s="393"/>
      <c r="D131" s="393"/>
      <c r="E131" s="393"/>
      <c r="F131" s="393"/>
      <c r="G131" s="394"/>
      <c r="H131" s="394"/>
      <c r="I131" s="395"/>
      <c r="J131" s="395"/>
      <c r="K131" s="75">
        <v>0</v>
      </c>
      <c r="L131" s="75">
        <v>0</v>
      </c>
      <c r="M131" s="75">
        <v>0</v>
      </c>
      <c r="N131" s="197">
        <v>0</v>
      </c>
      <c r="O131" s="197">
        <v>0</v>
      </c>
      <c r="P131" s="197">
        <v>0</v>
      </c>
      <c r="Q131" s="197">
        <v>0</v>
      </c>
      <c r="R131" s="197"/>
      <c r="S131" s="152">
        <f t="shared" si="20"/>
        <v>0</v>
      </c>
      <c r="T131" s="152">
        <f>IF('Demande finale'!$B$11="Positif",S131*0.5,S131*0.6)</f>
        <v>0</v>
      </c>
      <c r="U131" s="153">
        <f>IF('Demande finale'!$B$11="Négatif",S131*0.4,S131*0.5)</f>
        <v>0</v>
      </c>
      <c r="V131" s="153">
        <f t="shared" si="17"/>
        <v>0</v>
      </c>
      <c r="W131" s="577"/>
      <c r="X131" s="385"/>
      <c r="Y131" s="75">
        <v>0</v>
      </c>
      <c r="Z131" s="75">
        <v>0</v>
      </c>
      <c r="AA131" s="75">
        <v>0</v>
      </c>
      <c r="AB131" s="75">
        <v>0</v>
      </c>
      <c r="AC131" s="75">
        <v>0</v>
      </c>
      <c r="AD131" s="75">
        <v>0</v>
      </c>
      <c r="AE131" s="75">
        <v>0</v>
      </c>
      <c r="AF131" s="75">
        <v>0</v>
      </c>
      <c r="AG131" s="152">
        <f t="shared" si="18"/>
        <v>0</v>
      </c>
      <c r="AH131" s="155">
        <f>MIN(IF('Demande finale'!$B$11="Positif",AG131*0.5,AG131*0.6),T131)</f>
        <v>0</v>
      </c>
      <c r="AI131" s="153">
        <f t="shared" si="15"/>
        <v>0</v>
      </c>
      <c r="AJ131" s="152">
        <f t="shared" si="19"/>
        <v>0</v>
      </c>
    </row>
    <row r="132" spans="1:36" s="11" customFormat="1" ht="25.2" hidden="1" customHeight="1" x14ac:dyDescent="0.3">
      <c r="A132" s="393"/>
      <c r="B132" s="393"/>
      <c r="C132" s="393"/>
      <c r="D132" s="393"/>
      <c r="E132" s="393"/>
      <c r="F132" s="393"/>
      <c r="G132" s="394"/>
      <c r="H132" s="394"/>
      <c r="I132" s="395"/>
      <c r="J132" s="395"/>
      <c r="K132" s="75">
        <v>0</v>
      </c>
      <c r="L132" s="75">
        <v>0</v>
      </c>
      <c r="M132" s="75">
        <v>0</v>
      </c>
      <c r="N132" s="197">
        <v>0</v>
      </c>
      <c r="O132" s="197">
        <v>0</v>
      </c>
      <c r="P132" s="197">
        <v>0</v>
      </c>
      <c r="Q132" s="197">
        <v>0</v>
      </c>
      <c r="R132" s="197"/>
      <c r="S132" s="152">
        <f t="shared" si="20"/>
        <v>0</v>
      </c>
      <c r="T132" s="152">
        <f>IF('Demande finale'!$B$11="Positif",S132*0.5,S132*0.6)</f>
        <v>0</v>
      </c>
      <c r="U132" s="153">
        <f>IF('Demande finale'!$B$11="Négatif",S132*0.4,S132*0.5)</f>
        <v>0</v>
      </c>
      <c r="V132" s="153">
        <f t="shared" si="17"/>
        <v>0</v>
      </c>
      <c r="W132" s="577"/>
      <c r="X132" s="385"/>
      <c r="Y132" s="75">
        <v>0</v>
      </c>
      <c r="Z132" s="75">
        <v>0</v>
      </c>
      <c r="AA132" s="75">
        <v>0</v>
      </c>
      <c r="AB132" s="75">
        <v>0</v>
      </c>
      <c r="AC132" s="75">
        <v>0</v>
      </c>
      <c r="AD132" s="75">
        <v>0</v>
      </c>
      <c r="AE132" s="75">
        <v>0</v>
      </c>
      <c r="AF132" s="75">
        <v>0</v>
      </c>
      <c r="AG132" s="152">
        <f t="shared" si="18"/>
        <v>0</v>
      </c>
      <c r="AH132" s="155">
        <f>MIN(IF('Demande finale'!$B$11="Positif",AG132*0.5,AG132*0.6),T132)</f>
        <v>0</v>
      </c>
      <c r="AI132" s="153">
        <f t="shared" si="15"/>
        <v>0</v>
      </c>
      <c r="AJ132" s="152">
        <f t="shared" si="19"/>
        <v>0</v>
      </c>
    </row>
    <row r="133" spans="1:36" s="11" customFormat="1" ht="25.2" hidden="1" customHeight="1" x14ac:dyDescent="0.3">
      <c r="A133" s="393"/>
      <c r="B133" s="393"/>
      <c r="C133" s="393"/>
      <c r="D133" s="393"/>
      <c r="E133" s="393"/>
      <c r="F133" s="393"/>
      <c r="G133" s="394"/>
      <c r="H133" s="394"/>
      <c r="I133" s="395"/>
      <c r="J133" s="395"/>
      <c r="K133" s="75">
        <v>0</v>
      </c>
      <c r="L133" s="75">
        <v>0</v>
      </c>
      <c r="M133" s="75">
        <v>0</v>
      </c>
      <c r="N133" s="197">
        <v>0</v>
      </c>
      <c r="O133" s="197">
        <v>0</v>
      </c>
      <c r="P133" s="197">
        <v>0</v>
      </c>
      <c r="Q133" s="197">
        <v>0</v>
      </c>
      <c r="R133" s="197"/>
      <c r="S133" s="152">
        <f t="shared" si="20"/>
        <v>0</v>
      </c>
      <c r="T133" s="152">
        <f>IF('Demande finale'!$B$11="Positif",S133*0.5,S133*0.6)</f>
        <v>0</v>
      </c>
      <c r="U133" s="153">
        <f>IF('Demande finale'!$B$11="Négatif",S133*0.4,S133*0.5)</f>
        <v>0</v>
      </c>
      <c r="V133" s="153">
        <f t="shared" si="17"/>
        <v>0</v>
      </c>
      <c r="W133" s="577"/>
      <c r="X133" s="385"/>
      <c r="Y133" s="75">
        <v>0</v>
      </c>
      <c r="Z133" s="75">
        <v>0</v>
      </c>
      <c r="AA133" s="75">
        <v>0</v>
      </c>
      <c r="AB133" s="75">
        <v>0</v>
      </c>
      <c r="AC133" s="75">
        <v>0</v>
      </c>
      <c r="AD133" s="75">
        <v>0</v>
      </c>
      <c r="AE133" s="75">
        <v>0</v>
      </c>
      <c r="AF133" s="75">
        <v>0</v>
      </c>
      <c r="AG133" s="152">
        <f t="shared" si="18"/>
        <v>0</v>
      </c>
      <c r="AH133" s="155">
        <f>MIN(IF('Demande finale'!$B$11="Positif",AG133*0.5,AG133*0.6),T133)</f>
        <v>0</v>
      </c>
      <c r="AI133" s="153">
        <f t="shared" si="15"/>
        <v>0</v>
      </c>
      <c r="AJ133" s="152">
        <f t="shared" si="19"/>
        <v>0</v>
      </c>
    </row>
    <row r="134" spans="1:36" s="11" customFormat="1" ht="25.2" hidden="1" customHeight="1" x14ac:dyDescent="0.3">
      <c r="A134" s="393"/>
      <c r="B134" s="393"/>
      <c r="C134" s="393"/>
      <c r="D134" s="393"/>
      <c r="E134" s="393"/>
      <c r="F134" s="393"/>
      <c r="G134" s="394"/>
      <c r="H134" s="394"/>
      <c r="I134" s="395"/>
      <c r="J134" s="395"/>
      <c r="K134" s="75">
        <v>0</v>
      </c>
      <c r="L134" s="75">
        <v>0</v>
      </c>
      <c r="M134" s="75">
        <v>0</v>
      </c>
      <c r="N134" s="197">
        <v>0</v>
      </c>
      <c r="O134" s="197">
        <v>0</v>
      </c>
      <c r="P134" s="197">
        <v>0</v>
      </c>
      <c r="Q134" s="197">
        <v>0</v>
      </c>
      <c r="R134" s="197"/>
      <c r="S134" s="152">
        <f t="shared" si="20"/>
        <v>0</v>
      </c>
      <c r="T134" s="152">
        <f>IF('Demande finale'!$B$11="Positif",S134*0.5,S134*0.6)</f>
        <v>0</v>
      </c>
      <c r="U134" s="153">
        <f>IF('Demande finale'!$B$11="Négatif",S134*0.4,S134*0.5)</f>
        <v>0</v>
      </c>
      <c r="V134" s="153">
        <f t="shared" si="17"/>
        <v>0</v>
      </c>
      <c r="W134" s="577"/>
      <c r="X134" s="385"/>
      <c r="Y134" s="75">
        <v>0</v>
      </c>
      <c r="Z134" s="75">
        <v>0</v>
      </c>
      <c r="AA134" s="75">
        <v>0</v>
      </c>
      <c r="AB134" s="75">
        <v>0</v>
      </c>
      <c r="AC134" s="75">
        <v>0</v>
      </c>
      <c r="AD134" s="75">
        <v>0</v>
      </c>
      <c r="AE134" s="75">
        <v>0</v>
      </c>
      <c r="AF134" s="75">
        <v>0</v>
      </c>
      <c r="AG134" s="152">
        <f t="shared" si="18"/>
        <v>0</v>
      </c>
      <c r="AH134" s="155">
        <f>MIN(IF('Demande finale'!$B$11="Positif",AG134*0.5,AG134*0.6),T134)</f>
        <v>0</v>
      </c>
      <c r="AI134" s="153">
        <f t="shared" si="15"/>
        <v>0</v>
      </c>
      <c r="AJ134" s="152">
        <f t="shared" si="19"/>
        <v>0</v>
      </c>
    </row>
    <row r="135" spans="1:36" s="11" customFormat="1" ht="25.2" hidden="1" customHeight="1" x14ac:dyDescent="0.3">
      <c r="A135" s="393"/>
      <c r="B135" s="393"/>
      <c r="C135" s="393"/>
      <c r="D135" s="393"/>
      <c r="E135" s="393"/>
      <c r="F135" s="393"/>
      <c r="G135" s="394"/>
      <c r="H135" s="394"/>
      <c r="I135" s="395"/>
      <c r="J135" s="395"/>
      <c r="K135" s="75">
        <v>0</v>
      </c>
      <c r="L135" s="75">
        <v>0</v>
      </c>
      <c r="M135" s="75">
        <v>0</v>
      </c>
      <c r="N135" s="197">
        <v>0</v>
      </c>
      <c r="O135" s="197">
        <v>0</v>
      </c>
      <c r="P135" s="197">
        <v>0</v>
      </c>
      <c r="Q135" s="197">
        <v>0</v>
      </c>
      <c r="R135" s="197"/>
      <c r="S135" s="152">
        <f t="shared" si="20"/>
        <v>0</v>
      </c>
      <c r="T135" s="152">
        <f>IF('Demande finale'!$B$11="Positif",S135*0.5,S135*0.6)</f>
        <v>0</v>
      </c>
      <c r="U135" s="153">
        <f>IF('Demande finale'!$B$11="Négatif",S135*0.4,S135*0.5)</f>
        <v>0</v>
      </c>
      <c r="V135" s="153">
        <f t="shared" si="17"/>
        <v>0</v>
      </c>
      <c r="W135" s="577"/>
      <c r="X135" s="385"/>
      <c r="Y135" s="75">
        <v>0</v>
      </c>
      <c r="Z135" s="75">
        <v>0</v>
      </c>
      <c r="AA135" s="75">
        <v>0</v>
      </c>
      <c r="AB135" s="75">
        <v>0</v>
      </c>
      <c r="AC135" s="75">
        <v>0</v>
      </c>
      <c r="AD135" s="75">
        <v>0</v>
      </c>
      <c r="AE135" s="75">
        <v>0</v>
      </c>
      <c r="AF135" s="75">
        <v>0</v>
      </c>
      <c r="AG135" s="152">
        <f t="shared" si="18"/>
        <v>0</v>
      </c>
      <c r="AH135" s="155">
        <f>MIN(IF('Demande finale'!$B$11="Positif",AG135*0.5,AG135*0.6),T135)</f>
        <v>0</v>
      </c>
      <c r="AI135" s="153">
        <f t="shared" si="15"/>
        <v>0</v>
      </c>
      <c r="AJ135" s="152">
        <f t="shared" si="19"/>
        <v>0</v>
      </c>
    </row>
    <row r="136" spans="1:36" s="11" customFormat="1" ht="25.2" hidden="1" customHeight="1" x14ac:dyDescent="0.3">
      <c r="A136" s="393"/>
      <c r="B136" s="393"/>
      <c r="C136" s="393"/>
      <c r="D136" s="393"/>
      <c r="E136" s="393"/>
      <c r="F136" s="393"/>
      <c r="G136" s="394"/>
      <c r="H136" s="394"/>
      <c r="I136" s="395"/>
      <c r="J136" s="395"/>
      <c r="K136" s="75">
        <v>0</v>
      </c>
      <c r="L136" s="75">
        <v>0</v>
      </c>
      <c r="M136" s="75">
        <v>0</v>
      </c>
      <c r="N136" s="197">
        <v>0</v>
      </c>
      <c r="O136" s="197">
        <v>0</v>
      </c>
      <c r="P136" s="197">
        <v>0</v>
      </c>
      <c r="Q136" s="197">
        <v>0</v>
      </c>
      <c r="R136" s="197"/>
      <c r="S136" s="152">
        <f t="shared" si="20"/>
        <v>0</v>
      </c>
      <c r="T136" s="152">
        <f>IF('Demande finale'!$B$11="Positif",S136*0.5,S136*0.6)</f>
        <v>0</v>
      </c>
      <c r="U136" s="153">
        <f>IF('Demande finale'!$B$11="Négatif",S136*0.4,S136*0.5)</f>
        <v>0</v>
      </c>
      <c r="V136" s="153">
        <f t="shared" si="17"/>
        <v>0</v>
      </c>
      <c r="W136" s="577"/>
      <c r="X136" s="385"/>
      <c r="Y136" s="75">
        <v>0</v>
      </c>
      <c r="Z136" s="75">
        <v>0</v>
      </c>
      <c r="AA136" s="75">
        <v>0</v>
      </c>
      <c r="AB136" s="75">
        <v>0</v>
      </c>
      <c r="AC136" s="75">
        <v>0</v>
      </c>
      <c r="AD136" s="75">
        <v>0</v>
      </c>
      <c r="AE136" s="75">
        <v>0</v>
      </c>
      <c r="AF136" s="75">
        <v>0</v>
      </c>
      <c r="AG136" s="152">
        <f t="shared" si="18"/>
        <v>0</v>
      </c>
      <c r="AH136" s="155">
        <f>MIN(IF('Demande finale'!$B$11="Positif",AG136*0.5,AG136*0.6),T136)</f>
        <v>0</v>
      </c>
      <c r="AI136" s="153">
        <f t="shared" si="15"/>
        <v>0</v>
      </c>
      <c r="AJ136" s="152">
        <f t="shared" si="19"/>
        <v>0</v>
      </c>
    </row>
    <row r="137" spans="1:36" s="11" customFormat="1" ht="25.2" hidden="1" customHeight="1" x14ac:dyDescent="0.3">
      <c r="A137" s="393"/>
      <c r="B137" s="393"/>
      <c r="C137" s="393"/>
      <c r="D137" s="393"/>
      <c r="E137" s="393"/>
      <c r="F137" s="393"/>
      <c r="G137" s="394"/>
      <c r="H137" s="394"/>
      <c r="I137" s="395"/>
      <c r="J137" s="395"/>
      <c r="K137" s="75">
        <v>0</v>
      </c>
      <c r="L137" s="75">
        <v>0</v>
      </c>
      <c r="M137" s="75">
        <v>0</v>
      </c>
      <c r="N137" s="197">
        <v>0</v>
      </c>
      <c r="O137" s="197">
        <v>0</v>
      </c>
      <c r="P137" s="197">
        <v>0</v>
      </c>
      <c r="Q137" s="197">
        <v>0</v>
      </c>
      <c r="R137" s="197"/>
      <c r="S137" s="152">
        <f t="shared" si="20"/>
        <v>0</v>
      </c>
      <c r="T137" s="152">
        <f>IF('Demande finale'!$B$11="Positif",S137*0.5,S137*0.6)</f>
        <v>0</v>
      </c>
      <c r="U137" s="153">
        <f>IF('Demande finale'!$B$11="Négatif",S137*0.4,S137*0.5)</f>
        <v>0</v>
      </c>
      <c r="V137" s="153">
        <f t="shared" si="17"/>
        <v>0</v>
      </c>
      <c r="W137" s="577"/>
      <c r="X137" s="385"/>
      <c r="Y137" s="75">
        <v>0</v>
      </c>
      <c r="Z137" s="75">
        <v>0</v>
      </c>
      <c r="AA137" s="75">
        <v>0</v>
      </c>
      <c r="AB137" s="75">
        <v>0</v>
      </c>
      <c r="AC137" s="75">
        <v>0</v>
      </c>
      <c r="AD137" s="75">
        <v>0</v>
      </c>
      <c r="AE137" s="75">
        <v>0</v>
      </c>
      <c r="AF137" s="75">
        <v>0</v>
      </c>
      <c r="AG137" s="152">
        <f t="shared" si="18"/>
        <v>0</v>
      </c>
      <c r="AH137" s="155">
        <f>MIN(IF('Demande finale'!$B$11="Positif",AG137*0.5,AG137*0.6),T137)</f>
        <v>0</v>
      </c>
      <c r="AI137" s="153">
        <f t="shared" si="15"/>
        <v>0</v>
      </c>
      <c r="AJ137" s="152">
        <f t="shared" si="19"/>
        <v>0</v>
      </c>
    </row>
    <row r="138" spans="1:36" s="11" customFormat="1" ht="25.2" hidden="1" customHeight="1" x14ac:dyDescent="0.3">
      <c r="A138" s="393"/>
      <c r="B138" s="393"/>
      <c r="C138" s="393"/>
      <c r="D138" s="393"/>
      <c r="E138" s="393"/>
      <c r="F138" s="393"/>
      <c r="G138" s="394"/>
      <c r="H138" s="394"/>
      <c r="I138" s="395"/>
      <c r="J138" s="395"/>
      <c r="K138" s="75">
        <v>0</v>
      </c>
      <c r="L138" s="75">
        <v>0</v>
      </c>
      <c r="M138" s="75">
        <v>0</v>
      </c>
      <c r="N138" s="197">
        <v>0</v>
      </c>
      <c r="O138" s="197">
        <v>0</v>
      </c>
      <c r="P138" s="197">
        <v>0</v>
      </c>
      <c r="Q138" s="197">
        <v>0</v>
      </c>
      <c r="R138" s="197"/>
      <c r="S138" s="152">
        <f t="shared" si="20"/>
        <v>0</v>
      </c>
      <c r="T138" s="152">
        <f>IF('Demande finale'!$B$11="Positif",S138*0.5,S138*0.6)</f>
        <v>0</v>
      </c>
      <c r="U138" s="153">
        <f>IF('Demande finale'!$B$11="Négatif",S138*0.4,S138*0.5)</f>
        <v>0</v>
      </c>
      <c r="V138" s="153">
        <f t="shared" si="17"/>
        <v>0</v>
      </c>
      <c r="W138" s="577"/>
      <c r="X138" s="385"/>
      <c r="Y138" s="75">
        <v>0</v>
      </c>
      <c r="Z138" s="75">
        <v>0</v>
      </c>
      <c r="AA138" s="75">
        <v>0</v>
      </c>
      <c r="AB138" s="75">
        <v>0</v>
      </c>
      <c r="AC138" s="75">
        <v>0</v>
      </c>
      <c r="AD138" s="75">
        <v>0</v>
      </c>
      <c r="AE138" s="75">
        <v>0</v>
      </c>
      <c r="AF138" s="75">
        <v>0</v>
      </c>
      <c r="AG138" s="152">
        <f t="shared" si="18"/>
        <v>0</v>
      </c>
      <c r="AH138" s="155">
        <f>MIN(IF('Demande finale'!$B$11="Positif",AG138*0.5,AG138*0.6),T138)</f>
        <v>0</v>
      </c>
      <c r="AI138" s="153">
        <f t="shared" si="15"/>
        <v>0</v>
      </c>
      <c r="AJ138" s="152">
        <f t="shared" si="19"/>
        <v>0</v>
      </c>
    </row>
    <row r="139" spans="1:36" s="11" customFormat="1" ht="25.2" hidden="1" customHeight="1" x14ac:dyDescent="0.3">
      <c r="A139" s="393"/>
      <c r="B139" s="393"/>
      <c r="C139" s="393"/>
      <c r="D139" s="393"/>
      <c r="E139" s="393"/>
      <c r="F139" s="393"/>
      <c r="G139" s="394"/>
      <c r="H139" s="394"/>
      <c r="I139" s="395"/>
      <c r="J139" s="395"/>
      <c r="K139" s="75">
        <v>0</v>
      </c>
      <c r="L139" s="75">
        <v>0</v>
      </c>
      <c r="M139" s="75">
        <v>0</v>
      </c>
      <c r="N139" s="197">
        <v>0</v>
      </c>
      <c r="O139" s="197">
        <v>0</v>
      </c>
      <c r="P139" s="197">
        <v>0</v>
      </c>
      <c r="Q139" s="197">
        <v>0</v>
      </c>
      <c r="R139" s="197"/>
      <c r="S139" s="152">
        <f t="shared" si="20"/>
        <v>0</v>
      </c>
      <c r="T139" s="152">
        <f>IF('Demande finale'!$B$11="Positif",S139*0.5,S139*0.6)</f>
        <v>0</v>
      </c>
      <c r="U139" s="153">
        <f>IF('Demande finale'!$B$11="Négatif",S139*0.4,S139*0.5)</f>
        <v>0</v>
      </c>
      <c r="V139" s="153">
        <f t="shared" si="17"/>
        <v>0</v>
      </c>
      <c r="W139" s="577"/>
      <c r="X139" s="385"/>
      <c r="Y139" s="75">
        <v>0</v>
      </c>
      <c r="Z139" s="75">
        <v>0</v>
      </c>
      <c r="AA139" s="75">
        <v>0</v>
      </c>
      <c r="AB139" s="75">
        <v>0</v>
      </c>
      <c r="AC139" s="75">
        <v>0</v>
      </c>
      <c r="AD139" s="75">
        <v>0</v>
      </c>
      <c r="AE139" s="75">
        <v>0</v>
      </c>
      <c r="AF139" s="75">
        <v>0</v>
      </c>
      <c r="AG139" s="152">
        <f t="shared" si="18"/>
        <v>0</v>
      </c>
      <c r="AH139" s="155">
        <f>MIN(IF('Demande finale'!$B$11="Positif",AG139*0.5,AG139*0.6),T139)</f>
        <v>0</v>
      </c>
      <c r="AI139" s="153">
        <f t="shared" si="15"/>
        <v>0</v>
      </c>
      <c r="AJ139" s="152">
        <f t="shared" si="19"/>
        <v>0</v>
      </c>
    </row>
    <row r="140" spans="1:36" s="11" customFormat="1" ht="25.2" hidden="1" customHeight="1" x14ac:dyDescent="0.3">
      <c r="A140" s="393"/>
      <c r="B140" s="393"/>
      <c r="C140" s="393"/>
      <c r="D140" s="393"/>
      <c r="E140" s="393"/>
      <c r="F140" s="393"/>
      <c r="G140" s="394"/>
      <c r="H140" s="394"/>
      <c r="I140" s="395"/>
      <c r="J140" s="395"/>
      <c r="K140" s="75">
        <v>0</v>
      </c>
      <c r="L140" s="75">
        <v>0</v>
      </c>
      <c r="M140" s="75">
        <v>0</v>
      </c>
      <c r="N140" s="197">
        <v>0</v>
      </c>
      <c r="O140" s="197">
        <v>0</v>
      </c>
      <c r="P140" s="197">
        <v>0</v>
      </c>
      <c r="Q140" s="197">
        <v>0</v>
      </c>
      <c r="R140" s="197"/>
      <c r="S140" s="152">
        <f t="shared" si="20"/>
        <v>0</v>
      </c>
      <c r="T140" s="152">
        <f>IF('Demande finale'!$B$11="Positif",S140*0.5,S140*0.6)</f>
        <v>0</v>
      </c>
      <c r="U140" s="153">
        <f>IF('Demande finale'!$B$11="Négatif",S140*0.4,S140*0.5)</f>
        <v>0</v>
      </c>
      <c r="V140" s="153">
        <f t="shared" si="17"/>
        <v>0</v>
      </c>
      <c r="W140" s="577"/>
      <c r="X140" s="385"/>
      <c r="Y140" s="75">
        <v>0</v>
      </c>
      <c r="Z140" s="75">
        <v>0</v>
      </c>
      <c r="AA140" s="75">
        <v>0</v>
      </c>
      <c r="AB140" s="75">
        <v>0</v>
      </c>
      <c r="AC140" s="75">
        <v>0</v>
      </c>
      <c r="AD140" s="75">
        <v>0</v>
      </c>
      <c r="AE140" s="75">
        <v>0</v>
      </c>
      <c r="AF140" s="75">
        <v>0</v>
      </c>
      <c r="AG140" s="152">
        <f t="shared" si="18"/>
        <v>0</v>
      </c>
      <c r="AH140" s="155">
        <f>MIN(IF('Demande finale'!$B$11="Positif",AG140*0.5,AG140*0.6),T140)</f>
        <v>0</v>
      </c>
      <c r="AI140" s="153">
        <f t="shared" si="15"/>
        <v>0</v>
      </c>
      <c r="AJ140" s="152">
        <f t="shared" si="19"/>
        <v>0</v>
      </c>
    </row>
    <row r="141" spans="1:36" s="11" customFormat="1" ht="25.2" hidden="1" customHeight="1" x14ac:dyDescent="0.3">
      <c r="A141" s="393"/>
      <c r="B141" s="393"/>
      <c r="C141" s="393"/>
      <c r="D141" s="393"/>
      <c r="E141" s="393"/>
      <c r="F141" s="393"/>
      <c r="G141" s="394"/>
      <c r="H141" s="394"/>
      <c r="I141" s="395"/>
      <c r="J141" s="395"/>
      <c r="K141" s="75">
        <v>0</v>
      </c>
      <c r="L141" s="75">
        <v>0</v>
      </c>
      <c r="M141" s="75">
        <v>0</v>
      </c>
      <c r="N141" s="197">
        <v>0</v>
      </c>
      <c r="O141" s="197">
        <v>0</v>
      </c>
      <c r="P141" s="197">
        <v>0</v>
      </c>
      <c r="Q141" s="197">
        <v>0</v>
      </c>
      <c r="R141" s="197"/>
      <c r="S141" s="152">
        <f t="shared" si="20"/>
        <v>0</v>
      </c>
      <c r="T141" s="152">
        <f>IF('Demande finale'!$B$11="Positif",S141*0.5,S141*0.6)</f>
        <v>0</v>
      </c>
      <c r="U141" s="153">
        <f>IF('Demande finale'!$B$11="Négatif",S141*0.4,S141*0.5)</f>
        <v>0</v>
      </c>
      <c r="V141" s="153">
        <f t="shared" si="17"/>
        <v>0</v>
      </c>
      <c r="W141" s="577"/>
      <c r="X141" s="385"/>
      <c r="Y141" s="75">
        <v>0</v>
      </c>
      <c r="Z141" s="75">
        <v>0</v>
      </c>
      <c r="AA141" s="75">
        <v>0</v>
      </c>
      <c r="AB141" s="75">
        <v>0</v>
      </c>
      <c r="AC141" s="75">
        <v>0</v>
      </c>
      <c r="AD141" s="75">
        <v>0</v>
      </c>
      <c r="AE141" s="75">
        <v>0</v>
      </c>
      <c r="AF141" s="75">
        <v>0</v>
      </c>
      <c r="AG141" s="152">
        <f t="shared" si="18"/>
        <v>0</v>
      </c>
      <c r="AH141" s="155">
        <f>MIN(IF('Demande finale'!$B$11="Positif",AG141*0.5,AG141*0.6),T141)</f>
        <v>0</v>
      </c>
      <c r="AI141" s="153">
        <f t="shared" si="15"/>
        <v>0</v>
      </c>
      <c r="AJ141" s="152">
        <f t="shared" si="19"/>
        <v>0</v>
      </c>
    </row>
    <row r="142" spans="1:36" s="11" customFormat="1" ht="25.2" hidden="1" customHeight="1" x14ac:dyDescent="0.3">
      <c r="A142" s="393"/>
      <c r="B142" s="393"/>
      <c r="C142" s="393"/>
      <c r="D142" s="393"/>
      <c r="E142" s="393"/>
      <c r="F142" s="393"/>
      <c r="G142" s="394"/>
      <c r="H142" s="394"/>
      <c r="I142" s="395"/>
      <c r="J142" s="395"/>
      <c r="K142" s="75">
        <v>0</v>
      </c>
      <c r="L142" s="75">
        <v>0</v>
      </c>
      <c r="M142" s="75">
        <v>0</v>
      </c>
      <c r="N142" s="197">
        <v>0</v>
      </c>
      <c r="O142" s="197">
        <v>0</v>
      </c>
      <c r="P142" s="197">
        <v>0</v>
      </c>
      <c r="Q142" s="197">
        <v>0</v>
      </c>
      <c r="R142" s="197"/>
      <c r="S142" s="152">
        <f t="shared" si="20"/>
        <v>0</v>
      </c>
      <c r="T142" s="152">
        <f>IF('Demande finale'!$B$11="Positif",S142*0.5,S142*0.6)</f>
        <v>0</v>
      </c>
      <c r="U142" s="153">
        <f>IF('Demande finale'!$B$11="Négatif",S142*0.4,S142*0.5)</f>
        <v>0</v>
      </c>
      <c r="V142" s="153">
        <f t="shared" ref="V142:V173" si="21">SUM(T142:U142)</f>
        <v>0</v>
      </c>
      <c r="W142" s="577"/>
      <c r="X142" s="385"/>
      <c r="Y142" s="75">
        <v>0</v>
      </c>
      <c r="Z142" s="75">
        <v>0</v>
      </c>
      <c r="AA142" s="75">
        <v>0</v>
      </c>
      <c r="AB142" s="75">
        <v>0</v>
      </c>
      <c r="AC142" s="75">
        <v>0</v>
      </c>
      <c r="AD142" s="75">
        <v>0</v>
      </c>
      <c r="AE142" s="75">
        <v>0</v>
      </c>
      <c r="AF142" s="75">
        <v>0</v>
      </c>
      <c r="AG142" s="152">
        <f t="shared" ref="AG142:AG173" si="22">SUM(Y142:AF142)</f>
        <v>0</v>
      </c>
      <c r="AH142" s="155">
        <f>MIN(IF('Demande finale'!$B$11="Positif",AG142*0.5,AG142*0.6),T142)</f>
        <v>0</v>
      </c>
      <c r="AI142" s="153">
        <f t="shared" si="15"/>
        <v>0</v>
      </c>
      <c r="AJ142" s="152">
        <f t="shared" ref="AJ142:AJ173" si="23">SUM(AH142:AI142)</f>
        <v>0</v>
      </c>
    </row>
    <row r="143" spans="1:36" s="11" customFormat="1" ht="25.2" hidden="1" customHeight="1" x14ac:dyDescent="0.3">
      <c r="A143" s="393"/>
      <c r="B143" s="393"/>
      <c r="C143" s="393"/>
      <c r="D143" s="393"/>
      <c r="E143" s="393"/>
      <c r="F143" s="393"/>
      <c r="G143" s="394"/>
      <c r="H143" s="394"/>
      <c r="I143" s="395"/>
      <c r="J143" s="395"/>
      <c r="K143" s="75">
        <v>0</v>
      </c>
      <c r="L143" s="75">
        <v>0</v>
      </c>
      <c r="M143" s="75">
        <v>0</v>
      </c>
      <c r="N143" s="197">
        <v>0</v>
      </c>
      <c r="O143" s="197">
        <v>0</v>
      </c>
      <c r="P143" s="197">
        <v>0</v>
      </c>
      <c r="Q143" s="197">
        <v>0</v>
      </c>
      <c r="R143" s="197"/>
      <c r="S143" s="152">
        <f t="shared" si="20"/>
        <v>0</v>
      </c>
      <c r="T143" s="152">
        <f>IF('Demande finale'!$B$11="Positif",S143*0.5,S143*0.6)</f>
        <v>0</v>
      </c>
      <c r="U143" s="153">
        <f>IF('Demande finale'!$B$11="Négatif",S143*0.4,S143*0.5)</f>
        <v>0</v>
      </c>
      <c r="V143" s="153">
        <f t="shared" si="21"/>
        <v>0</v>
      </c>
      <c r="W143" s="577"/>
      <c r="X143" s="385"/>
      <c r="Y143" s="75">
        <v>0</v>
      </c>
      <c r="Z143" s="75">
        <v>0</v>
      </c>
      <c r="AA143" s="75">
        <v>0</v>
      </c>
      <c r="AB143" s="75">
        <v>0</v>
      </c>
      <c r="AC143" s="75">
        <v>0</v>
      </c>
      <c r="AD143" s="75">
        <v>0</v>
      </c>
      <c r="AE143" s="75">
        <v>0</v>
      </c>
      <c r="AF143" s="75">
        <v>0</v>
      </c>
      <c r="AG143" s="152">
        <f t="shared" si="22"/>
        <v>0</v>
      </c>
      <c r="AH143" s="155">
        <f>MIN(IF('Demande finale'!$B$11="Positif",AG143*0.5,AG143*0.6),T143)</f>
        <v>0</v>
      </c>
      <c r="AI143" s="153">
        <f t="shared" ref="AI143:AI206" si="24">AG143-AH143</f>
        <v>0</v>
      </c>
      <c r="AJ143" s="152">
        <f t="shared" si="23"/>
        <v>0</v>
      </c>
    </row>
    <row r="144" spans="1:36" s="11" customFormat="1" ht="25.2" hidden="1" customHeight="1" x14ac:dyDescent="0.3">
      <c r="A144" s="393"/>
      <c r="B144" s="393"/>
      <c r="C144" s="393"/>
      <c r="D144" s="393"/>
      <c r="E144" s="393"/>
      <c r="F144" s="393"/>
      <c r="G144" s="394"/>
      <c r="H144" s="394"/>
      <c r="I144" s="395"/>
      <c r="J144" s="395"/>
      <c r="K144" s="75">
        <v>0</v>
      </c>
      <c r="L144" s="75">
        <v>0</v>
      </c>
      <c r="M144" s="75">
        <v>0</v>
      </c>
      <c r="N144" s="197">
        <v>0</v>
      </c>
      <c r="O144" s="197">
        <v>0</v>
      </c>
      <c r="P144" s="197">
        <v>0</v>
      </c>
      <c r="Q144" s="197">
        <v>0</v>
      </c>
      <c r="R144" s="197"/>
      <c r="S144" s="152">
        <f t="shared" si="20"/>
        <v>0</v>
      </c>
      <c r="T144" s="152">
        <f>IF('Demande finale'!$B$11="Positif",S144*0.5,S144*0.6)</f>
        <v>0</v>
      </c>
      <c r="U144" s="153">
        <f>IF('Demande finale'!$B$11="Négatif",S144*0.4,S144*0.5)</f>
        <v>0</v>
      </c>
      <c r="V144" s="153">
        <f t="shared" si="21"/>
        <v>0</v>
      </c>
      <c r="W144" s="577"/>
      <c r="X144" s="385"/>
      <c r="Y144" s="75">
        <v>0</v>
      </c>
      <c r="Z144" s="75">
        <v>0</v>
      </c>
      <c r="AA144" s="75">
        <v>0</v>
      </c>
      <c r="AB144" s="75">
        <v>0</v>
      </c>
      <c r="AC144" s="75">
        <v>0</v>
      </c>
      <c r="AD144" s="75">
        <v>0</v>
      </c>
      <c r="AE144" s="75">
        <v>0</v>
      </c>
      <c r="AF144" s="75">
        <v>0</v>
      </c>
      <c r="AG144" s="152">
        <f t="shared" si="22"/>
        <v>0</v>
      </c>
      <c r="AH144" s="155">
        <f>MIN(IF('Demande finale'!$B$11="Positif",AG144*0.5,AG144*0.6),T144)</f>
        <v>0</v>
      </c>
      <c r="AI144" s="153">
        <f t="shared" si="24"/>
        <v>0</v>
      </c>
      <c r="AJ144" s="152">
        <f t="shared" si="23"/>
        <v>0</v>
      </c>
    </row>
    <row r="145" spans="1:36" s="11" customFormat="1" ht="25.2" hidden="1" customHeight="1" x14ac:dyDescent="0.3">
      <c r="A145" s="393"/>
      <c r="B145" s="393"/>
      <c r="C145" s="393"/>
      <c r="D145" s="393"/>
      <c r="E145" s="393"/>
      <c r="F145" s="393"/>
      <c r="G145" s="394"/>
      <c r="H145" s="394"/>
      <c r="I145" s="395"/>
      <c r="J145" s="395"/>
      <c r="K145" s="75">
        <v>0</v>
      </c>
      <c r="L145" s="75">
        <v>0</v>
      </c>
      <c r="M145" s="75">
        <v>0</v>
      </c>
      <c r="N145" s="197">
        <v>0</v>
      </c>
      <c r="O145" s="197">
        <v>0</v>
      </c>
      <c r="P145" s="197">
        <v>0</v>
      </c>
      <c r="Q145" s="197">
        <v>0</v>
      </c>
      <c r="R145" s="197"/>
      <c r="S145" s="152">
        <f t="shared" si="20"/>
        <v>0</v>
      </c>
      <c r="T145" s="152">
        <f>IF('Demande finale'!$B$11="Positif",S145*0.5,S145*0.6)</f>
        <v>0</v>
      </c>
      <c r="U145" s="153">
        <f>IF('Demande finale'!$B$11="Négatif",S145*0.4,S145*0.5)</f>
        <v>0</v>
      </c>
      <c r="V145" s="153">
        <f t="shared" si="21"/>
        <v>0</v>
      </c>
      <c r="W145" s="577"/>
      <c r="X145" s="385"/>
      <c r="Y145" s="75">
        <v>0</v>
      </c>
      <c r="Z145" s="75">
        <v>0</v>
      </c>
      <c r="AA145" s="75">
        <v>0</v>
      </c>
      <c r="AB145" s="75">
        <v>0</v>
      </c>
      <c r="AC145" s="75">
        <v>0</v>
      </c>
      <c r="AD145" s="75">
        <v>0</v>
      </c>
      <c r="AE145" s="75">
        <v>0</v>
      </c>
      <c r="AF145" s="75">
        <v>0</v>
      </c>
      <c r="AG145" s="152">
        <f t="shared" si="22"/>
        <v>0</v>
      </c>
      <c r="AH145" s="155">
        <f>MIN(IF('Demande finale'!$B$11="Positif",AG145*0.5,AG145*0.6),T145)</f>
        <v>0</v>
      </c>
      <c r="AI145" s="153">
        <f t="shared" si="24"/>
        <v>0</v>
      </c>
      <c r="AJ145" s="152">
        <f t="shared" si="23"/>
        <v>0</v>
      </c>
    </row>
    <row r="146" spans="1:36" s="11" customFormat="1" ht="25.2" hidden="1" customHeight="1" x14ac:dyDescent="0.3">
      <c r="A146" s="393"/>
      <c r="B146" s="393"/>
      <c r="C146" s="393"/>
      <c r="D146" s="393"/>
      <c r="E146" s="393"/>
      <c r="F146" s="393"/>
      <c r="G146" s="394"/>
      <c r="H146" s="394"/>
      <c r="I146" s="395"/>
      <c r="J146" s="395"/>
      <c r="K146" s="75">
        <v>0</v>
      </c>
      <c r="L146" s="75">
        <v>0</v>
      </c>
      <c r="M146" s="75">
        <v>0</v>
      </c>
      <c r="N146" s="197">
        <v>0</v>
      </c>
      <c r="O146" s="197">
        <v>0</v>
      </c>
      <c r="P146" s="197">
        <v>0</v>
      </c>
      <c r="Q146" s="197">
        <v>0</v>
      </c>
      <c r="R146" s="197"/>
      <c r="S146" s="152">
        <f t="shared" ref="S146:S177" si="25">SUM(K146:Q146)</f>
        <v>0</v>
      </c>
      <c r="T146" s="152">
        <f>IF('Demande finale'!$B$11="Positif",S146*0.5,S146*0.6)</f>
        <v>0</v>
      </c>
      <c r="U146" s="153">
        <f>IF('Demande finale'!$B$11="Négatif",S146*0.4,S146*0.5)</f>
        <v>0</v>
      </c>
      <c r="V146" s="153">
        <f t="shared" si="21"/>
        <v>0</v>
      </c>
      <c r="W146" s="577"/>
      <c r="X146" s="385"/>
      <c r="Y146" s="75">
        <v>0</v>
      </c>
      <c r="Z146" s="75">
        <v>0</v>
      </c>
      <c r="AA146" s="75">
        <v>0</v>
      </c>
      <c r="AB146" s="75">
        <v>0</v>
      </c>
      <c r="AC146" s="75">
        <v>0</v>
      </c>
      <c r="AD146" s="75">
        <v>0</v>
      </c>
      <c r="AE146" s="75">
        <v>0</v>
      </c>
      <c r="AF146" s="75">
        <v>0</v>
      </c>
      <c r="AG146" s="152">
        <f t="shared" si="22"/>
        <v>0</v>
      </c>
      <c r="AH146" s="155">
        <f>MIN(IF('Demande finale'!$B$11="Positif",AG146*0.5,AG146*0.6),T146)</f>
        <v>0</v>
      </c>
      <c r="AI146" s="153">
        <f t="shared" si="24"/>
        <v>0</v>
      </c>
      <c r="AJ146" s="152">
        <f t="shared" si="23"/>
        <v>0</v>
      </c>
    </row>
    <row r="147" spans="1:36" s="11" customFormat="1" ht="25.2" hidden="1" customHeight="1" x14ac:dyDescent="0.3">
      <c r="A147" s="393"/>
      <c r="B147" s="393"/>
      <c r="C147" s="393"/>
      <c r="D147" s="393"/>
      <c r="E147" s="393"/>
      <c r="F147" s="393"/>
      <c r="G147" s="394"/>
      <c r="H147" s="394"/>
      <c r="I147" s="395"/>
      <c r="J147" s="395"/>
      <c r="K147" s="75">
        <v>0</v>
      </c>
      <c r="L147" s="75">
        <v>0</v>
      </c>
      <c r="M147" s="75">
        <v>0</v>
      </c>
      <c r="N147" s="197">
        <v>0</v>
      </c>
      <c r="O147" s="197">
        <v>0</v>
      </c>
      <c r="P147" s="197">
        <v>0</v>
      </c>
      <c r="Q147" s="197">
        <v>0</v>
      </c>
      <c r="R147" s="197"/>
      <c r="S147" s="152">
        <f t="shared" si="25"/>
        <v>0</v>
      </c>
      <c r="T147" s="152">
        <f>IF('Demande finale'!$B$11="Positif",S147*0.5,S147*0.6)</f>
        <v>0</v>
      </c>
      <c r="U147" s="153">
        <f>IF('Demande finale'!$B$11="Négatif",S147*0.4,S147*0.5)</f>
        <v>0</v>
      </c>
      <c r="V147" s="153">
        <f t="shared" si="21"/>
        <v>0</v>
      </c>
      <c r="W147" s="577"/>
      <c r="X147" s="385"/>
      <c r="Y147" s="75">
        <v>0</v>
      </c>
      <c r="Z147" s="75">
        <v>0</v>
      </c>
      <c r="AA147" s="75">
        <v>0</v>
      </c>
      <c r="AB147" s="75">
        <v>0</v>
      </c>
      <c r="AC147" s="75">
        <v>0</v>
      </c>
      <c r="AD147" s="75">
        <v>0</v>
      </c>
      <c r="AE147" s="75">
        <v>0</v>
      </c>
      <c r="AF147" s="75">
        <v>0</v>
      </c>
      <c r="AG147" s="152">
        <f t="shared" si="22"/>
        <v>0</v>
      </c>
      <c r="AH147" s="155">
        <f>MIN(IF('Demande finale'!$B$11="Positif",AG147*0.5,AG147*0.6),T147)</f>
        <v>0</v>
      </c>
      <c r="AI147" s="153">
        <f t="shared" si="24"/>
        <v>0</v>
      </c>
      <c r="AJ147" s="152">
        <f t="shared" si="23"/>
        <v>0</v>
      </c>
    </row>
    <row r="148" spans="1:36" s="11" customFormat="1" ht="25.2" hidden="1" customHeight="1" x14ac:dyDescent="0.3">
      <c r="A148" s="393"/>
      <c r="B148" s="393"/>
      <c r="C148" s="393"/>
      <c r="D148" s="393"/>
      <c r="E148" s="393"/>
      <c r="F148" s="393"/>
      <c r="G148" s="394"/>
      <c r="H148" s="394"/>
      <c r="I148" s="395"/>
      <c r="J148" s="395"/>
      <c r="K148" s="75">
        <v>0</v>
      </c>
      <c r="L148" s="75">
        <v>0</v>
      </c>
      <c r="M148" s="75">
        <v>0</v>
      </c>
      <c r="N148" s="197">
        <v>0</v>
      </c>
      <c r="O148" s="197">
        <v>0</v>
      </c>
      <c r="P148" s="197">
        <v>0</v>
      </c>
      <c r="Q148" s="197">
        <v>0</v>
      </c>
      <c r="R148" s="197"/>
      <c r="S148" s="152">
        <f t="shared" si="25"/>
        <v>0</v>
      </c>
      <c r="T148" s="152">
        <f>IF('Demande finale'!$B$11="Positif",S148*0.5,S148*0.6)</f>
        <v>0</v>
      </c>
      <c r="U148" s="153">
        <f>IF('Demande finale'!$B$11="Négatif",S148*0.4,S148*0.5)</f>
        <v>0</v>
      </c>
      <c r="V148" s="153">
        <f t="shared" si="21"/>
        <v>0</v>
      </c>
      <c r="W148" s="577"/>
      <c r="X148" s="385"/>
      <c r="Y148" s="75">
        <v>0</v>
      </c>
      <c r="Z148" s="75">
        <v>0</v>
      </c>
      <c r="AA148" s="75">
        <v>0</v>
      </c>
      <c r="AB148" s="75">
        <v>0</v>
      </c>
      <c r="AC148" s="75">
        <v>0</v>
      </c>
      <c r="AD148" s="75">
        <v>0</v>
      </c>
      <c r="AE148" s="75">
        <v>0</v>
      </c>
      <c r="AF148" s="75">
        <v>0</v>
      </c>
      <c r="AG148" s="152">
        <f t="shared" si="22"/>
        <v>0</v>
      </c>
      <c r="AH148" s="155">
        <f>MIN(IF('Demande finale'!$B$11="Positif",AG148*0.5,AG148*0.6),T148)</f>
        <v>0</v>
      </c>
      <c r="AI148" s="153">
        <f t="shared" si="24"/>
        <v>0</v>
      </c>
      <c r="AJ148" s="152">
        <f t="shared" si="23"/>
        <v>0</v>
      </c>
    </row>
    <row r="149" spans="1:36" s="11" customFormat="1" ht="25.2" hidden="1" customHeight="1" x14ac:dyDescent="0.3">
      <c r="A149" s="393"/>
      <c r="B149" s="393"/>
      <c r="C149" s="393"/>
      <c r="D149" s="393"/>
      <c r="E149" s="393"/>
      <c r="F149" s="393"/>
      <c r="G149" s="394"/>
      <c r="H149" s="394"/>
      <c r="I149" s="395"/>
      <c r="J149" s="395"/>
      <c r="K149" s="75">
        <v>0</v>
      </c>
      <c r="L149" s="75">
        <v>0</v>
      </c>
      <c r="M149" s="75">
        <v>0</v>
      </c>
      <c r="N149" s="197">
        <v>0</v>
      </c>
      <c r="O149" s="197">
        <v>0</v>
      </c>
      <c r="P149" s="197">
        <v>0</v>
      </c>
      <c r="Q149" s="197">
        <v>0</v>
      </c>
      <c r="R149" s="197"/>
      <c r="S149" s="152">
        <f t="shared" si="25"/>
        <v>0</v>
      </c>
      <c r="T149" s="152">
        <f>IF('Demande finale'!$B$11="Positif",S149*0.5,S149*0.6)</f>
        <v>0</v>
      </c>
      <c r="U149" s="153">
        <f>IF('Demande finale'!$B$11="Négatif",S149*0.4,S149*0.5)</f>
        <v>0</v>
      </c>
      <c r="V149" s="153">
        <f t="shared" si="21"/>
        <v>0</v>
      </c>
      <c r="W149" s="577"/>
      <c r="X149" s="385"/>
      <c r="Y149" s="75">
        <v>0</v>
      </c>
      <c r="Z149" s="75">
        <v>0</v>
      </c>
      <c r="AA149" s="75">
        <v>0</v>
      </c>
      <c r="AB149" s="75">
        <v>0</v>
      </c>
      <c r="AC149" s="75">
        <v>0</v>
      </c>
      <c r="AD149" s="75">
        <v>0</v>
      </c>
      <c r="AE149" s="75">
        <v>0</v>
      </c>
      <c r="AF149" s="75">
        <v>0</v>
      </c>
      <c r="AG149" s="152">
        <f t="shared" si="22"/>
        <v>0</v>
      </c>
      <c r="AH149" s="155">
        <f>MIN(IF('Demande finale'!$B$11="Positif",AG149*0.5,AG149*0.6),T149)</f>
        <v>0</v>
      </c>
      <c r="AI149" s="153">
        <f t="shared" si="24"/>
        <v>0</v>
      </c>
      <c r="AJ149" s="152">
        <f t="shared" si="23"/>
        <v>0</v>
      </c>
    </row>
    <row r="150" spans="1:36" s="11" customFormat="1" ht="25.2" hidden="1" customHeight="1" x14ac:dyDescent="0.3">
      <c r="A150" s="393"/>
      <c r="B150" s="393"/>
      <c r="C150" s="393"/>
      <c r="D150" s="393"/>
      <c r="E150" s="393"/>
      <c r="F150" s="393"/>
      <c r="G150" s="394"/>
      <c r="H150" s="394"/>
      <c r="I150" s="395"/>
      <c r="J150" s="395"/>
      <c r="K150" s="75">
        <v>0</v>
      </c>
      <c r="L150" s="75">
        <v>0</v>
      </c>
      <c r="M150" s="75">
        <v>0</v>
      </c>
      <c r="N150" s="197">
        <v>0</v>
      </c>
      <c r="O150" s="197">
        <v>0</v>
      </c>
      <c r="P150" s="197">
        <v>0</v>
      </c>
      <c r="Q150" s="197">
        <v>0</v>
      </c>
      <c r="R150" s="197"/>
      <c r="S150" s="152">
        <f t="shared" si="25"/>
        <v>0</v>
      </c>
      <c r="T150" s="152">
        <f>IF('Demande finale'!$B$11="Positif",S150*0.5,S150*0.6)</f>
        <v>0</v>
      </c>
      <c r="U150" s="153">
        <f>IF('Demande finale'!$B$11="Négatif",S150*0.4,S150*0.5)</f>
        <v>0</v>
      </c>
      <c r="V150" s="153">
        <f t="shared" si="21"/>
        <v>0</v>
      </c>
      <c r="W150" s="577"/>
      <c r="X150" s="385"/>
      <c r="Y150" s="75">
        <v>0</v>
      </c>
      <c r="Z150" s="75">
        <v>0</v>
      </c>
      <c r="AA150" s="75">
        <v>0</v>
      </c>
      <c r="AB150" s="75">
        <v>0</v>
      </c>
      <c r="AC150" s="75">
        <v>0</v>
      </c>
      <c r="AD150" s="75">
        <v>0</v>
      </c>
      <c r="AE150" s="75">
        <v>0</v>
      </c>
      <c r="AF150" s="75">
        <v>0</v>
      </c>
      <c r="AG150" s="152">
        <f t="shared" si="22"/>
        <v>0</v>
      </c>
      <c r="AH150" s="155">
        <f>MIN(IF('Demande finale'!$B$11="Positif",AG150*0.5,AG150*0.6),T150)</f>
        <v>0</v>
      </c>
      <c r="AI150" s="153">
        <f t="shared" si="24"/>
        <v>0</v>
      </c>
      <c r="AJ150" s="152">
        <f t="shared" si="23"/>
        <v>0</v>
      </c>
    </row>
    <row r="151" spans="1:36" s="11" customFormat="1" ht="25.2" hidden="1" customHeight="1" x14ac:dyDescent="0.3">
      <c r="A151" s="393"/>
      <c r="B151" s="393"/>
      <c r="C151" s="393"/>
      <c r="D151" s="393"/>
      <c r="E151" s="393"/>
      <c r="F151" s="393"/>
      <c r="G151" s="394"/>
      <c r="H151" s="394"/>
      <c r="I151" s="395"/>
      <c r="J151" s="395"/>
      <c r="K151" s="75">
        <v>0</v>
      </c>
      <c r="L151" s="75">
        <v>0</v>
      </c>
      <c r="M151" s="75">
        <v>0</v>
      </c>
      <c r="N151" s="197">
        <v>0</v>
      </c>
      <c r="O151" s="197">
        <v>0</v>
      </c>
      <c r="P151" s="197">
        <v>0</v>
      </c>
      <c r="Q151" s="197">
        <v>0</v>
      </c>
      <c r="R151" s="197"/>
      <c r="S151" s="152">
        <f t="shared" si="25"/>
        <v>0</v>
      </c>
      <c r="T151" s="152">
        <f>IF('Demande finale'!$B$11="Positif",S151*0.5,S151*0.6)</f>
        <v>0</v>
      </c>
      <c r="U151" s="153">
        <f>IF('Demande finale'!$B$11="Négatif",S151*0.4,S151*0.5)</f>
        <v>0</v>
      </c>
      <c r="V151" s="153">
        <f t="shared" si="21"/>
        <v>0</v>
      </c>
      <c r="W151" s="577"/>
      <c r="X151" s="385"/>
      <c r="Y151" s="75">
        <v>0</v>
      </c>
      <c r="Z151" s="75">
        <v>0</v>
      </c>
      <c r="AA151" s="75">
        <v>0</v>
      </c>
      <c r="AB151" s="75">
        <v>0</v>
      </c>
      <c r="AC151" s="75">
        <v>0</v>
      </c>
      <c r="AD151" s="75">
        <v>0</v>
      </c>
      <c r="AE151" s="75">
        <v>0</v>
      </c>
      <c r="AF151" s="75">
        <v>0</v>
      </c>
      <c r="AG151" s="152">
        <f t="shared" si="22"/>
        <v>0</v>
      </c>
      <c r="AH151" s="155">
        <f>MIN(IF('Demande finale'!$B$11="Positif",AG151*0.5,AG151*0.6),T151)</f>
        <v>0</v>
      </c>
      <c r="AI151" s="153">
        <f t="shared" si="24"/>
        <v>0</v>
      </c>
      <c r="AJ151" s="152">
        <f t="shared" si="23"/>
        <v>0</v>
      </c>
    </row>
    <row r="152" spans="1:36" s="11" customFormat="1" ht="25.2" hidden="1" customHeight="1" x14ac:dyDescent="0.3">
      <c r="A152" s="393"/>
      <c r="B152" s="393"/>
      <c r="C152" s="393"/>
      <c r="D152" s="393"/>
      <c r="E152" s="393"/>
      <c r="F152" s="393"/>
      <c r="G152" s="394"/>
      <c r="H152" s="394"/>
      <c r="I152" s="395"/>
      <c r="J152" s="395"/>
      <c r="K152" s="75">
        <v>0</v>
      </c>
      <c r="L152" s="75">
        <v>0</v>
      </c>
      <c r="M152" s="75">
        <v>0</v>
      </c>
      <c r="N152" s="197">
        <v>0</v>
      </c>
      <c r="O152" s="197">
        <v>0</v>
      </c>
      <c r="P152" s="197">
        <v>0</v>
      </c>
      <c r="Q152" s="197">
        <v>0</v>
      </c>
      <c r="R152" s="197"/>
      <c r="S152" s="152">
        <f t="shared" si="25"/>
        <v>0</v>
      </c>
      <c r="T152" s="152">
        <f>IF('Demande finale'!$B$11="Positif",S152*0.5,S152*0.6)</f>
        <v>0</v>
      </c>
      <c r="U152" s="153">
        <f>IF('Demande finale'!$B$11="Négatif",S152*0.4,S152*0.5)</f>
        <v>0</v>
      </c>
      <c r="V152" s="153">
        <f t="shared" si="21"/>
        <v>0</v>
      </c>
      <c r="W152" s="577"/>
      <c r="X152" s="385"/>
      <c r="Y152" s="75">
        <v>0</v>
      </c>
      <c r="Z152" s="75">
        <v>0</v>
      </c>
      <c r="AA152" s="75">
        <v>0</v>
      </c>
      <c r="AB152" s="75">
        <v>0</v>
      </c>
      <c r="AC152" s="75">
        <v>0</v>
      </c>
      <c r="AD152" s="75">
        <v>0</v>
      </c>
      <c r="AE152" s="75">
        <v>0</v>
      </c>
      <c r="AF152" s="75">
        <v>0</v>
      </c>
      <c r="AG152" s="152">
        <f t="shared" si="22"/>
        <v>0</v>
      </c>
      <c r="AH152" s="155">
        <f>MIN(IF('Demande finale'!$B$11="Positif",AG152*0.5,AG152*0.6),T152)</f>
        <v>0</v>
      </c>
      <c r="AI152" s="153">
        <f t="shared" si="24"/>
        <v>0</v>
      </c>
      <c r="AJ152" s="152">
        <f t="shared" si="23"/>
        <v>0</v>
      </c>
    </row>
    <row r="153" spans="1:36" s="11" customFormat="1" ht="25.2" hidden="1" customHeight="1" x14ac:dyDescent="0.3">
      <c r="A153" s="393"/>
      <c r="B153" s="393"/>
      <c r="C153" s="393"/>
      <c r="D153" s="393"/>
      <c r="E153" s="393"/>
      <c r="F153" s="393"/>
      <c r="G153" s="394"/>
      <c r="H153" s="394"/>
      <c r="I153" s="395"/>
      <c r="J153" s="395"/>
      <c r="K153" s="75">
        <v>0</v>
      </c>
      <c r="L153" s="75">
        <v>0</v>
      </c>
      <c r="M153" s="75">
        <v>0</v>
      </c>
      <c r="N153" s="197">
        <v>0</v>
      </c>
      <c r="O153" s="197">
        <v>0</v>
      </c>
      <c r="P153" s="197">
        <v>0</v>
      </c>
      <c r="Q153" s="197">
        <v>0</v>
      </c>
      <c r="R153" s="197"/>
      <c r="S153" s="152">
        <f t="shared" si="25"/>
        <v>0</v>
      </c>
      <c r="T153" s="152">
        <f>IF('Demande finale'!$B$11="Positif",S153*0.5,S153*0.6)</f>
        <v>0</v>
      </c>
      <c r="U153" s="153">
        <f>IF('Demande finale'!$B$11="Négatif",S153*0.4,S153*0.5)</f>
        <v>0</v>
      </c>
      <c r="V153" s="153">
        <f t="shared" si="21"/>
        <v>0</v>
      </c>
      <c r="W153" s="577"/>
      <c r="X153" s="385"/>
      <c r="Y153" s="75">
        <v>0</v>
      </c>
      <c r="Z153" s="75">
        <v>0</v>
      </c>
      <c r="AA153" s="75">
        <v>0</v>
      </c>
      <c r="AB153" s="75">
        <v>0</v>
      </c>
      <c r="AC153" s="75">
        <v>0</v>
      </c>
      <c r="AD153" s="75">
        <v>0</v>
      </c>
      <c r="AE153" s="75">
        <v>0</v>
      </c>
      <c r="AF153" s="75">
        <v>0</v>
      </c>
      <c r="AG153" s="152">
        <f t="shared" si="22"/>
        <v>0</v>
      </c>
      <c r="AH153" s="155">
        <f>MIN(IF('Demande finale'!$B$11="Positif",AG153*0.5,AG153*0.6),T153)</f>
        <v>0</v>
      </c>
      <c r="AI153" s="153">
        <f t="shared" si="24"/>
        <v>0</v>
      </c>
      <c r="AJ153" s="152">
        <f t="shared" si="23"/>
        <v>0</v>
      </c>
    </row>
    <row r="154" spans="1:36" s="11" customFormat="1" ht="25.2" hidden="1" customHeight="1" x14ac:dyDescent="0.3">
      <c r="A154" s="393"/>
      <c r="B154" s="393"/>
      <c r="C154" s="393"/>
      <c r="D154" s="393"/>
      <c r="E154" s="393"/>
      <c r="F154" s="393"/>
      <c r="G154" s="394"/>
      <c r="H154" s="394"/>
      <c r="I154" s="395"/>
      <c r="J154" s="395"/>
      <c r="K154" s="75">
        <v>0</v>
      </c>
      <c r="L154" s="75">
        <v>0</v>
      </c>
      <c r="M154" s="75">
        <v>0</v>
      </c>
      <c r="N154" s="197">
        <v>0</v>
      </c>
      <c r="O154" s="197">
        <v>0</v>
      </c>
      <c r="P154" s="197">
        <v>0</v>
      </c>
      <c r="Q154" s="197">
        <v>0</v>
      </c>
      <c r="R154" s="197"/>
      <c r="S154" s="152">
        <f t="shared" si="25"/>
        <v>0</v>
      </c>
      <c r="T154" s="152">
        <f>IF('Demande finale'!$B$11="Positif",S154*0.5,S154*0.6)</f>
        <v>0</v>
      </c>
      <c r="U154" s="153">
        <f>IF('Demande finale'!$B$11="Négatif",S154*0.4,S154*0.5)</f>
        <v>0</v>
      </c>
      <c r="V154" s="153">
        <f t="shared" si="21"/>
        <v>0</v>
      </c>
      <c r="W154" s="577"/>
      <c r="X154" s="385"/>
      <c r="Y154" s="75">
        <v>0</v>
      </c>
      <c r="Z154" s="75">
        <v>0</v>
      </c>
      <c r="AA154" s="75">
        <v>0</v>
      </c>
      <c r="AB154" s="75">
        <v>0</v>
      </c>
      <c r="AC154" s="75">
        <v>0</v>
      </c>
      <c r="AD154" s="75">
        <v>0</v>
      </c>
      <c r="AE154" s="75">
        <v>0</v>
      </c>
      <c r="AF154" s="75">
        <v>0</v>
      </c>
      <c r="AG154" s="152">
        <f t="shared" si="22"/>
        <v>0</v>
      </c>
      <c r="AH154" s="155">
        <f>MIN(IF('Demande finale'!$B$11="Positif",AG154*0.5,AG154*0.6),T154)</f>
        <v>0</v>
      </c>
      <c r="AI154" s="153">
        <f t="shared" si="24"/>
        <v>0</v>
      </c>
      <c r="AJ154" s="152">
        <f t="shared" si="23"/>
        <v>0</v>
      </c>
    </row>
    <row r="155" spans="1:36" s="11" customFormat="1" ht="25.2" hidden="1" customHeight="1" x14ac:dyDescent="0.3">
      <c r="A155" s="393"/>
      <c r="B155" s="393"/>
      <c r="C155" s="393"/>
      <c r="D155" s="393"/>
      <c r="E155" s="393"/>
      <c r="F155" s="393"/>
      <c r="G155" s="394"/>
      <c r="H155" s="394"/>
      <c r="I155" s="395"/>
      <c r="J155" s="395"/>
      <c r="K155" s="75">
        <v>0</v>
      </c>
      <c r="L155" s="75">
        <v>0</v>
      </c>
      <c r="M155" s="75">
        <v>0</v>
      </c>
      <c r="N155" s="197">
        <v>0</v>
      </c>
      <c r="O155" s="197">
        <v>0</v>
      </c>
      <c r="P155" s="197">
        <v>0</v>
      </c>
      <c r="Q155" s="197">
        <v>0</v>
      </c>
      <c r="R155" s="197"/>
      <c r="S155" s="152">
        <f t="shared" si="25"/>
        <v>0</v>
      </c>
      <c r="T155" s="152">
        <f>IF('Demande finale'!$B$11="Positif",S155*0.5,S155*0.6)</f>
        <v>0</v>
      </c>
      <c r="U155" s="153">
        <f>IF('Demande finale'!$B$11="Négatif",S155*0.4,S155*0.5)</f>
        <v>0</v>
      </c>
      <c r="V155" s="153">
        <f t="shared" si="21"/>
        <v>0</v>
      </c>
      <c r="W155" s="577"/>
      <c r="X155" s="385"/>
      <c r="Y155" s="75">
        <v>0</v>
      </c>
      <c r="Z155" s="75">
        <v>0</v>
      </c>
      <c r="AA155" s="75">
        <v>0</v>
      </c>
      <c r="AB155" s="75">
        <v>0</v>
      </c>
      <c r="AC155" s="75">
        <v>0</v>
      </c>
      <c r="AD155" s="75">
        <v>0</v>
      </c>
      <c r="AE155" s="75">
        <v>0</v>
      </c>
      <c r="AF155" s="75">
        <v>0</v>
      </c>
      <c r="AG155" s="152">
        <f t="shared" si="22"/>
        <v>0</v>
      </c>
      <c r="AH155" s="155">
        <f>MIN(IF('Demande finale'!$B$11="Positif",AG155*0.5,AG155*0.6),T155)</f>
        <v>0</v>
      </c>
      <c r="AI155" s="153">
        <f t="shared" si="24"/>
        <v>0</v>
      </c>
      <c r="AJ155" s="152">
        <f t="shared" si="23"/>
        <v>0</v>
      </c>
    </row>
    <row r="156" spans="1:36" s="11" customFormat="1" ht="25.2" hidden="1" customHeight="1" x14ac:dyDescent="0.3">
      <c r="A156" s="393"/>
      <c r="B156" s="393"/>
      <c r="C156" s="393"/>
      <c r="D156" s="393"/>
      <c r="E156" s="393"/>
      <c r="F156" s="393"/>
      <c r="G156" s="394"/>
      <c r="H156" s="394"/>
      <c r="I156" s="395"/>
      <c r="J156" s="395"/>
      <c r="K156" s="75">
        <v>0</v>
      </c>
      <c r="L156" s="75">
        <v>0</v>
      </c>
      <c r="M156" s="75">
        <v>0</v>
      </c>
      <c r="N156" s="197">
        <v>0</v>
      </c>
      <c r="O156" s="197">
        <v>0</v>
      </c>
      <c r="P156" s="197">
        <v>0</v>
      </c>
      <c r="Q156" s="197">
        <v>0</v>
      </c>
      <c r="R156" s="197"/>
      <c r="S156" s="152">
        <f t="shared" si="25"/>
        <v>0</v>
      </c>
      <c r="T156" s="152">
        <f>IF('Demande finale'!$B$11="Positif",S156*0.5,S156*0.6)</f>
        <v>0</v>
      </c>
      <c r="U156" s="153">
        <f>IF('Demande finale'!$B$11="Négatif",S156*0.4,S156*0.5)</f>
        <v>0</v>
      </c>
      <c r="V156" s="153">
        <f t="shared" si="21"/>
        <v>0</v>
      </c>
      <c r="W156" s="577"/>
      <c r="X156" s="385"/>
      <c r="Y156" s="75">
        <v>0</v>
      </c>
      <c r="Z156" s="75">
        <v>0</v>
      </c>
      <c r="AA156" s="75">
        <v>0</v>
      </c>
      <c r="AB156" s="75">
        <v>0</v>
      </c>
      <c r="AC156" s="75">
        <v>0</v>
      </c>
      <c r="AD156" s="75">
        <v>0</v>
      </c>
      <c r="AE156" s="75">
        <v>0</v>
      </c>
      <c r="AF156" s="75">
        <v>0</v>
      </c>
      <c r="AG156" s="152">
        <f t="shared" si="22"/>
        <v>0</v>
      </c>
      <c r="AH156" s="155">
        <f>MIN(IF('Demande finale'!$B$11="Positif",AG156*0.5,AG156*0.6),T156)</f>
        <v>0</v>
      </c>
      <c r="AI156" s="153">
        <f t="shared" si="24"/>
        <v>0</v>
      </c>
      <c r="AJ156" s="152">
        <f t="shared" si="23"/>
        <v>0</v>
      </c>
    </row>
    <row r="157" spans="1:36" s="11" customFormat="1" ht="25.2" hidden="1" customHeight="1" x14ac:dyDescent="0.3">
      <c r="A157" s="393"/>
      <c r="B157" s="393"/>
      <c r="C157" s="393"/>
      <c r="D157" s="393"/>
      <c r="E157" s="393"/>
      <c r="F157" s="393"/>
      <c r="G157" s="394"/>
      <c r="H157" s="394"/>
      <c r="I157" s="395"/>
      <c r="J157" s="395"/>
      <c r="K157" s="75">
        <v>0</v>
      </c>
      <c r="L157" s="75">
        <v>0</v>
      </c>
      <c r="M157" s="75">
        <v>0</v>
      </c>
      <c r="N157" s="197">
        <v>0</v>
      </c>
      <c r="O157" s="197">
        <v>0</v>
      </c>
      <c r="P157" s="197">
        <v>0</v>
      </c>
      <c r="Q157" s="197">
        <v>0</v>
      </c>
      <c r="R157" s="197"/>
      <c r="S157" s="152">
        <f t="shared" si="25"/>
        <v>0</v>
      </c>
      <c r="T157" s="152">
        <f>IF('Demande finale'!$B$11="Positif",S157*0.5,S157*0.6)</f>
        <v>0</v>
      </c>
      <c r="U157" s="153">
        <f>IF('Demande finale'!$B$11="Négatif",S157*0.4,S157*0.5)</f>
        <v>0</v>
      </c>
      <c r="V157" s="153">
        <f t="shared" si="21"/>
        <v>0</v>
      </c>
      <c r="W157" s="577"/>
      <c r="X157" s="385"/>
      <c r="Y157" s="75">
        <v>0</v>
      </c>
      <c r="Z157" s="75">
        <v>0</v>
      </c>
      <c r="AA157" s="75">
        <v>0</v>
      </c>
      <c r="AB157" s="75">
        <v>0</v>
      </c>
      <c r="AC157" s="75">
        <v>0</v>
      </c>
      <c r="AD157" s="75">
        <v>0</v>
      </c>
      <c r="AE157" s="75">
        <v>0</v>
      </c>
      <c r="AF157" s="75">
        <v>0</v>
      </c>
      <c r="AG157" s="152">
        <f t="shared" si="22"/>
        <v>0</v>
      </c>
      <c r="AH157" s="155">
        <f>MIN(IF('Demande finale'!$B$11="Positif",AG157*0.5,AG157*0.6),T157)</f>
        <v>0</v>
      </c>
      <c r="AI157" s="153">
        <f t="shared" si="24"/>
        <v>0</v>
      </c>
      <c r="AJ157" s="152">
        <f t="shared" si="23"/>
        <v>0</v>
      </c>
    </row>
    <row r="158" spans="1:36" s="11" customFormat="1" ht="25.2" hidden="1" customHeight="1" x14ac:dyDescent="0.3">
      <c r="A158" s="393"/>
      <c r="B158" s="393"/>
      <c r="C158" s="393"/>
      <c r="D158" s="393"/>
      <c r="E158" s="393"/>
      <c r="F158" s="393"/>
      <c r="G158" s="394"/>
      <c r="H158" s="394"/>
      <c r="I158" s="395"/>
      <c r="J158" s="395"/>
      <c r="K158" s="75">
        <v>0</v>
      </c>
      <c r="L158" s="75">
        <v>0</v>
      </c>
      <c r="M158" s="75">
        <v>0</v>
      </c>
      <c r="N158" s="197">
        <v>0</v>
      </c>
      <c r="O158" s="197">
        <v>0</v>
      </c>
      <c r="P158" s="197">
        <v>0</v>
      </c>
      <c r="Q158" s="197">
        <v>0</v>
      </c>
      <c r="R158" s="197"/>
      <c r="S158" s="152">
        <f t="shared" si="25"/>
        <v>0</v>
      </c>
      <c r="T158" s="152">
        <f>IF('Demande finale'!$B$11="Positif",S158*0.5,S158*0.6)</f>
        <v>0</v>
      </c>
      <c r="U158" s="153">
        <f>IF('Demande finale'!$B$11="Négatif",S158*0.4,S158*0.5)</f>
        <v>0</v>
      </c>
      <c r="V158" s="153">
        <f t="shared" si="21"/>
        <v>0</v>
      </c>
      <c r="W158" s="577"/>
      <c r="X158" s="385"/>
      <c r="Y158" s="75">
        <v>0</v>
      </c>
      <c r="Z158" s="75">
        <v>0</v>
      </c>
      <c r="AA158" s="75">
        <v>0</v>
      </c>
      <c r="AB158" s="75">
        <v>0</v>
      </c>
      <c r="AC158" s="75">
        <v>0</v>
      </c>
      <c r="AD158" s="75">
        <v>0</v>
      </c>
      <c r="AE158" s="75">
        <v>0</v>
      </c>
      <c r="AF158" s="75">
        <v>0</v>
      </c>
      <c r="AG158" s="152">
        <f t="shared" si="22"/>
        <v>0</v>
      </c>
      <c r="AH158" s="155">
        <f>MIN(IF('Demande finale'!$B$11="Positif",AG158*0.5,AG158*0.6),T158)</f>
        <v>0</v>
      </c>
      <c r="AI158" s="153">
        <f t="shared" si="24"/>
        <v>0</v>
      </c>
      <c r="AJ158" s="152">
        <f t="shared" si="23"/>
        <v>0</v>
      </c>
    </row>
    <row r="159" spans="1:36" s="11" customFormat="1" ht="25.2" hidden="1" customHeight="1" x14ac:dyDescent="0.3">
      <c r="A159" s="393"/>
      <c r="B159" s="393"/>
      <c r="C159" s="393"/>
      <c r="D159" s="393"/>
      <c r="E159" s="393"/>
      <c r="F159" s="393"/>
      <c r="G159" s="394"/>
      <c r="H159" s="394"/>
      <c r="I159" s="395"/>
      <c r="J159" s="395"/>
      <c r="K159" s="75">
        <v>0</v>
      </c>
      <c r="L159" s="75">
        <v>0</v>
      </c>
      <c r="M159" s="75">
        <v>0</v>
      </c>
      <c r="N159" s="197">
        <v>0</v>
      </c>
      <c r="O159" s="197">
        <v>0</v>
      </c>
      <c r="P159" s="197">
        <v>0</v>
      </c>
      <c r="Q159" s="197">
        <v>0</v>
      </c>
      <c r="R159" s="197"/>
      <c r="S159" s="152">
        <f t="shared" si="25"/>
        <v>0</v>
      </c>
      <c r="T159" s="152">
        <f>IF('Demande finale'!$B$11="Positif",S159*0.5,S159*0.6)</f>
        <v>0</v>
      </c>
      <c r="U159" s="153">
        <f>IF('Demande finale'!$B$11="Négatif",S159*0.4,S159*0.5)</f>
        <v>0</v>
      </c>
      <c r="V159" s="153">
        <f t="shared" si="21"/>
        <v>0</v>
      </c>
      <c r="W159" s="577"/>
      <c r="X159" s="385"/>
      <c r="Y159" s="75">
        <v>0</v>
      </c>
      <c r="Z159" s="75">
        <v>0</v>
      </c>
      <c r="AA159" s="75">
        <v>0</v>
      </c>
      <c r="AB159" s="75">
        <v>0</v>
      </c>
      <c r="AC159" s="75">
        <v>0</v>
      </c>
      <c r="AD159" s="75">
        <v>0</v>
      </c>
      <c r="AE159" s="75">
        <v>0</v>
      </c>
      <c r="AF159" s="75">
        <v>0</v>
      </c>
      <c r="AG159" s="152">
        <f t="shared" si="22"/>
        <v>0</v>
      </c>
      <c r="AH159" s="155">
        <f>MIN(IF('Demande finale'!$B$11="Positif",AG159*0.5,AG159*0.6),T159)</f>
        <v>0</v>
      </c>
      <c r="AI159" s="153">
        <f t="shared" si="24"/>
        <v>0</v>
      </c>
      <c r="AJ159" s="152">
        <f t="shared" si="23"/>
        <v>0</v>
      </c>
    </row>
    <row r="160" spans="1:36" s="11" customFormat="1" ht="25.2" hidden="1" customHeight="1" x14ac:dyDescent="0.3">
      <c r="A160" s="393"/>
      <c r="B160" s="393"/>
      <c r="C160" s="393"/>
      <c r="D160" s="393"/>
      <c r="E160" s="393"/>
      <c r="F160" s="393"/>
      <c r="G160" s="394"/>
      <c r="H160" s="394"/>
      <c r="I160" s="395"/>
      <c r="J160" s="395"/>
      <c r="K160" s="75">
        <v>0</v>
      </c>
      <c r="L160" s="75">
        <v>0</v>
      </c>
      <c r="M160" s="75">
        <v>0</v>
      </c>
      <c r="N160" s="197">
        <v>0</v>
      </c>
      <c r="O160" s="197">
        <v>0</v>
      </c>
      <c r="P160" s="197">
        <v>0</v>
      </c>
      <c r="Q160" s="197">
        <v>0</v>
      </c>
      <c r="R160" s="197"/>
      <c r="S160" s="152">
        <f t="shared" si="25"/>
        <v>0</v>
      </c>
      <c r="T160" s="152">
        <f>IF('Demande finale'!$B$11="Positif",S160*0.5,S160*0.6)</f>
        <v>0</v>
      </c>
      <c r="U160" s="153">
        <f>IF('Demande finale'!$B$11="Négatif",S160*0.4,S160*0.5)</f>
        <v>0</v>
      </c>
      <c r="V160" s="153">
        <f t="shared" si="21"/>
        <v>0</v>
      </c>
      <c r="W160" s="577"/>
      <c r="X160" s="385"/>
      <c r="Y160" s="75">
        <v>0</v>
      </c>
      <c r="Z160" s="75">
        <v>0</v>
      </c>
      <c r="AA160" s="75">
        <v>0</v>
      </c>
      <c r="AB160" s="75">
        <v>0</v>
      </c>
      <c r="AC160" s="75">
        <v>0</v>
      </c>
      <c r="AD160" s="75">
        <v>0</v>
      </c>
      <c r="AE160" s="75">
        <v>0</v>
      </c>
      <c r="AF160" s="75">
        <v>0</v>
      </c>
      <c r="AG160" s="152">
        <f t="shared" si="22"/>
        <v>0</v>
      </c>
      <c r="AH160" s="155">
        <f>MIN(IF('Demande finale'!$B$11="Positif",AG160*0.5,AG160*0.6),T160)</f>
        <v>0</v>
      </c>
      <c r="AI160" s="153">
        <f t="shared" si="24"/>
        <v>0</v>
      </c>
      <c r="AJ160" s="152">
        <f t="shared" si="23"/>
        <v>0</v>
      </c>
    </row>
    <row r="161" spans="1:36" s="11" customFormat="1" ht="25.2" hidden="1" customHeight="1" x14ac:dyDescent="0.3">
      <c r="A161" s="393"/>
      <c r="B161" s="393"/>
      <c r="C161" s="393"/>
      <c r="D161" s="393"/>
      <c r="E161" s="393"/>
      <c r="F161" s="393"/>
      <c r="G161" s="394"/>
      <c r="H161" s="394"/>
      <c r="I161" s="395"/>
      <c r="J161" s="395"/>
      <c r="K161" s="75">
        <v>0</v>
      </c>
      <c r="L161" s="75">
        <v>0</v>
      </c>
      <c r="M161" s="75">
        <v>0</v>
      </c>
      <c r="N161" s="197">
        <v>0</v>
      </c>
      <c r="O161" s="197">
        <v>0</v>
      </c>
      <c r="P161" s="197">
        <v>0</v>
      </c>
      <c r="Q161" s="197">
        <v>0</v>
      </c>
      <c r="R161" s="197"/>
      <c r="S161" s="152">
        <f t="shared" si="25"/>
        <v>0</v>
      </c>
      <c r="T161" s="152">
        <f>IF('Demande finale'!$B$11="Positif",S161*0.5,S161*0.6)</f>
        <v>0</v>
      </c>
      <c r="U161" s="153">
        <f>IF('Demande finale'!$B$11="Négatif",S161*0.4,S161*0.5)</f>
        <v>0</v>
      </c>
      <c r="V161" s="153">
        <f t="shared" si="21"/>
        <v>0</v>
      </c>
      <c r="W161" s="577"/>
      <c r="X161" s="385"/>
      <c r="Y161" s="75">
        <v>0</v>
      </c>
      <c r="Z161" s="75">
        <v>0</v>
      </c>
      <c r="AA161" s="75">
        <v>0</v>
      </c>
      <c r="AB161" s="75">
        <v>0</v>
      </c>
      <c r="AC161" s="75">
        <v>0</v>
      </c>
      <c r="AD161" s="75">
        <v>0</v>
      </c>
      <c r="AE161" s="75">
        <v>0</v>
      </c>
      <c r="AF161" s="75">
        <v>0</v>
      </c>
      <c r="AG161" s="152">
        <f t="shared" si="22"/>
        <v>0</v>
      </c>
      <c r="AH161" s="155">
        <f>MIN(IF('Demande finale'!$B$11="Positif",AG161*0.5,AG161*0.6),T161)</f>
        <v>0</v>
      </c>
      <c r="AI161" s="153">
        <f t="shared" si="24"/>
        <v>0</v>
      </c>
      <c r="AJ161" s="152">
        <f t="shared" si="23"/>
        <v>0</v>
      </c>
    </row>
    <row r="162" spans="1:36" s="11" customFormat="1" ht="25.2" hidden="1" customHeight="1" x14ac:dyDescent="0.3">
      <c r="A162" s="393"/>
      <c r="B162" s="393"/>
      <c r="C162" s="393"/>
      <c r="D162" s="393"/>
      <c r="E162" s="393"/>
      <c r="F162" s="393"/>
      <c r="G162" s="394"/>
      <c r="H162" s="394"/>
      <c r="I162" s="395"/>
      <c r="J162" s="395"/>
      <c r="K162" s="75">
        <v>0</v>
      </c>
      <c r="L162" s="75">
        <v>0</v>
      </c>
      <c r="M162" s="75">
        <v>0</v>
      </c>
      <c r="N162" s="197">
        <v>0</v>
      </c>
      <c r="O162" s="197">
        <v>0</v>
      </c>
      <c r="P162" s="197">
        <v>0</v>
      </c>
      <c r="Q162" s="197">
        <v>0</v>
      </c>
      <c r="R162" s="197"/>
      <c r="S162" s="152">
        <f t="shared" si="25"/>
        <v>0</v>
      </c>
      <c r="T162" s="152">
        <f>IF('Demande finale'!$B$11="Positif",S162*0.5,S162*0.6)</f>
        <v>0</v>
      </c>
      <c r="U162" s="153">
        <f>IF('Demande finale'!$B$11="Négatif",S162*0.4,S162*0.5)</f>
        <v>0</v>
      </c>
      <c r="V162" s="153">
        <f t="shared" si="21"/>
        <v>0</v>
      </c>
      <c r="W162" s="577"/>
      <c r="X162" s="385"/>
      <c r="Y162" s="75">
        <v>0</v>
      </c>
      <c r="Z162" s="75">
        <v>0</v>
      </c>
      <c r="AA162" s="75">
        <v>0</v>
      </c>
      <c r="AB162" s="75">
        <v>0</v>
      </c>
      <c r="AC162" s="75">
        <v>0</v>
      </c>
      <c r="AD162" s="75">
        <v>0</v>
      </c>
      <c r="AE162" s="75">
        <v>0</v>
      </c>
      <c r="AF162" s="75">
        <v>0</v>
      </c>
      <c r="AG162" s="152">
        <f t="shared" si="22"/>
        <v>0</v>
      </c>
      <c r="AH162" s="155">
        <f>MIN(IF('Demande finale'!$B$11="Positif",AG162*0.5,AG162*0.6),T162)</f>
        <v>0</v>
      </c>
      <c r="AI162" s="153">
        <f t="shared" si="24"/>
        <v>0</v>
      </c>
      <c r="AJ162" s="152">
        <f t="shared" si="23"/>
        <v>0</v>
      </c>
    </row>
    <row r="163" spans="1:36" s="11" customFormat="1" ht="25.2" hidden="1" customHeight="1" x14ac:dyDescent="0.3">
      <c r="A163" s="393"/>
      <c r="B163" s="393"/>
      <c r="C163" s="393"/>
      <c r="D163" s="393"/>
      <c r="E163" s="393"/>
      <c r="F163" s="393"/>
      <c r="G163" s="394"/>
      <c r="H163" s="394"/>
      <c r="I163" s="395"/>
      <c r="J163" s="395"/>
      <c r="K163" s="75">
        <v>0</v>
      </c>
      <c r="L163" s="75">
        <v>0</v>
      </c>
      <c r="M163" s="75">
        <v>0</v>
      </c>
      <c r="N163" s="197">
        <v>0</v>
      </c>
      <c r="O163" s="197">
        <v>0</v>
      </c>
      <c r="P163" s="197">
        <v>0</v>
      </c>
      <c r="Q163" s="197">
        <v>0</v>
      </c>
      <c r="R163" s="197"/>
      <c r="S163" s="152">
        <f t="shared" si="25"/>
        <v>0</v>
      </c>
      <c r="T163" s="152">
        <f>IF('Demande finale'!$B$11="Positif",S163*0.5,S163*0.6)</f>
        <v>0</v>
      </c>
      <c r="U163" s="153">
        <f>IF('Demande finale'!$B$11="Négatif",S163*0.4,S163*0.5)</f>
        <v>0</v>
      </c>
      <c r="V163" s="153">
        <f t="shared" si="21"/>
        <v>0</v>
      </c>
      <c r="W163" s="577"/>
      <c r="X163" s="385"/>
      <c r="Y163" s="75">
        <v>0</v>
      </c>
      <c r="Z163" s="75">
        <v>0</v>
      </c>
      <c r="AA163" s="75">
        <v>0</v>
      </c>
      <c r="AB163" s="75">
        <v>0</v>
      </c>
      <c r="AC163" s="75">
        <v>0</v>
      </c>
      <c r="AD163" s="75">
        <v>0</v>
      </c>
      <c r="AE163" s="75">
        <v>0</v>
      </c>
      <c r="AF163" s="75">
        <v>0</v>
      </c>
      <c r="AG163" s="152">
        <f t="shared" si="22"/>
        <v>0</v>
      </c>
      <c r="AH163" s="155">
        <f>MIN(IF('Demande finale'!$B$11="Positif",AG163*0.5,AG163*0.6),T163)</f>
        <v>0</v>
      </c>
      <c r="AI163" s="153">
        <f t="shared" si="24"/>
        <v>0</v>
      </c>
      <c r="AJ163" s="152">
        <f t="shared" si="23"/>
        <v>0</v>
      </c>
    </row>
    <row r="164" spans="1:36" s="11" customFormat="1" ht="25.2" hidden="1" customHeight="1" x14ac:dyDescent="0.3">
      <c r="A164" s="393"/>
      <c r="B164" s="393"/>
      <c r="C164" s="393"/>
      <c r="D164" s="393"/>
      <c r="E164" s="393"/>
      <c r="F164" s="393"/>
      <c r="G164" s="394"/>
      <c r="H164" s="394"/>
      <c r="I164" s="395"/>
      <c r="J164" s="395"/>
      <c r="K164" s="75">
        <v>0</v>
      </c>
      <c r="L164" s="75">
        <v>0</v>
      </c>
      <c r="M164" s="75">
        <v>0</v>
      </c>
      <c r="N164" s="197">
        <v>0</v>
      </c>
      <c r="O164" s="197">
        <v>0</v>
      </c>
      <c r="P164" s="197">
        <v>0</v>
      </c>
      <c r="Q164" s="197">
        <v>0</v>
      </c>
      <c r="R164" s="197"/>
      <c r="S164" s="152">
        <f t="shared" si="25"/>
        <v>0</v>
      </c>
      <c r="T164" s="152">
        <f>IF('Demande finale'!$B$11="Positif",S164*0.5,S164*0.6)</f>
        <v>0</v>
      </c>
      <c r="U164" s="153">
        <f>IF('Demande finale'!$B$11="Négatif",S164*0.4,S164*0.5)</f>
        <v>0</v>
      </c>
      <c r="V164" s="153">
        <f t="shared" si="21"/>
        <v>0</v>
      </c>
      <c r="W164" s="577"/>
      <c r="X164" s="385"/>
      <c r="Y164" s="75">
        <v>0</v>
      </c>
      <c r="Z164" s="75">
        <v>0</v>
      </c>
      <c r="AA164" s="75">
        <v>0</v>
      </c>
      <c r="AB164" s="75">
        <v>0</v>
      </c>
      <c r="AC164" s="75">
        <v>0</v>
      </c>
      <c r="AD164" s="75">
        <v>0</v>
      </c>
      <c r="AE164" s="75">
        <v>0</v>
      </c>
      <c r="AF164" s="75">
        <v>0</v>
      </c>
      <c r="AG164" s="152">
        <f t="shared" si="22"/>
        <v>0</v>
      </c>
      <c r="AH164" s="155">
        <f>MIN(IF('Demande finale'!$B$11="Positif",AG164*0.5,AG164*0.6),T164)</f>
        <v>0</v>
      </c>
      <c r="AI164" s="153">
        <f t="shared" si="24"/>
        <v>0</v>
      </c>
      <c r="AJ164" s="152">
        <f t="shared" si="23"/>
        <v>0</v>
      </c>
    </row>
    <row r="165" spans="1:36" s="11" customFormat="1" ht="25.2" hidden="1" customHeight="1" x14ac:dyDescent="0.3">
      <c r="A165" s="393"/>
      <c r="B165" s="393"/>
      <c r="C165" s="393"/>
      <c r="D165" s="393"/>
      <c r="E165" s="393"/>
      <c r="F165" s="393"/>
      <c r="G165" s="394"/>
      <c r="H165" s="394"/>
      <c r="I165" s="395"/>
      <c r="J165" s="395"/>
      <c r="K165" s="75">
        <v>0</v>
      </c>
      <c r="L165" s="75">
        <v>0</v>
      </c>
      <c r="M165" s="75">
        <v>0</v>
      </c>
      <c r="N165" s="197">
        <v>0</v>
      </c>
      <c r="O165" s="197">
        <v>0</v>
      </c>
      <c r="P165" s="197">
        <v>0</v>
      </c>
      <c r="Q165" s="197">
        <v>0</v>
      </c>
      <c r="R165" s="197"/>
      <c r="S165" s="152">
        <f t="shared" si="25"/>
        <v>0</v>
      </c>
      <c r="T165" s="152">
        <f>IF('Demande finale'!$B$11="Positif",S165*0.5,S165*0.6)</f>
        <v>0</v>
      </c>
      <c r="U165" s="153">
        <f>IF('Demande finale'!$B$11="Négatif",S165*0.4,S165*0.5)</f>
        <v>0</v>
      </c>
      <c r="V165" s="153">
        <f t="shared" si="21"/>
        <v>0</v>
      </c>
      <c r="W165" s="577"/>
      <c r="X165" s="385"/>
      <c r="Y165" s="75">
        <v>0</v>
      </c>
      <c r="Z165" s="75">
        <v>0</v>
      </c>
      <c r="AA165" s="75">
        <v>0</v>
      </c>
      <c r="AB165" s="75">
        <v>0</v>
      </c>
      <c r="AC165" s="75">
        <v>0</v>
      </c>
      <c r="AD165" s="75">
        <v>0</v>
      </c>
      <c r="AE165" s="75">
        <v>0</v>
      </c>
      <c r="AF165" s="75">
        <v>0</v>
      </c>
      <c r="AG165" s="152">
        <f t="shared" si="22"/>
        <v>0</v>
      </c>
      <c r="AH165" s="155">
        <f>MIN(IF('Demande finale'!$B$11="Positif",AG165*0.5,AG165*0.6),T165)</f>
        <v>0</v>
      </c>
      <c r="AI165" s="153">
        <f t="shared" si="24"/>
        <v>0</v>
      </c>
      <c r="AJ165" s="152">
        <f t="shared" si="23"/>
        <v>0</v>
      </c>
    </row>
    <row r="166" spans="1:36" s="11" customFormat="1" ht="25.2" hidden="1" customHeight="1" x14ac:dyDescent="0.3">
      <c r="A166" s="393"/>
      <c r="B166" s="393"/>
      <c r="C166" s="393"/>
      <c r="D166" s="393"/>
      <c r="E166" s="393"/>
      <c r="F166" s="393"/>
      <c r="G166" s="394"/>
      <c r="H166" s="394"/>
      <c r="I166" s="395"/>
      <c r="J166" s="395"/>
      <c r="K166" s="75">
        <v>0</v>
      </c>
      <c r="L166" s="75">
        <v>0</v>
      </c>
      <c r="M166" s="75">
        <v>0</v>
      </c>
      <c r="N166" s="197">
        <v>0</v>
      </c>
      <c r="O166" s="197">
        <v>0</v>
      </c>
      <c r="P166" s="197">
        <v>0</v>
      </c>
      <c r="Q166" s="197">
        <v>0</v>
      </c>
      <c r="R166" s="197"/>
      <c r="S166" s="152">
        <f t="shared" si="25"/>
        <v>0</v>
      </c>
      <c r="T166" s="152">
        <f>IF('Demande finale'!$B$11="Positif",S166*0.5,S166*0.6)</f>
        <v>0</v>
      </c>
      <c r="U166" s="153">
        <f>IF('Demande finale'!$B$11="Négatif",S166*0.4,S166*0.5)</f>
        <v>0</v>
      </c>
      <c r="V166" s="153">
        <f t="shared" si="21"/>
        <v>0</v>
      </c>
      <c r="W166" s="577"/>
      <c r="X166" s="385"/>
      <c r="Y166" s="75">
        <v>0</v>
      </c>
      <c r="Z166" s="75">
        <v>0</v>
      </c>
      <c r="AA166" s="75">
        <v>0</v>
      </c>
      <c r="AB166" s="75">
        <v>0</v>
      </c>
      <c r="AC166" s="75">
        <v>0</v>
      </c>
      <c r="AD166" s="75">
        <v>0</v>
      </c>
      <c r="AE166" s="75">
        <v>0</v>
      </c>
      <c r="AF166" s="75">
        <v>0</v>
      </c>
      <c r="AG166" s="152">
        <f t="shared" si="22"/>
        <v>0</v>
      </c>
      <c r="AH166" s="155">
        <f>MIN(IF('Demande finale'!$B$11="Positif",AG166*0.5,AG166*0.6),T166)</f>
        <v>0</v>
      </c>
      <c r="AI166" s="153">
        <f t="shared" si="24"/>
        <v>0</v>
      </c>
      <c r="AJ166" s="152">
        <f t="shared" si="23"/>
        <v>0</v>
      </c>
    </row>
    <row r="167" spans="1:36" s="11" customFormat="1" ht="25.2" hidden="1" customHeight="1" x14ac:dyDescent="0.3">
      <c r="A167" s="393"/>
      <c r="B167" s="393"/>
      <c r="C167" s="393"/>
      <c r="D167" s="393"/>
      <c r="E167" s="393"/>
      <c r="F167" s="393"/>
      <c r="G167" s="394"/>
      <c r="H167" s="394"/>
      <c r="I167" s="395"/>
      <c r="J167" s="395"/>
      <c r="K167" s="75">
        <v>0</v>
      </c>
      <c r="L167" s="75">
        <v>0</v>
      </c>
      <c r="M167" s="75">
        <v>0</v>
      </c>
      <c r="N167" s="197">
        <v>0</v>
      </c>
      <c r="O167" s="197">
        <v>0</v>
      </c>
      <c r="P167" s="197">
        <v>0</v>
      </c>
      <c r="Q167" s="197">
        <v>0</v>
      </c>
      <c r="R167" s="197"/>
      <c r="S167" s="152">
        <f t="shared" si="25"/>
        <v>0</v>
      </c>
      <c r="T167" s="152">
        <f>IF('Demande finale'!$B$11="Positif",S167*0.5,S167*0.6)</f>
        <v>0</v>
      </c>
      <c r="U167" s="153">
        <f>IF('Demande finale'!$B$11="Négatif",S167*0.4,S167*0.5)</f>
        <v>0</v>
      </c>
      <c r="V167" s="153">
        <f t="shared" si="21"/>
        <v>0</v>
      </c>
      <c r="W167" s="577"/>
      <c r="X167" s="385"/>
      <c r="Y167" s="75">
        <v>0</v>
      </c>
      <c r="Z167" s="75">
        <v>0</v>
      </c>
      <c r="AA167" s="75">
        <v>0</v>
      </c>
      <c r="AB167" s="75">
        <v>0</v>
      </c>
      <c r="AC167" s="75">
        <v>0</v>
      </c>
      <c r="AD167" s="75">
        <v>0</v>
      </c>
      <c r="AE167" s="75">
        <v>0</v>
      </c>
      <c r="AF167" s="75">
        <v>0</v>
      </c>
      <c r="AG167" s="152">
        <f t="shared" si="22"/>
        <v>0</v>
      </c>
      <c r="AH167" s="155">
        <f>MIN(IF('Demande finale'!$B$11="Positif",AG167*0.5,AG167*0.6),T167)</f>
        <v>0</v>
      </c>
      <c r="AI167" s="153">
        <f t="shared" si="24"/>
        <v>0</v>
      </c>
      <c r="AJ167" s="152">
        <f t="shared" si="23"/>
        <v>0</v>
      </c>
    </row>
    <row r="168" spans="1:36" s="11" customFormat="1" ht="25.2" hidden="1" customHeight="1" x14ac:dyDescent="0.3">
      <c r="A168" s="393"/>
      <c r="B168" s="393"/>
      <c r="C168" s="393"/>
      <c r="D168" s="393"/>
      <c r="E168" s="393"/>
      <c r="F168" s="393"/>
      <c r="G168" s="394"/>
      <c r="H168" s="394"/>
      <c r="I168" s="395"/>
      <c r="J168" s="395"/>
      <c r="K168" s="75">
        <v>0</v>
      </c>
      <c r="L168" s="75">
        <v>0</v>
      </c>
      <c r="M168" s="75">
        <v>0</v>
      </c>
      <c r="N168" s="197">
        <v>0</v>
      </c>
      <c r="O168" s="197">
        <v>0</v>
      </c>
      <c r="P168" s="197">
        <v>0</v>
      </c>
      <c r="Q168" s="197">
        <v>0</v>
      </c>
      <c r="R168" s="197"/>
      <c r="S168" s="152">
        <f t="shared" si="25"/>
        <v>0</v>
      </c>
      <c r="T168" s="152">
        <f>IF('Demande finale'!$B$11="Positif",S168*0.5,S168*0.6)</f>
        <v>0</v>
      </c>
      <c r="U168" s="153">
        <f>IF('Demande finale'!$B$11="Négatif",S168*0.4,S168*0.5)</f>
        <v>0</v>
      </c>
      <c r="V168" s="153">
        <f t="shared" si="21"/>
        <v>0</v>
      </c>
      <c r="W168" s="577"/>
      <c r="X168" s="385"/>
      <c r="Y168" s="75">
        <v>0</v>
      </c>
      <c r="Z168" s="75">
        <v>0</v>
      </c>
      <c r="AA168" s="75">
        <v>0</v>
      </c>
      <c r="AB168" s="75">
        <v>0</v>
      </c>
      <c r="AC168" s="75">
        <v>0</v>
      </c>
      <c r="AD168" s="75">
        <v>0</v>
      </c>
      <c r="AE168" s="75">
        <v>0</v>
      </c>
      <c r="AF168" s="75">
        <v>0</v>
      </c>
      <c r="AG168" s="152">
        <f t="shared" si="22"/>
        <v>0</v>
      </c>
      <c r="AH168" s="155">
        <f>MIN(IF('Demande finale'!$B$11="Positif",AG168*0.5,AG168*0.6),T168)</f>
        <v>0</v>
      </c>
      <c r="AI168" s="153">
        <f t="shared" si="24"/>
        <v>0</v>
      </c>
      <c r="AJ168" s="152">
        <f t="shared" si="23"/>
        <v>0</v>
      </c>
    </row>
    <row r="169" spans="1:36" s="11" customFormat="1" ht="25.2" hidden="1" customHeight="1" x14ac:dyDescent="0.3">
      <c r="A169" s="393"/>
      <c r="B169" s="393"/>
      <c r="C169" s="393"/>
      <c r="D169" s="393"/>
      <c r="E169" s="393"/>
      <c r="F169" s="393"/>
      <c r="G169" s="394"/>
      <c r="H169" s="394"/>
      <c r="I169" s="395"/>
      <c r="J169" s="395"/>
      <c r="K169" s="75">
        <v>0</v>
      </c>
      <c r="L169" s="75">
        <v>0</v>
      </c>
      <c r="M169" s="75">
        <v>0</v>
      </c>
      <c r="N169" s="197">
        <v>0</v>
      </c>
      <c r="O169" s="197">
        <v>0</v>
      </c>
      <c r="P169" s="197">
        <v>0</v>
      </c>
      <c r="Q169" s="197">
        <v>0</v>
      </c>
      <c r="R169" s="197"/>
      <c r="S169" s="152">
        <f t="shared" si="25"/>
        <v>0</v>
      </c>
      <c r="T169" s="152">
        <f>IF('Demande finale'!$B$11="Positif",S169*0.5,S169*0.6)</f>
        <v>0</v>
      </c>
      <c r="U169" s="153">
        <f>IF('Demande finale'!$B$11="Négatif",S169*0.4,S169*0.5)</f>
        <v>0</v>
      </c>
      <c r="V169" s="153">
        <f t="shared" si="21"/>
        <v>0</v>
      </c>
      <c r="W169" s="577"/>
      <c r="X169" s="385"/>
      <c r="Y169" s="75">
        <v>0</v>
      </c>
      <c r="Z169" s="75">
        <v>0</v>
      </c>
      <c r="AA169" s="75">
        <v>0</v>
      </c>
      <c r="AB169" s="75">
        <v>0</v>
      </c>
      <c r="AC169" s="75">
        <v>0</v>
      </c>
      <c r="AD169" s="75">
        <v>0</v>
      </c>
      <c r="AE169" s="75">
        <v>0</v>
      </c>
      <c r="AF169" s="75">
        <v>0</v>
      </c>
      <c r="AG169" s="152">
        <f t="shared" si="22"/>
        <v>0</v>
      </c>
      <c r="AH169" s="155">
        <f>MIN(IF('Demande finale'!$B$11="Positif",AG169*0.5,AG169*0.6),T169)</f>
        <v>0</v>
      </c>
      <c r="AI169" s="153">
        <f t="shared" si="24"/>
        <v>0</v>
      </c>
      <c r="AJ169" s="152">
        <f t="shared" si="23"/>
        <v>0</v>
      </c>
    </row>
    <row r="170" spans="1:36" s="11" customFormat="1" ht="25.2" hidden="1" customHeight="1" x14ac:dyDescent="0.3">
      <c r="A170" s="393"/>
      <c r="B170" s="393"/>
      <c r="C170" s="393"/>
      <c r="D170" s="393"/>
      <c r="E170" s="393"/>
      <c r="F170" s="393"/>
      <c r="G170" s="394"/>
      <c r="H170" s="394"/>
      <c r="I170" s="395"/>
      <c r="J170" s="395"/>
      <c r="K170" s="75">
        <v>0</v>
      </c>
      <c r="L170" s="75">
        <v>0</v>
      </c>
      <c r="M170" s="75">
        <v>0</v>
      </c>
      <c r="N170" s="197">
        <v>0</v>
      </c>
      <c r="O170" s="197">
        <v>0</v>
      </c>
      <c r="P170" s="197">
        <v>0</v>
      </c>
      <c r="Q170" s="197">
        <v>0</v>
      </c>
      <c r="R170" s="197"/>
      <c r="S170" s="152">
        <f t="shared" si="25"/>
        <v>0</v>
      </c>
      <c r="T170" s="152">
        <f>IF('Demande finale'!$B$11="Positif",S170*0.5,S170*0.6)</f>
        <v>0</v>
      </c>
      <c r="U170" s="153">
        <f>IF('Demande finale'!$B$11="Négatif",S170*0.4,S170*0.5)</f>
        <v>0</v>
      </c>
      <c r="V170" s="153">
        <f t="shared" si="21"/>
        <v>0</v>
      </c>
      <c r="W170" s="577"/>
      <c r="X170" s="385"/>
      <c r="Y170" s="75">
        <v>0</v>
      </c>
      <c r="Z170" s="75">
        <v>0</v>
      </c>
      <c r="AA170" s="75">
        <v>0</v>
      </c>
      <c r="AB170" s="75">
        <v>0</v>
      </c>
      <c r="AC170" s="75">
        <v>0</v>
      </c>
      <c r="AD170" s="75">
        <v>0</v>
      </c>
      <c r="AE170" s="75">
        <v>0</v>
      </c>
      <c r="AF170" s="75">
        <v>0</v>
      </c>
      <c r="AG170" s="152">
        <f t="shared" si="22"/>
        <v>0</v>
      </c>
      <c r="AH170" s="155">
        <f>MIN(IF('Demande finale'!$B$11="Positif",AG170*0.5,AG170*0.6),T170)</f>
        <v>0</v>
      </c>
      <c r="AI170" s="153">
        <f t="shared" si="24"/>
        <v>0</v>
      </c>
      <c r="AJ170" s="152">
        <f t="shared" si="23"/>
        <v>0</v>
      </c>
    </row>
    <row r="171" spans="1:36" s="11" customFormat="1" ht="25.2" hidden="1" customHeight="1" x14ac:dyDescent="0.3">
      <c r="A171" s="393"/>
      <c r="B171" s="393"/>
      <c r="C171" s="393"/>
      <c r="D171" s="393"/>
      <c r="E171" s="393"/>
      <c r="F171" s="393"/>
      <c r="G171" s="394"/>
      <c r="H171" s="394"/>
      <c r="I171" s="395"/>
      <c r="J171" s="395"/>
      <c r="K171" s="75">
        <v>0</v>
      </c>
      <c r="L171" s="75">
        <v>0</v>
      </c>
      <c r="M171" s="75">
        <v>0</v>
      </c>
      <c r="N171" s="197">
        <v>0</v>
      </c>
      <c r="O171" s="197">
        <v>0</v>
      </c>
      <c r="P171" s="197">
        <v>0</v>
      </c>
      <c r="Q171" s="197">
        <v>0</v>
      </c>
      <c r="R171" s="197"/>
      <c r="S171" s="152">
        <f t="shared" si="25"/>
        <v>0</v>
      </c>
      <c r="T171" s="152">
        <f>IF('Demande finale'!$B$11="Positif",S171*0.5,S171*0.6)</f>
        <v>0</v>
      </c>
      <c r="U171" s="153">
        <f>IF('Demande finale'!$B$11="Négatif",S171*0.4,S171*0.5)</f>
        <v>0</v>
      </c>
      <c r="V171" s="153">
        <f t="shared" si="21"/>
        <v>0</v>
      </c>
      <c r="W171" s="577"/>
      <c r="X171" s="385"/>
      <c r="Y171" s="75">
        <v>0</v>
      </c>
      <c r="Z171" s="75">
        <v>0</v>
      </c>
      <c r="AA171" s="75">
        <v>0</v>
      </c>
      <c r="AB171" s="75">
        <v>0</v>
      </c>
      <c r="AC171" s="75">
        <v>0</v>
      </c>
      <c r="AD171" s="75">
        <v>0</v>
      </c>
      <c r="AE171" s="75">
        <v>0</v>
      </c>
      <c r="AF171" s="75">
        <v>0</v>
      </c>
      <c r="AG171" s="152">
        <f t="shared" si="22"/>
        <v>0</v>
      </c>
      <c r="AH171" s="155">
        <f>MIN(IF('Demande finale'!$B$11="Positif",AG171*0.5,AG171*0.6),T171)</f>
        <v>0</v>
      </c>
      <c r="AI171" s="153">
        <f t="shared" si="24"/>
        <v>0</v>
      </c>
      <c r="AJ171" s="152">
        <f t="shared" si="23"/>
        <v>0</v>
      </c>
    </row>
    <row r="172" spans="1:36" s="11" customFormat="1" ht="25.2" hidden="1" customHeight="1" x14ac:dyDescent="0.3">
      <c r="A172" s="393"/>
      <c r="B172" s="393"/>
      <c r="C172" s="393"/>
      <c r="D172" s="393"/>
      <c r="E172" s="393"/>
      <c r="F172" s="393"/>
      <c r="G172" s="394"/>
      <c r="H172" s="394"/>
      <c r="I172" s="395"/>
      <c r="J172" s="395"/>
      <c r="K172" s="75">
        <v>0</v>
      </c>
      <c r="L172" s="75">
        <v>0</v>
      </c>
      <c r="M172" s="75">
        <v>0</v>
      </c>
      <c r="N172" s="197">
        <v>0</v>
      </c>
      <c r="O172" s="197">
        <v>0</v>
      </c>
      <c r="P172" s="197">
        <v>0</v>
      </c>
      <c r="Q172" s="197">
        <v>0</v>
      </c>
      <c r="R172" s="197"/>
      <c r="S172" s="152">
        <f t="shared" si="25"/>
        <v>0</v>
      </c>
      <c r="T172" s="152">
        <f>IF('Demande finale'!$B$11="Positif",S172*0.5,S172*0.6)</f>
        <v>0</v>
      </c>
      <c r="U172" s="153">
        <f>IF('Demande finale'!$B$11="Négatif",S172*0.4,S172*0.5)</f>
        <v>0</v>
      </c>
      <c r="V172" s="153">
        <f t="shared" si="21"/>
        <v>0</v>
      </c>
      <c r="W172" s="577"/>
      <c r="X172" s="385"/>
      <c r="Y172" s="75">
        <v>0</v>
      </c>
      <c r="Z172" s="75">
        <v>0</v>
      </c>
      <c r="AA172" s="75">
        <v>0</v>
      </c>
      <c r="AB172" s="75">
        <v>0</v>
      </c>
      <c r="AC172" s="75">
        <v>0</v>
      </c>
      <c r="AD172" s="75">
        <v>0</v>
      </c>
      <c r="AE172" s="75">
        <v>0</v>
      </c>
      <c r="AF172" s="75">
        <v>0</v>
      </c>
      <c r="AG172" s="152">
        <f t="shared" si="22"/>
        <v>0</v>
      </c>
      <c r="AH172" s="155">
        <f>MIN(IF('Demande finale'!$B$11="Positif",AG172*0.5,AG172*0.6),T172)</f>
        <v>0</v>
      </c>
      <c r="AI172" s="153">
        <f t="shared" si="24"/>
        <v>0</v>
      </c>
      <c r="AJ172" s="152">
        <f t="shared" si="23"/>
        <v>0</v>
      </c>
    </row>
    <row r="173" spans="1:36" s="11" customFormat="1" ht="25.2" hidden="1" customHeight="1" x14ac:dyDescent="0.3">
      <c r="A173" s="393"/>
      <c r="B173" s="393"/>
      <c r="C173" s="393"/>
      <c r="D173" s="393"/>
      <c r="E173" s="393"/>
      <c r="F173" s="393"/>
      <c r="G173" s="394"/>
      <c r="H173" s="394"/>
      <c r="I173" s="395"/>
      <c r="J173" s="395"/>
      <c r="K173" s="75">
        <v>0</v>
      </c>
      <c r="L173" s="75">
        <v>0</v>
      </c>
      <c r="M173" s="75">
        <v>0</v>
      </c>
      <c r="N173" s="197">
        <v>0</v>
      </c>
      <c r="O173" s="197">
        <v>0</v>
      </c>
      <c r="P173" s="197">
        <v>0</v>
      </c>
      <c r="Q173" s="197">
        <v>0</v>
      </c>
      <c r="R173" s="197"/>
      <c r="S173" s="152">
        <f t="shared" si="25"/>
        <v>0</v>
      </c>
      <c r="T173" s="152">
        <f>IF('Demande finale'!$B$11="Positif",S173*0.5,S173*0.6)</f>
        <v>0</v>
      </c>
      <c r="U173" s="153">
        <f>IF('Demande finale'!$B$11="Négatif",S173*0.4,S173*0.5)</f>
        <v>0</v>
      </c>
      <c r="V173" s="153">
        <f t="shared" si="21"/>
        <v>0</v>
      </c>
      <c r="W173" s="577"/>
      <c r="X173" s="385"/>
      <c r="Y173" s="75">
        <v>0</v>
      </c>
      <c r="Z173" s="75">
        <v>0</v>
      </c>
      <c r="AA173" s="75">
        <v>0</v>
      </c>
      <c r="AB173" s="75">
        <v>0</v>
      </c>
      <c r="AC173" s="75">
        <v>0</v>
      </c>
      <c r="AD173" s="75">
        <v>0</v>
      </c>
      <c r="AE173" s="75">
        <v>0</v>
      </c>
      <c r="AF173" s="75">
        <v>0</v>
      </c>
      <c r="AG173" s="152">
        <f t="shared" si="22"/>
        <v>0</v>
      </c>
      <c r="AH173" s="155">
        <f>MIN(IF('Demande finale'!$B$11="Positif",AG173*0.5,AG173*0.6),T173)</f>
        <v>0</v>
      </c>
      <c r="AI173" s="153">
        <f t="shared" si="24"/>
        <v>0</v>
      </c>
      <c r="AJ173" s="152">
        <f t="shared" si="23"/>
        <v>0</v>
      </c>
    </row>
    <row r="174" spans="1:36" s="11" customFormat="1" ht="25.2" hidden="1" customHeight="1" x14ac:dyDescent="0.3">
      <c r="A174" s="393"/>
      <c r="B174" s="393"/>
      <c r="C174" s="393"/>
      <c r="D174" s="393"/>
      <c r="E174" s="393"/>
      <c r="F174" s="393"/>
      <c r="G174" s="394"/>
      <c r="H174" s="394"/>
      <c r="I174" s="395"/>
      <c r="J174" s="395"/>
      <c r="K174" s="75">
        <v>0</v>
      </c>
      <c r="L174" s="75">
        <v>0</v>
      </c>
      <c r="M174" s="75">
        <v>0</v>
      </c>
      <c r="N174" s="197">
        <v>0</v>
      </c>
      <c r="O174" s="197">
        <v>0</v>
      </c>
      <c r="P174" s="197">
        <v>0</v>
      </c>
      <c r="Q174" s="197">
        <v>0</v>
      </c>
      <c r="R174" s="197"/>
      <c r="S174" s="152">
        <f t="shared" si="25"/>
        <v>0</v>
      </c>
      <c r="T174" s="152">
        <f>IF('Demande finale'!$B$11="Positif",S174*0.5,S174*0.6)</f>
        <v>0</v>
      </c>
      <c r="U174" s="153">
        <f>IF('Demande finale'!$B$11="Négatif",S174*0.4,S174*0.5)</f>
        <v>0</v>
      </c>
      <c r="V174" s="153">
        <f t="shared" ref="V174:V205" si="26">SUM(T174:U174)</f>
        <v>0</v>
      </c>
      <c r="W174" s="577"/>
      <c r="X174" s="385"/>
      <c r="Y174" s="75">
        <v>0</v>
      </c>
      <c r="Z174" s="75">
        <v>0</v>
      </c>
      <c r="AA174" s="75">
        <v>0</v>
      </c>
      <c r="AB174" s="75">
        <v>0</v>
      </c>
      <c r="AC174" s="75">
        <v>0</v>
      </c>
      <c r="AD174" s="75">
        <v>0</v>
      </c>
      <c r="AE174" s="75">
        <v>0</v>
      </c>
      <c r="AF174" s="75">
        <v>0</v>
      </c>
      <c r="AG174" s="152">
        <f t="shared" ref="AG174:AG205" si="27">SUM(Y174:AF174)</f>
        <v>0</v>
      </c>
      <c r="AH174" s="155">
        <f>MIN(IF('Demande finale'!$B$11="Positif",AG174*0.5,AG174*0.6),T174)</f>
        <v>0</v>
      </c>
      <c r="AI174" s="153">
        <f t="shared" si="24"/>
        <v>0</v>
      </c>
      <c r="AJ174" s="152">
        <f t="shared" ref="AJ174:AJ205" si="28">SUM(AH174:AI174)</f>
        <v>0</v>
      </c>
    </row>
    <row r="175" spans="1:36" s="11" customFormat="1" ht="25.2" hidden="1" customHeight="1" x14ac:dyDescent="0.3">
      <c r="A175" s="393"/>
      <c r="B175" s="393"/>
      <c r="C175" s="393"/>
      <c r="D175" s="393"/>
      <c r="E175" s="393"/>
      <c r="F175" s="393"/>
      <c r="G175" s="394"/>
      <c r="H175" s="394"/>
      <c r="I175" s="395"/>
      <c r="J175" s="395"/>
      <c r="K175" s="75">
        <v>0</v>
      </c>
      <c r="L175" s="75">
        <v>0</v>
      </c>
      <c r="M175" s="75">
        <v>0</v>
      </c>
      <c r="N175" s="197">
        <v>0</v>
      </c>
      <c r="O175" s="197">
        <v>0</v>
      </c>
      <c r="P175" s="197">
        <v>0</v>
      </c>
      <c r="Q175" s="197">
        <v>0</v>
      </c>
      <c r="R175" s="197"/>
      <c r="S175" s="152">
        <f t="shared" si="25"/>
        <v>0</v>
      </c>
      <c r="T175" s="152">
        <f>IF('Demande finale'!$B$11="Positif",S175*0.5,S175*0.6)</f>
        <v>0</v>
      </c>
      <c r="U175" s="153">
        <f>IF('Demande finale'!$B$11="Négatif",S175*0.4,S175*0.5)</f>
        <v>0</v>
      </c>
      <c r="V175" s="153">
        <f t="shared" si="26"/>
        <v>0</v>
      </c>
      <c r="W175" s="577"/>
      <c r="X175" s="385"/>
      <c r="Y175" s="75">
        <v>0</v>
      </c>
      <c r="Z175" s="75">
        <v>0</v>
      </c>
      <c r="AA175" s="75">
        <v>0</v>
      </c>
      <c r="AB175" s="75">
        <v>0</v>
      </c>
      <c r="AC175" s="75">
        <v>0</v>
      </c>
      <c r="AD175" s="75">
        <v>0</v>
      </c>
      <c r="AE175" s="75">
        <v>0</v>
      </c>
      <c r="AF175" s="75">
        <v>0</v>
      </c>
      <c r="AG175" s="152">
        <f t="shared" si="27"/>
        <v>0</v>
      </c>
      <c r="AH175" s="155">
        <f>MIN(IF('Demande finale'!$B$11="Positif",AG175*0.5,AG175*0.6),T175)</f>
        <v>0</v>
      </c>
      <c r="AI175" s="153">
        <f t="shared" si="24"/>
        <v>0</v>
      </c>
      <c r="AJ175" s="152">
        <f t="shared" si="28"/>
        <v>0</v>
      </c>
    </row>
    <row r="176" spans="1:36" s="11" customFormat="1" ht="25.2" hidden="1" customHeight="1" x14ac:dyDescent="0.3">
      <c r="A176" s="393"/>
      <c r="B176" s="393"/>
      <c r="C176" s="393"/>
      <c r="D176" s="393"/>
      <c r="E176" s="393"/>
      <c r="F176" s="393"/>
      <c r="G176" s="394"/>
      <c r="H176" s="394"/>
      <c r="I176" s="395"/>
      <c r="J176" s="395"/>
      <c r="K176" s="75">
        <v>0</v>
      </c>
      <c r="L176" s="75">
        <v>0</v>
      </c>
      <c r="M176" s="75">
        <v>0</v>
      </c>
      <c r="N176" s="197">
        <v>0</v>
      </c>
      <c r="O176" s="197">
        <v>0</v>
      </c>
      <c r="P176" s="197">
        <v>0</v>
      </c>
      <c r="Q176" s="197">
        <v>0</v>
      </c>
      <c r="R176" s="197"/>
      <c r="S176" s="152">
        <f t="shared" si="25"/>
        <v>0</v>
      </c>
      <c r="T176" s="152">
        <f>IF('Demande finale'!$B$11="Positif",S176*0.5,S176*0.6)</f>
        <v>0</v>
      </c>
      <c r="U176" s="153">
        <f>IF('Demande finale'!$B$11="Négatif",S176*0.4,S176*0.5)</f>
        <v>0</v>
      </c>
      <c r="V176" s="153">
        <f t="shared" si="26"/>
        <v>0</v>
      </c>
      <c r="W176" s="577"/>
      <c r="X176" s="385"/>
      <c r="Y176" s="75">
        <v>0</v>
      </c>
      <c r="Z176" s="75">
        <v>0</v>
      </c>
      <c r="AA176" s="75">
        <v>0</v>
      </c>
      <c r="AB176" s="75">
        <v>0</v>
      </c>
      <c r="AC176" s="75">
        <v>0</v>
      </c>
      <c r="AD176" s="75">
        <v>0</v>
      </c>
      <c r="AE176" s="75">
        <v>0</v>
      </c>
      <c r="AF176" s="75">
        <v>0</v>
      </c>
      <c r="AG176" s="152">
        <f t="shared" si="27"/>
        <v>0</v>
      </c>
      <c r="AH176" s="155">
        <f>MIN(IF('Demande finale'!$B$11="Positif",AG176*0.5,AG176*0.6),T176)</f>
        <v>0</v>
      </c>
      <c r="AI176" s="153">
        <f t="shared" si="24"/>
        <v>0</v>
      </c>
      <c r="AJ176" s="152">
        <f t="shared" si="28"/>
        <v>0</v>
      </c>
    </row>
    <row r="177" spans="1:36" s="11" customFormat="1" ht="25.2" hidden="1" customHeight="1" x14ac:dyDescent="0.3">
      <c r="A177" s="393"/>
      <c r="B177" s="393"/>
      <c r="C177" s="393"/>
      <c r="D177" s="393"/>
      <c r="E177" s="393"/>
      <c r="F177" s="393"/>
      <c r="G177" s="394"/>
      <c r="H177" s="394"/>
      <c r="I177" s="395"/>
      <c r="J177" s="395"/>
      <c r="K177" s="75">
        <v>0</v>
      </c>
      <c r="L177" s="75">
        <v>0</v>
      </c>
      <c r="M177" s="75">
        <v>0</v>
      </c>
      <c r="N177" s="197">
        <v>0</v>
      </c>
      <c r="O177" s="197">
        <v>0</v>
      </c>
      <c r="P177" s="197">
        <v>0</v>
      </c>
      <c r="Q177" s="197">
        <v>0</v>
      </c>
      <c r="R177" s="197"/>
      <c r="S177" s="152">
        <f t="shared" si="25"/>
        <v>0</v>
      </c>
      <c r="T177" s="152">
        <f>IF('Demande finale'!$B$11="Positif",S177*0.5,S177*0.6)</f>
        <v>0</v>
      </c>
      <c r="U177" s="153">
        <f>IF('Demande finale'!$B$11="Négatif",S177*0.4,S177*0.5)</f>
        <v>0</v>
      </c>
      <c r="V177" s="153">
        <f t="shared" si="26"/>
        <v>0</v>
      </c>
      <c r="W177" s="577"/>
      <c r="X177" s="385"/>
      <c r="Y177" s="75">
        <v>0</v>
      </c>
      <c r="Z177" s="75">
        <v>0</v>
      </c>
      <c r="AA177" s="75">
        <v>0</v>
      </c>
      <c r="AB177" s="75">
        <v>0</v>
      </c>
      <c r="AC177" s="75">
        <v>0</v>
      </c>
      <c r="AD177" s="75">
        <v>0</v>
      </c>
      <c r="AE177" s="75">
        <v>0</v>
      </c>
      <c r="AF177" s="75">
        <v>0</v>
      </c>
      <c r="AG177" s="152">
        <f t="shared" si="27"/>
        <v>0</v>
      </c>
      <c r="AH177" s="155">
        <f>MIN(IF('Demande finale'!$B$11="Positif",AG177*0.5,AG177*0.6),T177)</f>
        <v>0</v>
      </c>
      <c r="AI177" s="153">
        <f t="shared" si="24"/>
        <v>0</v>
      </c>
      <c r="AJ177" s="152">
        <f t="shared" si="28"/>
        <v>0</v>
      </c>
    </row>
    <row r="178" spans="1:36" s="11" customFormat="1" ht="25.2" hidden="1" customHeight="1" x14ac:dyDescent="0.3">
      <c r="A178" s="393"/>
      <c r="B178" s="393"/>
      <c r="C178" s="393"/>
      <c r="D178" s="393"/>
      <c r="E178" s="393"/>
      <c r="F178" s="393"/>
      <c r="G178" s="394"/>
      <c r="H178" s="394"/>
      <c r="I178" s="395"/>
      <c r="J178" s="395"/>
      <c r="K178" s="75">
        <v>0</v>
      </c>
      <c r="L178" s="75">
        <v>0</v>
      </c>
      <c r="M178" s="75">
        <v>0</v>
      </c>
      <c r="N178" s="197">
        <v>0</v>
      </c>
      <c r="O178" s="197">
        <v>0</v>
      </c>
      <c r="P178" s="197">
        <v>0</v>
      </c>
      <c r="Q178" s="197">
        <v>0</v>
      </c>
      <c r="R178" s="197"/>
      <c r="S178" s="152">
        <f t="shared" ref="S178:S213" si="29">SUM(K178:Q178)</f>
        <v>0</v>
      </c>
      <c r="T178" s="152">
        <f>IF('Demande finale'!$B$11="Positif",S178*0.5,S178*0.6)</f>
        <v>0</v>
      </c>
      <c r="U178" s="153">
        <f>IF('Demande finale'!$B$11="Négatif",S178*0.4,S178*0.5)</f>
        <v>0</v>
      </c>
      <c r="V178" s="153">
        <f t="shared" si="26"/>
        <v>0</v>
      </c>
      <c r="W178" s="577"/>
      <c r="X178" s="385"/>
      <c r="Y178" s="75">
        <v>0</v>
      </c>
      <c r="Z178" s="75">
        <v>0</v>
      </c>
      <c r="AA178" s="75">
        <v>0</v>
      </c>
      <c r="AB178" s="75">
        <v>0</v>
      </c>
      <c r="AC178" s="75">
        <v>0</v>
      </c>
      <c r="AD178" s="75">
        <v>0</v>
      </c>
      <c r="AE178" s="75">
        <v>0</v>
      </c>
      <c r="AF178" s="75">
        <v>0</v>
      </c>
      <c r="AG178" s="152">
        <f t="shared" si="27"/>
        <v>0</v>
      </c>
      <c r="AH178" s="155">
        <f>MIN(IF('Demande finale'!$B$11="Positif",AG178*0.5,AG178*0.6),T178)</f>
        <v>0</v>
      </c>
      <c r="AI178" s="153">
        <f t="shared" si="24"/>
        <v>0</v>
      </c>
      <c r="AJ178" s="152">
        <f t="shared" si="28"/>
        <v>0</v>
      </c>
    </row>
    <row r="179" spans="1:36" s="11" customFormat="1" ht="25.2" hidden="1" customHeight="1" x14ac:dyDescent="0.3">
      <c r="A179" s="393"/>
      <c r="B179" s="393"/>
      <c r="C179" s="393"/>
      <c r="D179" s="393"/>
      <c r="E179" s="393"/>
      <c r="F179" s="393"/>
      <c r="G179" s="394"/>
      <c r="H179" s="394"/>
      <c r="I179" s="395"/>
      <c r="J179" s="395"/>
      <c r="K179" s="75">
        <v>0</v>
      </c>
      <c r="L179" s="75">
        <v>0</v>
      </c>
      <c r="M179" s="75">
        <v>0</v>
      </c>
      <c r="N179" s="197">
        <v>0</v>
      </c>
      <c r="O179" s="197">
        <v>0</v>
      </c>
      <c r="P179" s="197">
        <v>0</v>
      </c>
      <c r="Q179" s="197">
        <v>0</v>
      </c>
      <c r="R179" s="197"/>
      <c r="S179" s="152">
        <f t="shared" si="29"/>
        <v>0</v>
      </c>
      <c r="T179" s="152">
        <f>IF('Demande finale'!$B$11="Positif",S179*0.5,S179*0.6)</f>
        <v>0</v>
      </c>
      <c r="U179" s="153">
        <f>IF('Demande finale'!$B$11="Négatif",S179*0.4,S179*0.5)</f>
        <v>0</v>
      </c>
      <c r="V179" s="153">
        <f t="shared" si="26"/>
        <v>0</v>
      </c>
      <c r="W179" s="577"/>
      <c r="X179" s="385"/>
      <c r="Y179" s="75">
        <v>0</v>
      </c>
      <c r="Z179" s="75">
        <v>0</v>
      </c>
      <c r="AA179" s="75">
        <v>0</v>
      </c>
      <c r="AB179" s="75">
        <v>0</v>
      </c>
      <c r="AC179" s="75">
        <v>0</v>
      </c>
      <c r="AD179" s="75">
        <v>0</v>
      </c>
      <c r="AE179" s="75">
        <v>0</v>
      </c>
      <c r="AF179" s="75">
        <v>0</v>
      </c>
      <c r="AG179" s="152">
        <f t="shared" si="27"/>
        <v>0</v>
      </c>
      <c r="AH179" s="155">
        <f>MIN(IF('Demande finale'!$B$11="Positif",AG179*0.5,AG179*0.6),T179)</f>
        <v>0</v>
      </c>
      <c r="AI179" s="153">
        <f t="shared" si="24"/>
        <v>0</v>
      </c>
      <c r="AJ179" s="152">
        <f t="shared" si="28"/>
        <v>0</v>
      </c>
    </row>
    <row r="180" spans="1:36" s="11" customFormat="1" ht="25.2" hidden="1" customHeight="1" x14ac:dyDescent="0.3">
      <c r="A180" s="393"/>
      <c r="B180" s="393"/>
      <c r="C180" s="393"/>
      <c r="D180" s="393"/>
      <c r="E180" s="393"/>
      <c r="F180" s="393"/>
      <c r="G180" s="394"/>
      <c r="H180" s="394"/>
      <c r="I180" s="395"/>
      <c r="J180" s="395"/>
      <c r="K180" s="75">
        <v>0</v>
      </c>
      <c r="L180" s="75">
        <v>0</v>
      </c>
      <c r="M180" s="75">
        <v>0</v>
      </c>
      <c r="N180" s="197">
        <v>0</v>
      </c>
      <c r="O180" s="197">
        <v>0</v>
      </c>
      <c r="P180" s="197">
        <v>0</v>
      </c>
      <c r="Q180" s="197">
        <v>0</v>
      </c>
      <c r="R180" s="197"/>
      <c r="S180" s="152">
        <f t="shared" si="29"/>
        <v>0</v>
      </c>
      <c r="T180" s="152">
        <f>IF('Demande finale'!$B$11="Positif",S180*0.5,S180*0.6)</f>
        <v>0</v>
      </c>
      <c r="U180" s="153">
        <f>IF('Demande finale'!$B$11="Négatif",S180*0.4,S180*0.5)</f>
        <v>0</v>
      </c>
      <c r="V180" s="153">
        <f t="shared" si="26"/>
        <v>0</v>
      </c>
      <c r="W180" s="577"/>
      <c r="X180" s="385"/>
      <c r="Y180" s="75">
        <v>0</v>
      </c>
      <c r="Z180" s="75">
        <v>0</v>
      </c>
      <c r="AA180" s="75">
        <v>0</v>
      </c>
      <c r="AB180" s="75">
        <v>0</v>
      </c>
      <c r="AC180" s="75">
        <v>0</v>
      </c>
      <c r="AD180" s="75">
        <v>0</v>
      </c>
      <c r="AE180" s="75">
        <v>0</v>
      </c>
      <c r="AF180" s="75">
        <v>0</v>
      </c>
      <c r="AG180" s="152">
        <f t="shared" si="27"/>
        <v>0</v>
      </c>
      <c r="AH180" s="155">
        <f>MIN(IF('Demande finale'!$B$11="Positif",AG180*0.5,AG180*0.6),T180)</f>
        <v>0</v>
      </c>
      <c r="AI180" s="153">
        <f t="shared" si="24"/>
        <v>0</v>
      </c>
      <c r="AJ180" s="152">
        <f t="shared" si="28"/>
        <v>0</v>
      </c>
    </row>
    <row r="181" spans="1:36" s="11" customFormat="1" ht="25.2" hidden="1" customHeight="1" x14ac:dyDescent="0.3">
      <c r="A181" s="393"/>
      <c r="B181" s="393"/>
      <c r="C181" s="393"/>
      <c r="D181" s="393"/>
      <c r="E181" s="393"/>
      <c r="F181" s="393"/>
      <c r="G181" s="394"/>
      <c r="H181" s="394"/>
      <c r="I181" s="395"/>
      <c r="J181" s="395"/>
      <c r="K181" s="75">
        <v>0</v>
      </c>
      <c r="L181" s="75">
        <v>0</v>
      </c>
      <c r="M181" s="75">
        <v>0</v>
      </c>
      <c r="N181" s="197">
        <v>0</v>
      </c>
      <c r="O181" s="197">
        <v>0</v>
      </c>
      <c r="P181" s="197">
        <v>0</v>
      </c>
      <c r="Q181" s="197">
        <v>0</v>
      </c>
      <c r="R181" s="197"/>
      <c r="S181" s="152">
        <f t="shared" si="29"/>
        <v>0</v>
      </c>
      <c r="T181" s="152">
        <f>IF('Demande finale'!$B$11="Positif",S181*0.5,S181*0.6)</f>
        <v>0</v>
      </c>
      <c r="U181" s="153">
        <f>IF('Demande finale'!$B$11="Négatif",S181*0.4,S181*0.5)</f>
        <v>0</v>
      </c>
      <c r="V181" s="153">
        <f t="shared" si="26"/>
        <v>0</v>
      </c>
      <c r="W181" s="577"/>
      <c r="X181" s="385"/>
      <c r="Y181" s="75">
        <v>0</v>
      </c>
      <c r="Z181" s="75">
        <v>0</v>
      </c>
      <c r="AA181" s="75">
        <v>0</v>
      </c>
      <c r="AB181" s="75">
        <v>0</v>
      </c>
      <c r="AC181" s="75">
        <v>0</v>
      </c>
      <c r="AD181" s="75">
        <v>0</v>
      </c>
      <c r="AE181" s="75">
        <v>0</v>
      </c>
      <c r="AF181" s="75">
        <v>0</v>
      </c>
      <c r="AG181" s="152">
        <f t="shared" si="27"/>
        <v>0</v>
      </c>
      <c r="AH181" s="155">
        <f>MIN(IF('Demande finale'!$B$11="Positif",AG181*0.5,AG181*0.6),T181)</f>
        <v>0</v>
      </c>
      <c r="AI181" s="153">
        <f t="shared" si="24"/>
        <v>0</v>
      </c>
      <c r="AJ181" s="152">
        <f t="shared" si="28"/>
        <v>0</v>
      </c>
    </row>
    <row r="182" spans="1:36" s="11" customFormat="1" ht="25.2" hidden="1" customHeight="1" x14ac:dyDescent="0.3">
      <c r="A182" s="393"/>
      <c r="B182" s="393"/>
      <c r="C182" s="393"/>
      <c r="D182" s="393"/>
      <c r="E182" s="393"/>
      <c r="F182" s="393"/>
      <c r="G182" s="394"/>
      <c r="H182" s="394"/>
      <c r="I182" s="395"/>
      <c r="J182" s="395"/>
      <c r="K182" s="75">
        <v>0</v>
      </c>
      <c r="L182" s="75">
        <v>0</v>
      </c>
      <c r="M182" s="75">
        <v>0</v>
      </c>
      <c r="N182" s="197">
        <v>0</v>
      </c>
      <c r="O182" s="197">
        <v>0</v>
      </c>
      <c r="P182" s="197">
        <v>0</v>
      </c>
      <c r="Q182" s="197">
        <v>0</v>
      </c>
      <c r="R182" s="197"/>
      <c r="S182" s="152">
        <f t="shared" si="29"/>
        <v>0</v>
      </c>
      <c r="T182" s="152">
        <f>IF('Demande finale'!$B$11="Positif",S182*0.5,S182*0.6)</f>
        <v>0</v>
      </c>
      <c r="U182" s="153">
        <f>IF('Demande finale'!$B$11="Négatif",S182*0.4,S182*0.5)</f>
        <v>0</v>
      </c>
      <c r="V182" s="153">
        <f t="shared" si="26"/>
        <v>0</v>
      </c>
      <c r="W182" s="577"/>
      <c r="X182" s="385"/>
      <c r="Y182" s="75">
        <v>0</v>
      </c>
      <c r="Z182" s="75">
        <v>0</v>
      </c>
      <c r="AA182" s="75">
        <v>0</v>
      </c>
      <c r="AB182" s="75">
        <v>0</v>
      </c>
      <c r="AC182" s="75">
        <v>0</v>
      </c>
      <c r="AD182" s="75">
        <v>0</v>
      </c>
      <c r="AE182" s="75">
        <v>0</v>
      </c>
      <c r="AF182" s="75">
        <v>0</v>
      </c>
      <c r="AG182" s="152">
        <f t="shared" si="27"/>
        <v>0</v>
      </c>
      <c r="AH182" s="155">
        <f>MIN(IF('Demande finale'!$B$11="Positif",AG182*0.5,AG182*0.6),T182)</f>
        <v>0</v>
      </c>
      <c r="AI182" s="153">
        <f t="shared" si="24"/>
        <v>0</v>
      </c>
      <c r="AJ182" s="152">
        <f t="shared" si="28"/>
        <v>0</v>
      </c>
    </row>
    <row r="183" spans="1:36" s="11" customFormat="1" ht="25.2" hidden="1" customHeight="1" x14ac:dyDescent="0.3">
      <c r="A183" s="393"/>
      <c r="B183" s="393"/>
      <c r="C183" s="393"/>
      <c r="D183" s="393"/>
      <c r="E183" s="393"/>
      <c r="F183" s="393"/>
      <c r="G183" s="394"/>
      <c r="H183" s="394"/>
      <c r="I183" s="395"/>
      <c r="J183" s="395"/>
      <c r="K183" s="75">
        <v>0</v>
      </c>
      <c r="L183" s="75">
        <v>0</v>
      </c>
      <c r="M183" s="75">
        <v>0</v>
      </c>
      <c r="N183" s="197">
        <v>0</v>
      </c>
      <c r="O183" s="197">
        <v>0</v>
      </c>
      <c r="P183" s="197">
        <v>0</v>
      </c>
      <c r="Q183" s="197">
        <v>0</v>
      </c>
      <c r="R183" s="197"/>
      <c r="S183" s="152">
        <f t="shared" si="29"/>
        <v>0</v>
      </c>
      <c r="T183" s="152">
        <f>IF('Demande finale'!$B$11="Positif",S183*0.5,S183*0.6)</f>
        <v>0</v>
      </c>
      <c r="U183" s="153">
        <f>IF('Demande finale'!$B$11="Négatif",S183*0.4,S183*0.5)</f>
        <v>0</v>
      </c>
      <c r="V183" s="153">
        <f t="shared" si="26"/>
        <v>0</v>
      </c>
      <c r="W183" s="577"/>
      <c r="X183" s="385"/>
      <c r="Y183" s="75">
        <v>0</v>
      </c>
      <c r="Z183" s="75">
        <v>0</v>
      </c>
      <c r="AA183" s="75">
        <v>0</v>
      </c>
      <c r="AB183" s="75">
        <v>0</v>
      </c>
      <c r="AC183" s="75">
        <v>0</v>
      </c>
      <c r="AD183" s="75">
        <v>0</v>
      </c>
      <c r="AE183" s="75">
        <v>0</v>
      </c>
      <c r="AF183" s="75">
        <v>0</v>
      </c>
      <c r="AG183" s="152">
        <f t="shared" si="27"/>
        <v>0</v>
      </c>
      <c r="AH183" s="155">
        <f>MIN(IF('Demande finale'!$B$11="Positif",AG183*0.5,AG183*0.6),T183)</f>
        <v>0</v>
      </c>
      <c r="AI183" s="153">
        <f t="shared" si="24"/>
        <v>0</v>
      </c>
      <c r="AJ183" s="152">
        <f t="shared" si="28"/>
        <v>0</v>
      </c>
    </row>
    <row r="184" spans="1:36" s="11" customFormat="1" ht="25.2" hidden="1" customHeight="1" x14ac:dyDescent="0.3">
      <c r="A184" s="393"/>
      <c r="B184" s="393"/>
      <c r="C184" s="393"/>
      <c r="D184" s="393"/>
      <c r="E184" s="393"/>
      <c r="F184" s="393"/>
      <c r="G184" s="394"/>
      <c r="H184" s="394"/>
      <c r="I184" s="395"/>
      <c r="J184" s="395"/>
      <c r="K184" s="75">
        <v>0</v>
      </c>
      <c r="L184" s="75">
        <v>0</v>
      </c>
      <c r="M184" s="75">
        <v>0</v>
      </c>
      <c r="N184" s="197">
        <v>0</v>
      </c>
      <c r="O184" s="197">
        <v>0</v>
      </c>
      <c r="P184" s="197">
        <v>0</v>
      </c>
      <c r="Q184" s="197">
        <v>0</v>
      </c>
      <c r="R184" s="197"/>
      <c r="S184" s="152">
        <f t="shared" si="29"/>
        <v>0</v>
      </c>
      <c r="T184" s="152">
        <f>IF('Demande finale'!$B$11="Positif",S184*0.5,S184*0.6)</f>
        <v>0</v>
      </c>
      <c r="U184" s="153">
        <f>IF('Demande finale'!$B$11="Négatif",S184*0.4,S184*0.5)</f>
        <v>0</v>
      </c>
      <c r="V184" s="153">
        <f t="shared" si="26"/>
        <v>0</v>
      </c>
      <c r="W184" s="577"/>
      <c r="X184" s="385"/>
      <c r="Y184" s="75">
        <v>0</v>
      </c>
      <c r="Z184" s="75">
        <v>0</v>
      </c>
      <c r="AA184" s="75">
        <v>0</v>
      </c>
      <c r="AB184" s="75">
        <v>0</v>
      </c>
      <c r="AC184" s="75">
        <v>0</v>
      </c>
      <c r="AD184" s="75">
        <v>0</v>
      </c>
      <c r="AE184" s="75">
        <v>0</v>
      </c>
      <c r="AF184" s="75">
        <v>0</v>
      </c>
      <c r="AG184" s="152">
        <f t="shared" si="27"/>
        <v>0</v>
      </c>
      <c r="AH184" s="155">
        <f>MIN(IF('Demande finale'!$B$11="Positif",AG184*0.5,AG184*0.6),T184)</f>
        <v>0</v>
      </c>
      <c r="AI184" s="153">
        <f t="shared" si="24"/>
        <v>0</v>
      </c>
      <c r="AJ184" s="152">
        <f t="shared" si="28"/>
        <v>0</v>
      </c>
    </row>
    <row r="185" spans="1:36" s="11" customFormat="1" ht="25.2" hidden="1" customHeight="1" x14ac:dyDescent="0.3">
      <c r="A185" s="393"/>
      <c r="B185" s="393"/>
      <c r="C185" s="393"/>
      <c r="D185" s="393"/>
      <c r="E185" s="393"/>
      <c r="F185" s="393"/>
      <c r="G185" s="394"/>
      <c r="H185" s="394"/>
      <c r="I185" s="395"/>
      <c r="J185" s="395"/>
      <c r="K185" s="75">
        <v>0</v>
      </c>
      <c r="L185" s="75">
        <v>0</v>
      </c>
      <c r="M185" s="75">
        <v>0</v>
      </c>
      <c r="N185" s="197">
        <v>0</v>
      </c>
      <c r="O185" s="197">
        <v>0</v>
      </c>
      <c r="P185" s="197">
        <v>0</v>
      </c>
      <c r="Q185" s="197">
        <v>0</v>
      </c>
      <c r="R185" s="197"/>
      <c r="S185" s="152">
        <f t="shared" si="29"/>
        <v>0</v>
      </c>
      <c r="T185" s="152">
        <f>IF('Demande finale'!$B$11="Positif",S185*0.5,S185*0.6)</f>
        <v>0</v>
      </c>
      <c r="U185" s="153">
        <f>IF('Demande finale'!$B$11="Négatif",S185*0.4,S185*0.5)</f>
        <v>0</v>
      </c>
      <c r="V185" s="153">
        <f t="shared" si="26"/>
        <v>0</v>
      </c>
      <c r="W185" s="577"/>
      <c r="X185" s="385"/>
      <c r="Y185" s="75">
        <v>0</v>
      </c>
      <c r="Z185" s="75">
        <v>0</v>
      </c>
      <c r="AA185" s="75">
        <v>0</v>
      </c>
      <c r="AB185" s="75">
        <v>0</v>
      </c>
      <c r="AC185" s="75">
        <v>0</v>
      </c>
      <c r="AD185" s="75">
        <v>0</v>
      </c>
      <c r="AE185" s="75">
        <v>0</v>
      </c>
      <c r="AF185" s="75">
        <v>0</v>
      </c>
      <c r="AG185" s="152">
        <f t="shared" si="27"/>
        <v>0</v>
      </c>
      <c r="AH185" s="155">
        <f>MIN(IF('Demande finale'!$B$11="Positif",AG185*0.5,AG185*0.6),T185)</f>
        <v>0</v>
      </c>
      <c r="AI185" s="153">
        <f t="shared" si="24"/>
        <v>0</v>
      </c>
      <c r="AJ185" s="152">
        <f t="shared" si="28"/>
        <v>0</v>
      </c>
    </row>
    <row r="186" spans="1:36" s="11" customFormat="1" ht="25.2" hidden="1" customHeight="1" x14ac:dyDescent="0.3">
      <c r="A186" s="393"/>
      <c r="B186" s="393"/>
      <c r="C186" s="393"/>
      <c r="D186" s="393"/>
      <c r="E186" s="393"/>
      <c r="F186" s="393"/>
      <c r="G186" s="394"/>
      <c r="H186" s="394"/>
      <c r="I186" s="395"/>
      <c r="J186" s="395"/>
      <c r="K186" s="75">
        <v>0</v>
      </c>
      <c r="L186" s="75">
        <v>0</v>
      </c>
      <c r="M186" s="75">
        <v>0</v>
      </c>
      <c r="N186" s="197">
        <v>0</v>
      </c>
      <c r="O186" s="197">
        <v>0</v>
      </c>
      <c r="P186" s="197">
        <v>0</v>
      </c>
      <c r="Q186" s="197">
        <v>0</v>
      </c>
      <c r="R186" s="197"/>
      <c r="S186" s="152">
        <f t="shared" si="29"/>
        <v>0</v>
      </c>
      <c r="T186" s="152">
        <f>IF('Demande finale'!$B$11="Positif",S186*0.5,S186*0.6)</f>
        <v>0</v>
      </c>
      <c r="U186" s="153">
        <f>IF('Demande finale'!$B$11="Négatif",S186*0.4,S186*0.5)</f>
        <v>0</v>
      </c>
      <c r="V186" s="153">
        <f t="shared" si="26"/>
        <v>0</v>
      </c>
      <c r="W186" s="577"/>
      <c r="X186" s="385"/>
      <c r="Y186" s="75">
        <v>0</v>
      </c>
      <c r="Z186" s="75">
        <v>0</v>
      </c>
      <c r="AA186" s="75">
        <v>0</v>
      </c>
      <c r="AB186" s="75">
        <v>0</v>
      </c>
      <c r="AC186" s="75">
        <v>0</v>
      </c>
      <c r="AD186" s="75">
        <v>0</v>
      </c>
      <c r="AE186" s="75">
        <v>0</v>
      </c>
      <c r="AF186" s="75">
        <v>0</v>
      </c>
      <c r="AG186" s="152">
        <f t="shared" si="27"/>
        <v>0</v>
      </c>
      <c r="AH186" s="155">
        <f>MIN(IF('Demande finale'!$B$11="Positif",AG186*0.5,AG186*0.6),T186)</f>
        <v>0</v>
      </c>
      <c r="AI186" s="153">
        <f t="shared" si="24"/>
        <v>0</v>
      </c>
      <c r="AJ186" s="152">
        <f t="shared" si="28"/>
        <v>0</v>
      </c>
    </row>
    <row r="187" spans="1:36" s="11" customFormat="1" ht="25.2" hidden="1" customHeight="1" x14ac:dyDescent="0.3">
      <c r="A187" s="393"/>
      <c r="B187" s="393"/>
      <c r="C187" s="393"/>
      <c r="D187" s="393"/>
      <c r="E187" s="393"/>
      <c r="F187" s="393"/>
      <c r="G187" s="394"/>
      <c r="H187" s="394"/>
      <c r="I187" s="395"/>
      <c r="J187" s="395"/>
      <c r="K187" s="75">
        <v>0</v>
      </c>
      <c r="L187" s="75">
        <v>0</v>
      </c>
      <c r="M187" s="75">
        <v>0</v>
      </c>
      <c r="N187" s="197">
        <v>0</v>
      </c>
      <c r="O187" s="197">
        <v>0</v>
      </c>
      <c r="P187" s="197">
        <v>0</v>
      </c>
      <c r="Q187" s="197">
        <v>0</v>
      </c>
      <c r="R187" s="197"/>
      <c r="S187" s="152">
        <f t="shared" si="29"/>
        <v>0</v>
      </c>
      <c r="T187" s="152">
        <f>IF('Demande finale'!$B$11="Positif",S187*0.5,S187*0.6)</f>
        <v>0</v>
      </c>
      <c r="U187" s="153">
        <f>IF('Demande finale'!$B$11="Négatif",S187*0.4,S187*0.5)</f>
        <v>0</v>
      </c>
      <c r="V187" s="153">
        <f t="shared" si="26"/>
        <v>0</v>
      </c>
      <c r="W187" s="577"/>
      <c r="X187" s="385"/>
      <c r="Y187" s="75">
        <v>0</v>
      </c>
      <c r="Z187" s="75">
        <v>0</v>
      </c>
      <c r="AA187" s="75">
        <v>0</v>
      </c>
      <c r="AB187" s="75">
        <v>0</v>
      </c>
      <c r="AC187" s="75">
        <v>0</v>
      </c>
      <c r="AD187" s="75">
        <v>0</v>
      </c>
      <c r="AE187" s="75">
        <v>0</v>
      </c>
      <c r="AF187" s="75">
        <v>0</v>
      </c>
      <c r="AG187" s="152">
        <f t="shared" si="27"/>
        <v>0</v>
      </c>
      <c r="AH187" s="155">
        <f>MIN(IF('Demande finale'!$B$11="Positif",AG187*0.5,AG187*0.6),T187)</f>
        <v>0</v>
      </c>
      <c r="AI187" s="153">
        <f t="shared" si="24"/>
        <v>0</v>
      </c>
      <c r="AJ187" s="152">
        <f t="shared" si="28"/>
        <v>0</v>
      </c>
    </row>
    <row r="188" spans="1:36" s="11" customFormat="1" ht="25.2" hidden="1" customHeight="1" x14ac:dyDescent="0.3">
      <c r="A188" s="393"/>
      <c r="B188" s="393"/>
      <c r="C188" s="393"/>
      <c r="D188" s="393"/>
      <c r="E188" s="393"/>
      <c r="F188" s="393"/>
      <c r="G188" s="394"/>
      <c r="H188" s="394"/>
      <c r="I188" s="395"/>
      <c r="J188" s="395"/>
      <c r="K188" s="75">
        <v>0</v>
      </c>
      <c r="L188" s="75">
        <v>0</v>
      </c>
      <c r="M188" s="75">
        <v>0</v>
      </c>
      <c r="N188" s="197">
        <v>0</v>
      </c>
      <c r="O188" s="197">
        <v>0</v>
      </c>
      <c r="P188" s="197">
        <v>0</v>
      </c>
      <c r="Q188" s="197">
        <v>0</v>
      </c>
      <c r="R188" s="197"/>
      <c r="S188" s="152">
        <f t="shared" si="29"/>
        <v>0</v>
      </c>
      <c r="T188" s="152">
        <f>IF('Demande finale'!$B$11="Positif",S188*0.5,S188*0.6)</f>
        <v>0</v>
      </c>
      <c r="U188" s="153">
        <f>IF('Demande finale'!$B$11="Négatif",S188*0.4,S188*0.5)</f>
        <v>0</v>
      </c>
      <c r="V188" s="153">
        <f t="shared" si="26"/>
        <v>0</v>
      </c>
      <c r="W188" s="577"/>
      <c r="X188" s="385"/>
      <c r="Y188" s="75">
        <v>0</v>
      </c>
      <c r="Z188" s="75">
        <v>0</v>
      </c>
      <c r="AA188" s="75">
        <v>0</v>
      </c>
      <c r="AB188" s="75">
        <v>0</v>
      </c>
      <c r="AC188" s="75">
        <v>0</v>
      </c>
      <c r="AD188" s="75">
        <v>0</v>
      </c>
      <c r="AE188" s="75">
        <v>0</v>
      </c>
      <c r="AF188" s="75">
        <v>0</v>
      </c>
      <c r="AG188" s="152">
        <f t="shared" si="27"/>
        <v>0</v>
      </c>
      <c r="AH188" s="155">
        <f>MIN(IF('Demande finale'!$B$11="Positif",AG188*0.5,AG188*0.6),T188)</f>
        <v>0</v>
      </c>
      <c r="AI188" s="153">
        <f t="shared" si="24"/>
        <v>0</v>
      </c>
      <c r="AJ188" s="152">
        <f t="shared" si="28"/>
        <v>0</v>
      </c>
    </row>
    <row r="189" spans="1:36" s="11" customFormat="1" ht="25.2" hidden="1" customHeight="1" x14ac:dyDescent="0.3">
      <c r="A189" s="393"/>
      <c r="B189" s="393"/>
      <c r="C189" s="393"/>
      <c r="D189" s="393"/>
      <c r="E189" s="393"/>
      <c r="F189" s="393"/>
      <c r="G189" s="394"/>
      <c r="H189" s="394"/>
      <c r="I189" s="395"/>
      <c r="J189" s="395"/>
      <c r="K189" s="75">
        <v>0</v>
      </c>
      <c r="L189" s="75">
        <v>0</v>
      </c>
      <c r="M189" s="75">
        <v>0</v>
      </c>
      <c r="N189" s="197">
        <v>0</v>
      </c>
      <c r="O189" s="197">
        <v>0</v>
      </c>
      <c r="P189" s="197">
        <v>0</v>
      </c>
      <c r="Q189" s="197">
        <v>0</v>
      </c>
      <c r="R189" s="197"/>
      <c r="S189" s="152">
        <f t="shared" si="29"/>
        <v>0</v>
      </c>
      <c r="T189" s="152">
        <f>IF('Demande finale'!$B$11="Positif",S189*0.5,S189*0.6)</f>
        <v>0</v>
      </c>
      <c r="U189" s="153">
        <f>IF('Demande finale'!$B$11="Négatif",S189*0.4,S189*0.5)</f>
        <v>0</v>
      </c>
      <c r="V189" s="153">
        <f t="shared" si="26"/>
        <v>0</v>
      </c>
      <c r="W189" s="577"/>
      <c r="X189" s="385"/>
      <c r="Y189" s="75">
        <v>0</v>
      </c>
      <c r="Z189" s="75">
        <v>0</v>
      </c>
      <c r="AA189" s="75">
        <v>0</v>
      </c>
      <c r="AB189" s="75">
        <v>0</v>
      </c>
      <c r="AC189" s="75">
        <v>0</v>
      </c>
      <c r="AD189" s="75">
        <v>0</v>
      </c>
      <c r="AE189" s="75">
        <v>0</v>
      </c>
      <c r="AF189" s="75">
        <v>0</v>
      </c>
      <c r="AG189" s="152">
        <f t="shared" si="27"/>
        <v>0</v>
      </c>
      <c r="AH189" s="155">
        <f>MIN(IF('Demande finale'!$B$11="Positif",AG189*0.5,AG189*0.6),T189)</f>
        <v>0</v>
      </c>
      <c r="AI189" s="153">
        <f t="shared" si="24"/>
        <v>0</v>
      </c>
      <c r="AJ189" s="152">
        <f t="shared" si="28"/>
        <v>0</v>
      </c>
    </row>
    <row r="190" spans="1:36" s="11" customFormat="1" ht="25.2" hidden="1" customHeight="1" x14ac:dyDescent="0.3">
      <c r="A190" s="393"/>
      <c r="B190" s="393"/>
      <c r="C190" s="393"/>
      <c r="D190" s="393"/>
      <c r="E190" s="393"/>
      <c r="F190" s="393"/>
      <c r="G190" s="394"/>
      <c r="H190" s="394"/>
      <c r="I190" s="395"/>
      <c r="J190" s="395"/>
      <c r="K190" s="75">
        <v>0</v>
      </c>
      <c r="L190" s="75">
        <v>0</v>
      </c>
      <c r="M190" s="75">
        <v>0</v>
      </c>
      <c r="N190" s="197">
        <v>0</v>
      </c>
      <c r="O190" s="197">
        <v>0</v>
      </c>
      <c r="P190" s="197">
        <v>0</v>
      </c>
      <c r="Q190" s="197">
        <v>0</v>
      </c>
      <c r="R190" s="197"/>
      <c r="S190" s="152">
        <f t="shared" si="29"/>
        <v>0</v>
      </c>
      <c r="T190" s="152">
        <f>IF('Demande finale'!$B$11="Positif",S190*0.5,S190*0.6)</f>
        <v>0</v>
      </c>
      <c r="U190" s="153">
        <f>IF('Demande finale'!$B$11="Négatif",S190*0.4,S190*0.5)</f>
        <v>0</v>
      </c>
      <c r="V190" s="153">
        <f t="shared" si="26"/>
        <v>0</v>
      </c>
      <c r="W190" s="577"/>
      <c r="X190" s="385"/>
      <c r="Y190" s="75">
        <v>0</v>
      </c>
      <c r="Z190" s="75">
        <v>0</v>
      </c>
      <c r="AA190" s="75">
        <v>0</v>
      </c>
      <c r="AB190" s="75">
        <v>0</v>
      </c>
      <c r="AC190" s="75">
        <v>0</v>
      </c>
      <c r="AD190" s="75">
        <v>0</v>
      </c>
      <c r="AE190" s="75">
        <v>0</v>
      </c>
      <c r="AF190" s="75">
        <v>0</v>
      </c>
      <c r="AG190" s="152">
        <f t="shared" si="27"/>
        <v>0</v>
      </c>
      <c r="AH190" s="155">
        <f>MIN(IF('Demande finale'!$B$11="Positif",AG190*0.5,AG190*0.6),T190)</f>
        <v>0</v>
      </c>
      <c r="AI190" s="153">
        <f t="shared" si="24"/>
        <v>0</v>
      </c>
      <c r="AJ190" s="152">
        <f t="shared" si="28"/>
        <v>0</v>
      </c>
    </row>
    <row r="191" spans="1:36" s="11" customFormat="1" ht="25.2" hidden="1" customHeight="1" x14ac:dyDescent="0.3">
      <c r="A191" s="393"/>
      <c r="B191" s="393"/>
      <c r="C191" s="393"/>
      <c r="D191" s="393"/>
      <c r="E191" s="393"/>
      <c r="F191" s="393"/>
      <c r="G191" s="394"/>
      <c r="H191" s="394"/>
      <c r="I191" s="395"/>
      <c r="J191" s="395"/>
      <c r="K191" s="75">
        <v>0</v>
      </c>
      <c r="L191" s="75">
        <v>0</v>
      </c>
      <c r="M191" s="75">
        <v>0</v>
      </c>
      <c r="N191" s="197">
        <v>0</v>
      </c>
      <c r="O191" s="197">
        <v>0</v>
      </c>
      <c r="P191" s="197">
        <v>0</v>
      </c>
      <c r="Q191" s="197">
        <v>0</v>
      </c>
      <c r="R191" s="197"/>
      <c r="S191" s="152">
        <f t="shared" si="29"/>
        <v>0</v>
      </c>
      <c r="T191" s="152">
        <f>IF('Demande finale'!$B$11="Positif",S191*0.5,S191*0.6)</f>
        <v>0</v>
      </c>
      <c r="U191" s="153">
        <f>IF('Demande finale'!$B$11="Négatif",S191*0.4,S191*0.5)</f>
        <v>0</v>
      </c>
      <c r="V191" s="153">
        <f t="shared" si="26"/>
        <v>0</v>
      </c>
      <c r="W191" s="577"/>
      <c r="X191" s="385"/>
      <c r="Y191" s="75">
        <v>0</v>
      </c>
      <c r="Z191" s="75">
        <v>0</v>
      </c>
      <c r="AA191" s="75">
        <v>0</v>
      </c>
      <c r="AB191" s="75">
        <v>0</v>
      </c>
      <c r="AC191" s="75">
        <v>0</v>
      </c>
      <c r="AD191" s="75">
        <v>0</v>
      </c>
      <c r="AE191" s="75">
        <v>0</v>
      </c>
      <c r="AF191" s="75">
        <v>0</v>
      </c>
      <c r="AG191" s="152">
        <f t="shared" si="27"/>
        <v>0</v>
      </c>
      <c r="AH191" s="155">
        <f>MIN(IF('Demande finale'!$B$11="Positif",AG191*0.5,AG191*0.6),T191)</f>
        <v>0</v>
      </c>
      <c r="AI191" s="153">
        <f t="shared" si="24"/>
        <v>0</v>
      </c>
      <c r="AJ191" s="152">
        <f t="shared" si="28"/>
        <v>0</v>
      </c>
    </row>
    <row r="192" spans="1:36" s="11" customFormat="1" ht="25.2" hidden="1" customHeight="1" x14ac:dyDescent="0.3">
      <c r="A192" s="393"/>
      <c r="B192" s="393"/>
      <c r="C192" s="393"/>
      <c r="D192" s="393"/>
      <c r="E192" s="393"/>
      <c r="F192" s="393"/>
      <c r="G192" s="394"/>
      <c r="H192" s="394"/>
      <c r="I192" s="395"/>
      <c r="J192" s="395"/>
      <c r="K192" s="75">
        <v>0</v>
      </c>
      <c r="L192" s="75">
        <v>0</v>
      </c>
      <c r="M192" s="75">
        <v>0</v>
      </c>
      <c r="N192" s="197">
        <v>0</v>
      </c>
      <c r="O192" s="197">
        <v>0</v>
      </c>
      <c r="P192" s="197">
        <v>0</v>
      </c>
      <c r="Q192" s="197">
        <v>0</v>
      </c>
      <c r="R192" s="197"/>
      <c r="S192" s="152">
        <f t="shared" si="29"/>
        <v>0</v>
      </c>
      <c r="T192" s="152">
        <f>IF('Demande finale'!$B$11="Positif",S192*0.5,S192*0.6)</f>
        <v>0</v>
      </c>
      <c r="U192" s="153">
        <f>IF('Demande finale'!$B$11="Négatif",S192*0.4,S192*0.5)</f>
        <v>0</v>
      </c>
      <c r="V192" s="153">
        <f t="shared" si="26"/>
        <v>0</v>
      </c>
      <c r="W192" s="577"/>
      <c r="X192" s="385"/>
      <c r="Y192" s="75">
        <v>0</v>
      </c>
      <c r="Z192" s="75">
        <v>0</v>
      </c>
      <c r="AA192" s="75">
        <v>0</v>
      </c>
      <c r="AB192" s="75">
        <v>0</v>
      </c>
      <c r="AC192" s="75">
        <v>0</v>
      </c>
      <c r="AD192" s="75">
        <v>0</v>
      </c>
      <c r="AE192" s="75">
        <v>0</v>
      </c>
      <c r="AF192" s="75">
        <v>0</v>
      </c>
      <c r="AG192" s="152">
        <f t="shared" si="27"/>
        <v>0</v>
      </c>
      <c r="AH192" s="155">
        <f>MIN(IF('Demande finale'!$B$11="Positif",AG192*0.5,AG192*0.6),T192)</f>
        <v>0</v>
      </c>
      <c r="AI192" s="153">
        <f t="shared" si="24"/>
        <v>0</v>
      </c>
      <c r="AJ192" s="152">
        <f t="shared" si="28"/>
        <v>0</v>
      </c>
    </row>
    <row r="193" spans="1:36" s="11" customFormat="1" ht="25.2" hidden="1" customHeight="1" x14ac:dyDescent="0.3">
      <c r="A193" s="393"/>
      <c r="B193" s="393"/>
      <c r="C193" s="393"/>
      <c r="D193" s="393"/>
      <c r="E193" s="393"/>
      <c r="F193" s="393"/>
      <c r="G193" s="394"/>
      <c r="H193" s="394"/>
      <c r="I193" s="395"/>
      <c r="J193" s="395"/>
      <c r="K193" s="75">
        <v>0</v>
      </c>
      <c r="L193" s="75">
        <v>0</v>
      </c>
      <c r="M193" s="75">
        <v>0</v>
      </c>
      <c r="N193" s="197">
        <v>0</v>
      </c>
      <c r="O193" s="197">
        <v>0</v>
      </c>
      <c r="P193" s="197">
        <v>0</v>
      </c>
      <c r="Q193" s="197">
        <v>0</v>
      </c>
      <c r="R193" s="197"/>
      <c r="S193" s="152">
        <f t="shared" si="29"/>
        <v>0</v>
      </c>
      <c r="T193" s="152">
        <f>IF('Demande finale'!$B$11="Positif",S193*0.5,S193*0.6)</f>
        <v>0</v>
      </c>
      <c r="U193" s="153">
        <f>IF('Demande finale'!$B$11="Négatif",S193*0.4,S193*0.5)</f>
        <v>0</v>
      </c>
      <c r="V193" s="153">
        <f t="shared" si="26"/>
        <v>0</v>
      </c>
      <c r="W193" s="577"/>
      <c r="X193" s="385"/>
      <c r="Y193" s="75">
        <v>0</v>
      </c>
      <c r="Z193" s="75">
        <v>0</v>
      </c>
      <c r="AA193" s="75">
        <v>0</v>
      </c>
      <c r="AB193" s="75">
        <v>0</v>
      </c>
      <c r="AC193" s="75">
        <v>0</v>
      </c>
      <c r="AD193" s="75">
        <v>0</v>
      </c>
      <c r="AE193" s="75">
        <v>0</v>
      </c>
      <c r="AF193" s="75">
        <v>0</v>
      </c>
      <c r="AG193" s="152">
        <f t="shared" si="27"/>
        <v>0</v>
      </c>
      <c r="AH193" s="155">
        <f>MIN(IF('Demande finale'!$B$11="Positif",AG193*0.5,AG193*0.6),T193)</f>
        <v>0</v>
      </c>
      <c r="AI193" s="153">
        <f t="shared" si="24"/>
        <v>0</v>
      </c>
      <c r="AJ193" s="152">
        <f t="shared" si="28"/>
        <v>0</v>
      </c>
    </row>
    <row r="194" spans="1:36" s="11" customFormat="1" ht="25.2" hidden="1" customHeight="1" x14ac:dyDescent="0.3">
      <c r="A194" s="393"/>
      <c r="B194" s="393"/>
      <c r="C194" s="393"/>
      <c r="D194" s="393"/>
      <c r="E194" s="393"/>
      <c r="F194" s="393"/>
      <c r="G194" s="394"/>
      <c r="H194" s="394"/>
      <c r="I194" s="395"/>
      <c r="J194" s="395"/>
      <c r="K194" s="75">
        <v>0</v>
      </c>
      <c r="L194" s="75">
        <v>0</v>
      </c>
      <c r="M194" s="75">
        <v>0</v>
      </c>
      <c r="N194" s="197">
        <v>0</v>
      </c>
      <c r="O194" s="197">
        <v>0</v>
      </c>
      <c r="P194" s="197">
        <v>0</v>
      </c>
      <c r="Q194" s="197">
        <v>0</v>
      </c>
      <c r="R194" s="197"/>
      <c r="S194" s="152">
        <f t="shared" si="29"/>
        <v>0</v>
      </c>
      <c r="T194" s="152">
        <f>IF('Demande finale'!$B$11="Positif",S194*0.5,S194*0.6)</f>
        <v>0</v>
      </c>
      <c r="U194" s="153">
        <f>IF('Demande finale'!$B$11="Négatif",S194*0.4,S194*0.5)</f>
        <v>0</v>
      </c>
      <c r="V194" s="153">
        <f t="shared" si="26"/>
        <v>0</v>
      </c>
      <c r="W194" s="577"/>
      <c r="X194" s="385"/>
      <c r="Y194" s="75">
        <v>0</v>
      </c>
      <c r="Z194" s="75">
        <v>0</v>
      </c>
      <c r="AA194" s="75">
        <v>0</v>
      </c>
      <c r="AB194" s="75">
        <v>0</v>
      </c>
      <c r="AC194" s="75">
        <v>0</v>
      </c>
      <c r="AD194" s="75">
        <v>0</v>
      </c>
      <c r="AE194" s="75">
        <v>0</v>
      </c>
      <c r="AF194" s="75">
        <v>0</v>
      </c>
      <c r="AG194" s="152">
        <f t="shared" si="27"/>
        <v>0</v>
      </c>
      <c r="AH194" s="155">
        <f>MIN(IF('Demande finale'!$B$11="Positif",AG194*0.5,AG194*0.6),T194)</f>
        <v>0</v>
      </c>
      <c r="AI194" s="153">
        <f t="shared" si="24"/>
        <v>0</v>
      </c>
      <c r="AJ194" s="152">
        <f t="shared" si="28"/>
        <v>0</v>
      </c>
    </row>
    <row r="195" spans="1:36" s="11" customFormat="1" ht="25.2" hidden="1" customHeight="1" x14ac:dyDescent="0.3">
      <c r="A195" s="393"/>
      <c r="B195" s="393"/>
      <c r="C195" s="393"/>
      <c r="D195" s="393"/>
      <c r="E195" s="393"/>
      <c r="F195" s="393"/>
      <c r="G195" s="394"/>
      <c r="H195" s="394"/>
      <c r="I195" s="395"/>
      <c r="J195" s="395"/>
      <c r="K195" s="75">
        <v>0</v>
      </c>
      <c r="L195" s="75">
        <v>0</v>
      </c>
      <c r="M195" s="75">
        <v>0</v>
      </c>
      <c r="N195" s="197">
        <v>0</v>
      </c>
      <c r="O195" s="197">
        <v>0</v>
      </c>
      <c r="P195" s="197">
        <v>0</v>
      </c>
      <c r="Q195" s="197">
        <v>0</v>
      </c>
      <c r="R195" s="197"/>
      <c r="S195" s="152">
        <f t="shared" si="29"/>
        <v>0</v>
      </c>
      <c r="T195" s="152">
        <f>IF('Demande finale'!$B$11="Positif",S195*0.5,S195*0.6)</f>
        <v>0</v>
      </c>
      <c r="U195" s="153">
        <f>IF('Demande finale'!$B$11="Négatif",S195*0.4,S195*0.5)</f>
        <v>0</v>
      </c>
      <c r="V195" s="153">
        <f t="shared" si="26"/>
        <v>0</v>
      </c>
      <c r="W195" s="577"/>
      <c r="X195" s="385"/>
      <c r="Y195" s="75">
        <v>0</v>
      </c>
      <c r="Z195" s="75">
        <v>0</v>
      </c>
      <c r="AA195" s="75">
        <v>0</v>
      </c>
      <c r="AB195" s="75">
        <v>0</v>
      </c>
      <c r="AC195" s="75">
        <v>0</v>
      </c>
      <c r="AD195" s="75">
        <v>0</v>
      </c>
      <c r="AE195" s="75">
        <v>0</v>
      </c>
      <c r="AF195" s="75">
        <v>0</v>
      </c>
      <c r="AG195" s="152">
        <f t="shared" si="27"/>
        <v>0</v>
      </c>
      <c r="AH195" s="155">
        <f>MIN(IF('Demande finale'!$B$11="Positif",AG195*0.5,AG195*0.6),T195)</f>
        <v>0</v>
      </c>
      <c r="AI195" s="153">
        <f t="shared" si="24"/>
        <v>0</v>
      </c>
      <c r="AJ195" s="152">
        <f t="shared" si="28"/>
        <v>0</v>
      </c>
    </row>
    <row r="196" spans="1:36" s="11" customFormat="1" ht="25.2" hidden="1" customHeight="1" x14ac:dyDescent="0.3">
      <c r="A196" s="393"/>
      <c r="B196" s="393"/>
      <c r="C196" s="393"/>
      <c r="D196" s="393"/>
      <c r="E196" s="393"/>
      <c r="F196" s="393"/>
      <c r="G196" s="394"/>
      <c r="H196" s="394"/>
      <c r="I196" s="395"/>
      <c r="J196" s="395"/>
      <c r="K196" s="75">
        <v>0</v>
      </c>
      <c r="L196" s="75">
        <v>0</v>
      </c>
      <c r="M196" s="75">
        <v>0</v>
      </c>
      <c r="N196" s="197">
        <v>0</v>
      </c>
      <c r="O196" s="197">
        <v>0</v>
      </c>
      <c r="P196" s="197">
        <v>0</v>
      </c>
      <c r="Q196" s="197">
        <v>0</v>
      </c>
      <c r="R196" s="197"/>
      <c r="S196" s="152">
        <f t="shared" si="29"/>
        <v>0</v>
      </c>
      <c r="T196" s="152">
        <f>IF('Demande finale'!$B$11="Positif",S196*0.5,S196*0.6)</f>
        <v>0</v>
      </c>
      <c r="U196" s="153">
        <f>IF('Demande finale'!$B$11="Négatif",S196*0.4,S196*0.5)</f>
        <v>0</v>
      </c>
      <c r="V196" s="153">
        <f t="shared" si="26"/>
        <v>0</v>
      </c>
      <c r="W196" s="577"/>
      <c r="X196" s="385"/>
      <c r="Y196" s="75">
        <v>0</v>
      </c>
      <c r="Z196" s="75">
        <v>0</v>
      </c>
      <c r="AA196" s="75">
        <v>0</v>
      </c>
      <c r="AB196" s="75">
        <v>0</v>
      </c>
      <c r="AC196" s="75">
        <v>0</v>
      </c>
      <c r="AD196" s="75">
        <v>0</v>
      </c>
      <c r="AE196" s="75">
        <v>0</v>
      </c>
      <c r="AF196" s="75">
        <v>0</v>
      </c>
      <c r="AG196" s="152">
        <f t="shared" si="27"/>
        <v>0</v>
      </c>
      <c r="AH196" s="155">
        <f>MIN(IF('Demande finale'!$B$11="Positif",AG196*0.5,AG196*0.6),T196)</f>
        <v>0</v>
      </c>
      <c r="AI196" s="153">
        <f t="shared" si="24"/>
        <v>0</v>
      </c>
      <c r="AJ196" s="152">
        <f t="shared" si="28"/>
        <v>0</v>
      </c>
    </row>
    <row r="197" spans="1:36" s="11" customFormat="1" ht="25.2" hidden="1" customHeight="1" x14ac:dyDescent="0.3">
      <c r="A197" s="393"/>
      <c r="B197" s="393"/>
      <c r="C197" s="393"/>
      <c r="D197" s="393"/>
      <c r="E197" s="393"/>
      <c r="F197" s="393"/>
      <c r="G197" s="394"/>
      <c r="H197" s="394"/>
      <c r="I197" s="395"/>
      <c r="J197" s="395"/>
      <c r="K197" s="75">
        <v>0</v>
      </c>
      <c r="L197" s="75">
        <v>0</v>
      </c>
      <c r="M197" s="75">
        <v>0</v>
      </c>
      <c r="N197" s="197">
        <v>0</v>
      </c>
      <c r="O197" s="197">
        <v>0</v>
      </c>
      <c r="P197" s="197">
        <v>0</v>
      </c>
      <c r="Q197" s="197">
        <v>0</v>
      </c>
      <c r="R197" s="197"/>
      <c r="S197" s="152">
        <f t="shared" si="29"/>
        <v>0</v>
      </c>
      <c r="T197" s="152">
        <f>IF('Demande finale'!$B$11="Positif",S197*0.5,S197*0.6)</f>
        <v>0</v>
      </c>
      <c r="U197" s="153">
        <f>IF('Demande finale'!$B$11="Négatif",S197*0.4,S197*0.5)</f>
        <v>0</v>
      </c>
      <c r="V197" s="153">
        <f t="shared" si="26"/>
        <v>0</v>
      </c>
      <c r="W197" s="577"/>
      <c r="X197" s="385"/>
      <c r="Y197" s="75">
        <v>0</v>
      </c>
      <c r="Z197" s="75">
        <v>0</v>
      </c>
      <c r="AA197" s="75">
        <v>0</v>
      </c>
      <c r="AB197" s="75">
        <v>0</v>
      </c>
      <c r="AC197" s="75">
        <v>0</v>
      </c>
      <c r="AD197" s="75">
        <v>0</v>
      </c>
      <c r="AE197" s="75">
        <v>0</v>
      </c>
      <c r="AF197" s="75">
        <v>0</v>
      </c>
      <c r="AG197" s="152">
        <f t="shared" si="27"/>
        <v>0</v>
      </c>
      <c r="AH197" s="155">
        <f>MIN(IF('Demande finale'!$B$11="Positif",AG197*0.5,AG197*0.6),T197)</f>
        <v>0</v>
      </c>
      <c r="AI197" s="153">
        <f t="shared" si="24"/>
        <v>0</v>
      </c>
      <c r="AJ197" s="152">
        <f t="shared" si="28"/>
        <v>0</v>
      </c>
    </row>
    <row r="198" spans="1:36" s="11" customFormat="1" ht="25.2" hidden="1" customHeight="1" x14ac:dyDescent="0.3">
      <c r="A198" s="393"/>
      <c r="B198" s="393"/>
      <c r="C198" s="393"/>
      <c r="D198" s="393"/>
      <c r="E198" s="393"/>
      <c r="F198" s="393"/>
      <c r="G198" s="394"/>
      <c r="H198" s="394"/>
      <c r="I198" s="395"/>
      <c r="J198" s="395"/>
      <c r="K198" s="75">
        <v>0</v>
      </c>
      <c r="L198" s="75">
        <v>0</v>
      </c>
      <c r="M198" s="75">
        <v>0</v>
      </c>
      <c r="N198" s="197">
        <v>0</v>
      </c>
      <c r="O198" s="197">
        <v>0</v>
      </c>
      <c r="P198" s="197">
        <v>0</v>
      </c>
      <c r="Q198" s="197">
        <v>0</v>
      </c>
      <c r="R198" s="197"/>
      <c r="S198" s="152">
        <f t="shared" si="29"/>
        <v>0</v>
      </c>
      <c r="T198" s="152">
        <f>IF('Demande finale'!$B$11="Positif",S198*0.5,S198*0.6)</f>
        <v>0</v>
      </c>
      <c r="U198" s="153">
        <f>IF('Demande finale'!$B$11="Négatif",S198*0.4,S198*0.5)</f>
        <v>0</v>
      </c>
      <c r="V198" s="153">
        <f t="shared" si="26"/>
        <v>0</v>
      </c>
      <c r="W198" s="577"/>
      <c r="X198" s="385"/>
      <c r="Y198" s="75">
        <v>0</v>
      </c>
      <c r="Z198" s="75">
        <v>0</v>
      </c>
      <c r="AA198" s="75">
        <v>0</v>
      </c>
      <c r="AB198" s="75">
        <v>0</v>
      </c>
      <c r="AC198" s="75">
        <v>0</v>
      </c>
      <c r="AD198" s="75">
        <v>0</v>
      </c>
      <c r="AE198" s="75">
        <v>0</v>
      </c>
      <c r="AF198" s="75">
        <v>0</v>
      </c>
      <c r="AG198" s="152">
        <f t="shared" si="27"/>
        <v>0</v>
      </c>
      <c r="AH198" s="155">
        <f>MIN(IF('Demande finale'!$B$11="Positif",AG198*0.5,AG198*0.6),T198)</f>
        <v>0</v>
      </c>
      <c r="AI198" s="153">
        <f t="shared" si="24"/>
        <v>0</v>
      </c>
      <c r="AJ198" s="152">
        <f t="shared" si="28"/>
        <v>0</v>
      </c>
    </row>
    <row r="199" spans="1:36" s="11" customFormat="1" ht="25.2" hidden="1" customHeight="1" x14ac:dyDescent="0.3">
      <c r="A199" s="393"/>
      <c r="B199" s="393"/>
      <c r="C199" s="393"/>
      <c r="D199" s="393"/>
      <c r="E199" s="393"/>
      <c r="F199" s="393"/>
      <c r="G199" s="394"/>
      <c r="H199" s="394"/>
      <c r="I199" s="395"/>
      <c r="J199" s="395"/>
      <c r="K199" s="75">
        <v>0</v>
      </c>
      <c r="L199" s="75">
        <v>0</v>
      </c>
      <c r="M199" s="75">
        <v>0</v>
      </c>
      <c r="N199" s="197">
        <v>0</v>
      </c>
      <c r="O199" s="197">
        <v>0</v>
      </c>
      <c r="P199" s="197">
        <v>0</v>
      </c>
      <c r="Q199" s="197">
        <v>0</v>
      </c>
      <c r="R199" s="197"/>
      <c r="S199" s="152">
        <f t="shared" si="29"/>
        <v>0</v>
      </c>
      <c r="T199" s="152">
        <f>IF('Demande finale'!$B$11="Positif",S199*0.5,S199*0.6)</f>
        <v>0</v>
      </c>
      <c r="U199" s="153">
        <f>IF('Demande finale'!$B$11="Négatif",S199*0.4,S199*0.5)</f>
        <v>0</v>
      </c>
      <c r="V199" s="153">
        <f t="shared" si="26"/>
        <v>0</v>
      </c>
      <c r="W199" s="577"/>
      <c r="X199" s="385"/>
      <c r="Y199" s="75">
        <v>0</v>
      </c>
      <c r="Z199" s="75">
        <v>0</v>
      </c>
      <c r="AA199" s="75">
        <v>0</v>
      </c>
      <c r="AB199" s="75">
        <v>0</v>
      </c>
      <c r="AC199" s="75">
        <v>0</v>
      </c>
      <c r="AD199" s="75">
        <v>0</v>
      </c>
      <c r="AE199" s="75">
        <v>0</v>
      </c>
      <c r="AF199" s="75">
        <v>0</v>
      </c>
      <c r="AG199" s="152">
        <f t="shared" si="27"/>
        <v>0</v>
      </c>
      <c r="AH199" s="155">
        <f>MIN(IF('Demande finale'!$B$11="Positif",AG199*0.5,AG199*0.6),T199)</f>
        <v>0</v>
      </c>
      <c r="AI199" s="153">
        <f t="shared" si="24"/>
        <v>0</v>
      </c>
      <c r="AJ199" s="152">
        <f t="shared" si="28"/>
        <v>0</v>
      </c>
    </row>
    <row r="200" spans="1:36" s="11" customFormat="1" ht="25.2" hidden="1" customHeight="1" x14ac:dyDescent="0.3">
      <c r="A200" s="393"/>
      <c r="B200" s="393"/>
      <c r="C200" s="393"/>
      <c r="D200" s="393"/>
      <c r="E200" s="393"/>
      <c r="F200" s="393"/>
      <c r="G200" s="394"/>
      <c r="H200" s="394"/>
      <c r="I200" s="395"/>
      <c r="J200" s="395"/>
      <c r="K200" s="75">
        <v>0</v>
      </c>
      <c r="L200" s="75">
        <v>0</v>
      </c>
      <c r="M200" s="75">
        <v>0</v>
      </c>
      <c r="N200" s="197">
        <v>0</v>
      </c>
      <c r="O200" s="197">
        <v>0</v>
      </c>
      <c r="P200" s="197">
        <v>0</v>
      </c>
      <c r="Q200" s="197">
        <v>0</v>
      </c>
      <c r="R200" s="197"/>
      <c r="S200" s="152">
        <f t="shared" si="29"/>
        <v>0</v>
      </c>
      <c r="T200" s="152">
        <f>IF('Demande finale'!$B$11="Positif",S200*0.5,S200*0.6)</f>
        <v>0</v>
      </c>
      <c r="U200" s="153">
        <f>IF('Demande finale'!$B$11="Négatif",S200*0.4,S200*0.5)</f>
        <v>0</v>
      </c>
      <c r="V200" s="153">
        <f t="shared" si="26"/>
        <v>0</v>
      </c>
      <c r="W200" s="577"/>
      <c r="X200" s="385"/>
      <c r="Y200" s="75">
        <v>0</v>
      </c>
      <c r="Z200" s="75">
        <v>0</v>
      </c>
      <c r="AA200" s="75">
        <v>0</v>
      </c>
      <c r="AB200" s="75">
        <v>0</v>
      </c>
      <c r="AC200" s="75">
        <v>0</v>
      </c>
      <c r="AD200" s="75">
        <v>0</v>
      </c>
      <c r="AE200" s="75">
        <v>0</v>
      </c>
      <c r="AF200" s="75">
        <v>0</v>
      </c>
      <c r="AG200" s="152">
        <f t="shared" si="27"/>
        <v>0</v>
      </c>
      <c r="AH200" s="155">
        <f>MIN(IF('Demande finale'!$B$11="Positif",AG200*0.5,AG200*0.6),T200)</f>
        <v>0</v>
      </c>
      <c r="AI200" s="153">
        <f t="shared" si="24"/>
        <v>0</v>
      </c>
      <c r="AJ200" s="152">
        <f t="shared" si="28"/>
        <v>0</v>
      </c>
    </row>
    <row r="201" spans="1:36" s="11" customFormat="1" ht="25.2" hidden="1" customHeight="1" x14ac:dyDescent="0.3">
      <c r="A201" s="393"/>
      <c r="B201" s="393"/>
      <c r="C201" s="393"/>
      <c r="D201" s="393"/>
      <c r="E201" s="393"/>
      <c r="F201" s="393"/>
      <c r="G201" s="394"/>
      <c r="H201" s="394"/>
      <c r="I201" s="395"/>
      <c r="J201" s="395"/>
      <c r="K201" s="75">
        <v>0</v>
      </c>
      <c r="L201" s="75">
        <v>0</v>
      </c>
      <c r="M201" s="75">
        <v>0</v>
      </c>
      <c r="N201" s="197">
        <v>0</v>
      </c>
      <c r="O201" s="197">
        <v>0</v>
      </c>
      <c r="P201" s="197">
        <v>0</v>
      </c>
      <c r="Q201" s="197">
        <v>0</v>
      </c>
      <c r="R201" s="197"/>
      <c r="S201" s="152">
        <f t="shared" si="29"/>
        <v>0</v>
      </c>
      <c r="T201" s="152">
        <f>IF('Demande finale'!$B$11="Positif",S201*0.5,S201*0.6)</f>
        <v>0</v>
      </c>
      <c r="U201" s="153">
        <f>IF('Demande finale'!$B$11="Négatif",S201*0.4,S201*0.5)</f>
        <v>0</v>
      </c>
      <c r="V201" s="153">
        <f t="shared" si="26"/>
        <v>0</v>
      </c>
      <c r="W201" s="577"/>
      <c r="X201" s="385"/>
      <c r="Y201" s="75">
        <v>0</v>
      </c>
      <c r="Z201" s="75">
        <v>0</v>
      </c>
      <c r="AA201" s="75">
        <v>0</v>
      </c>
      <c r="AB201" s="75">
        <v>0</v>
      </c>
      <c r="AC201" s="75">
        <v>0</v>
      </c>
      <c r="AD201" s="75">
        <v>0</v>
      </c>
      <c r="AE201" s="75">
        <v>0</v>
      </c>
      <c r="AF201" s="75">
        <v>0</v>
      </c>
      <c r="AG201" s="152">
        <f t="shared" si="27"/>
        <v>0</v>
      </c>
      <c r="AH201" s="155">
        <f>MIN(IF('Demande finale'!$B$11="Positif",AG201*0.5,AG201*0.6),T201)</f>
        <v>0</v>
      </c>
      <c r="AI201" s="153">
        <f t="shared" si="24"/>
        <v>0</v>
      </c>
      <c r="AJ201" s="152">
        <f t="shared" si="28"/>
        <v>0</v>
      </c>
    </row>
    <row r="202" spans="1:36" s="11" customFormat="1" ht="25.2" hidden="1" customHeight="1" x14ac:dyDescent="0.3">
      <c r="A202" s="393"/>
      <c r="B202" s="393"/>
      <c r="C202" s="393"/>
      <c r="D202" s="393"/>
      <c r="E202" s="393"/>
      <c r="F202" s="393"/>
      <c r="G202" s="394"/>
      <c r="H202" s="394"/>
      <c r="I202" s="395"/>
      <c r="J202" s="395"/>
      <c r="K202" s="75">
        <v>0</v>
      </c>
      <c r="L202" s="75">
        <v>0</v>
      </c>
      <c r="M202" s="75">
        <v>0</v>
      </c>
      <c r="N202" s="197">
        <v>0</v>
      </c>
      <c r="O202" s="197">
        <v>0</v>
      </c>
      <c r="P202" s="197">
        <v>0</v>
      </c>
      <c r="Q202" s="197">
        <v>0</v>
      </c>
      <c r="R202" s="197"/>
      <c r="S202" s="152">
        <f t="shared" si="29"/>
        <v>0</v>
      </c>
      <c r="T202" s="152">
        <f>IF('Demande finale'!$B$11="Positif",S202*0.5,S202*0.6)</f>
        <v>0</v>
      </c>
      <c r="U202" s="153">
        <f>IF('Demande finale'!$B$11="Négatif",S202*0.4,S202*0.5)</f>
        <v>0</v>
      </c>
      <c r="V202" s="153">
        <f t="shared" si="26"/>
        <v>0</v>
      </c>
      <c r="W202" s="577"/>
      <c r="X202" s="385"/>
      <c r="Y202" s="75">
        <v>0</v>
      </c>
      <c r="Z202" s="75">
        <v>0</v>
      </c>
      <c r="AA202" s="75">
        <v>0</v>
      </c>
      <c r="AB202" s="75">
        <v>0</v>
      </c>
      <c r="AC202" s="75">
        <v>0</v>
      </c>
      <c r="AD202" s="75">
        <v>0</v>
      </c>
      <c r="AE202" s="75">
        <v>0</v>
      </c>
      <c r="AF202" s="75">
        <v>0</v>
      </c>
      <c r="AG202" s="152">
        <f t="shared" si="27"/>
        <v>0</v>
      </c>
      <c r="AH202" s="155">
        <f>MIN(IF('Demande finale'!$B$11="Positif",AG202*0.5,AG202*0.6),T202)</f>
        <v>0</v>
      </c>
      <c r="AI202" s="153">
        <f t="shared" si="24"/>
        <v>0</v>
      </c>
      <c r="AJ202" s="152">
        <f t="shared" si="28"/>
        <v>0</v>
      </c>
    </row>
    <row r="203" spans="1:36" s="11" customFormat="1" ht="25.2" hidden="1" customHeight="1" x14ac:dyDescent="0.3">
      <c r="A203" s="393"/>
      <c r="B203" s="393"/>
      <c r="C203" s="393"/>
      <c r="D203" s="393"/>
      <c r="E203" s="393"/>
      <c r="F203" s="393"/>
      <c r="G203" s="394"/>
      <c r="H203" s="394"/>
      <c r="I203" s="395"/>
      <c r="J203" s="395"/>
      <c r="K203" s="75">
        <v>0</v>
      </c>
      <c r="L203" s="75">
        <v>0</v>
      </c>
      <c r="M203" s="75">
        <v>0</v>
      </c>
      <c r="N203" s="197">
        <v>0</v>
      </c>
      <c r="O203" s="197">
        <v>0</v>
      </c>
      <c r="P203" s="197">
        <v>0</v>
      </c>
      <c r="Q203" s="197">
        <v>0</v>
      </c>
      <c r="R203" s="197"/>
      <c r="S203" s="152">
        <f t="shared" si="29"/>
        <v>0</v>
      </c>
      <c r="T203" s="152">
        <f>IF('Demande finale'!$B$11="Positif",S203*0.5,S203*0.6)</f>
        <v>0</v>
      </c>
      <c r="U203" s="153">
        <f>IF('Demande finale'!$B$11="Négatif",S203*0.4,S203*0.5)</f>
        <v>0</v>
      </c>
      <c r="V203" s="153">
        <f t="shared" si="26"/>
        <v>0</v>
      </c>
      <c r="W203" s="577"/>
      <c r="X203" s="385"/>
      <c r="Y203" s="75">
        <v>0</v>
      </c>
      <c r="Z203" s="75">
        <v>0</v>
      </c>
      <c r="AA203" s="75">
        <v>0</v>
      </c>
      <c r="AB203" s="75">
        <v>0</v>
      </c>
      <c r="AC203" s="75">
        <v>0</v>
      </c>
      <c r="AD203" s="75">
        <v>0</v>
      </c>
      <c r="AE203" s="75">
        <v>0</v>
      </c>
      <c r="AF203" s="75">
        <v>0</v>
      </c>
      <c r="AG203" s="152">
        <f t="shared" si="27"/>
        <v>0</v>
      </c>
      <c r="AH203" s="155">
        <f>MIN(IF('Demande finale'!$B$11="Positif",AG203*0.5,AG203*0.6),T203)</f>
        <v>0</v>
      </c>
      <c r="AI203" s="153">
        <f t="shared" si="24"/>
        <v>0</v>
      </c>
      <c r="AJ203" s="152">
        <f t="shared" si="28"/>
        <v>0</v>
      </c>
    </row>
    <row r="204" spans="1:36" s="11" customFormat="1" ht="25.2" hidden="1" customHeight="1" x14ac:dyDescent="0.3">
      <c r="A204" s="393"/>
      <c r="B204" s="393"/>
      <c r="C204" s="393"/>
      <c r="D204" s="393"/>
      <c r="E204" s="393"/>
      <c r="F204" s="393"/>
      <c r="G204" s="394"/>
      <c r="H204" s="394"/>
      <c r="I204" s="395"/>
      <c r="J204" s="395"/>
      <c r="K204" s="75">
        <v>0</v>
      </c>
      <c r="L204" s="75">
        <v>0</v>
      </c>
      <c r="M204" s="75">
        <v>0</v>
      </c>
      <c r="N204" s="197">
        <v>0</v>
      </c>
      <c r="O204" s="197">
        <v>0</v>
      </c>
      <c r="P204" s="197">
        <v>0</v>
      </c>
      <c r="Q204" s="197">
        <v>0</v>
      </c>
      <c r="R204" s="197"/>
      <c r="S204" s="152">
        <f t="shared" si="29"/>
        <v>0</v>
      </c>
      <c r="T204" s="152">
        <f>IF('Demande finale'!$B$11="Positif",S204*0.5,S204*0.6)</f>
        <v>0</v>
      </c>
      <c r="U204" s="153">
        <f>IF('Demande finale'!$B$11="Négatif",S204*0.4,S204*0.5)</f>
        <v>0</v>
      </c>
      <c r="V204" s="153">
        <f t="shared" si="26"/>
        <v>0</v>
      </c>
      <c r="W204" s="577"/>
      <c r="X204" s="385"/>
      <c r="Y204" s="75">
        <v>0</v>
      </c>
      <c r="Z204" s="75">
        <v>0</v>
      </c>
      <c r="AA204" s="75">
        <v>0</v>
      </c>
      <c r="AB204" s="75">
        <v>0</v>
      </c>
      <c r="AC204" s="75">
        <v>0</v>
      </c>
      <c r="AD204" s="75">
        <v>0</v>
      </c>
      <c r="AE204" s="75">
        <v>0</v>
      </c>
      <c r="AF204" s="75">
        <v>0</v>
      </c>
      <c r="AG204" s="152">
        <f t="shared" si="27"/>
        <v>0</v>
      </c>
      <c r="AH204" s="155">
        <f>MIN(IF('Demande finale'!$B$11="Positif",AG204*0.5,AG204*0.6),T204)</f>
        <v>0</v>
      </c>
      <c r="AI204" s="153">
        <f t="shared" si="24"/>
        <v>0</v>
      </c>
      <c r="AJ204" s="152">
        <f t="shared" si="28"/>
        <v>0</v>
      </c>
    </row>
    <row r="205" spans="1:36" s="11" customFormat="1" ht="25.2" hidden="1" customHeight="1" x14ac:dyDescent="0.3">
      <c r="A205" s="393"/>
      <c r="B205" s="393"/>
      <c r="C205" s="393"/>
      <c r="D205" s="393"/>
      <c r="E205" s="393"/>
      <c r="F205" s="393"/>
      <c r="G205" s="394"/>
      <c r="H205" s="394"/>
      <c r="I205" s="395"/>
      <c r="J205" s="395"/>
      <c r="K205" s="75">
        <v>0</v>
      </c>
      <c r="L205" s="75">
        <v>0</v>
      </c>
      <c r="M205" s="75">
        <v>0</v>
      </c>
      <c r="N205" s="197">
        <v>0</v>
      </c>
      <c r="O205" s="197">
        <v>0</v>
      </c>
      <c r="P205" s="197">
        <v>0</v>
      </c>
      <c r="Q205" s="197">
        <v>0</v>
      </c>
      <c r="R205" s="197"/>
      <c r="S205" s="152">
        <f t="shared" si="29"/>
        <v>0</v>
      </c>
      <c r="T205" s="152">
        <f>IF('Demande finale'!$B$11="Positif",S205*0.5,S205*0.6)</f>
        <v>0</v>
      </c>
      <c r="U205" s="153">
        <f>IF('Demande finale'!$B$11="Négatif",S205*0.4,S205*0.5)</f>
        <v>0</v>
      </c>
      <c r="V205" s="153">
        <f t="shared" si="26"/>
        <v>0</v>
      </c>
      <c r="W205" s="577"/>
      <c r="X205" s="385"/>
      <c r="Y205" s="75">
        <v>0</v>
      </c>
      <c r="Z205" s="75">
        <v>0</v>
      </c>
      <c r="AA205" s="75">
        <v>0</v>
      </c>
      <c r="AB205" s="75">
        <v>0</v>
      </c>
      <c r="AC205" s="75">
        <v>0</v>
      </c>
      <c r="AD205" s="75">
        <v>0</v>
      </c>
      <c r="AE205" s="75">
        <v>0</v>
      </c>
      <c r="AF205" s="75">
        <v>0</v>
      </c>
      <c r="AG205" s="152">
        <f t="shared" si="27"/>
        <v>0</v>
      </c>
      <c r="AH205" s="155">
        <f>MIN(IF('Demande finale'!$B$11="Positif",AG205*0.5,AG205*0.6),T205)</f>
        <v>0</v>
      </c>
      <c r="AI205" s="153">
        <f t="shared" si="24"/>
        <v>0</v>
      </c>
      <c r="AJ205" s="152">
        <f t="shared" si="28"/>
        <v>0</v>
      </c>
    </row>
    <row r="206" spans="1:36" s="11" customFormat="1" ht="25.2" hidden="1" customHeight="1" x14ac:dyDescent="0.3">
      <c r="A206" s="393"/>
      <c r="B206" s="393"/>
      <c r="C206" s="393"/>
      <c r="D206" s="393"/>
      <c r="E206" s="393"/>
      <c r="F206" s="393"/>
      <c r="G206" s="394"/>
      <c r="H206" s="394"/>
      <c r="I206" s="395"/>
      <c r="J206" s="395"/>
      <c r="K206" s="75">
        <v>0</v>
      </c>
      <c r="L206" s="75">
        <v>0</v>
      </c>
      <c r="M206" s="75">
        <v>0</v>
      </c>
      <c r="N206" s="197">
        <v>0</v>
      </c>
      <c r="O206" s="197">
        <v>0</v>
      </c>
      <c r="P206" s="197">
        <v>0</v>
      </c>
      <c r="Q206" s="197">
        <v>0</v>
      </c>
      <c r="R206" s="197"/>
      <c r="S206" s="152">
        <f t="shared" si="29"/>
        <v>0</v>
      </c>
      <c r="T206" s="152">
        <f>IF('Demande finale'!$B$11="Positif",S206*0.5,S206*0.6)</f>
        <v>0</v>
      </c>
      <c r="U206" s="153">
        <f>IF('Demande finale'!$B$11="Négatif",S206*0.4,S206*0.5)</f>
        <v>0</v>
      </c>
      <c r="V206" s="153">
        <f t="shared" ref="V206:V213" si="30">SUM(T206:U206)</f>
        <v>0</v>
      </c>
      <c r="W206" s="577"/>
      <c r="X206" s="385"/>
      <c r="Y206" s="75">
        <v>0</v>
      </c>
      <c r="Z206" s="75">
        <v>0</v>
      </c>
      <c r="AA206" s="75">
        <v>0</v>
      </c>
      <c r="AB206" s="75">
        <v>0</v>
      </c>
      <c r="AC206" s="75">
        <v>0</v>
      </c>
      <c r="AD206" s="75">
        <v>0</v>
      </c>
      <c r="AE206" s="75">
        <v>0</v>
      </c>
      <c r="AF206" s="75">
        <v>0</v>
      </c>
      <c r="AG206" s="152">
        <f t="shared" ref="AG206:AG213" si="31">SUM(Y206:AF206)</f>
        <v>0</v>
      </c>
      <c r="AH206" s="155">
        <f>MIN(IF('Demande finale'!$B$11="Positif",AG206*0.5,AG206*0.6),T206)</f>
        <v>0</v>
      </c>
      <c r="AI206" s="153">
        <f t="shared" si="24"/>
        <v>0</v>
      </c>
      <c r="AJ206" s="152">
        <f t="shared" ref="AJ206:AJ213" si="32">SUM(AH206:AI206)</f>
        <v>0</v>
      </c>
    </row>
    <row r="207" spans="1:36" s="11" customFormat="1" ht="25.2" hidden="1" customHeight="1" x14ac:dyDescent="0.3">
      <c r="A207" s="393"/>
      <c r="B207" s="393"/>
      <c r="C207" s="393"/>
      <c r="D207" s="393"/>
      <c r="E207" s="393"/>
      <c r="F207" s="393"/>
      <c r="G207" s="394"/>
      <c r="H207" s="394"/>
      <c r="I207" s="395"/>
      <c r="J207" s="395"/>
      <c r="K207" s="75">
        <v>0</v>
      </c>
      <c r="L207" s="75">
        <v>0</v>
      </c>
      <c r="M207" s="75">
        <v>0</v>
      </c>
      <c r="N207" s="197">
        <v>0</v>
      </c>
      <c r="O207" s="197">
        <v>0</v>
      </c>
      <c r="P207" s="197">
        <v>0</v>
      </c>
      <c r="Q207" s="197">
        <v>0</v>
      </c>
      <c r="R207" s="197"/>
      <c r="S207" s="152">
        <f t="shared" si="29"/>
        <v>0</v>
      </c>
      <c r="T207" s="152">
        <f>IF('Demande finale'!$B$11="Positif",S207*0.5,S207*0.6)</f>
        <v>0</v>
      </c>
      <c r="U207" s="153">
        <f>IF('Demande finale'!$B$11="Négatif",S207*0.4,S207*0.5)</f>
        <v>0</v>
      </c>
      <c r="V207" s="153">
        <f t="shared" si="30"/>
        <v>0</v>
      </c>
      <c r="W207" s="577"/>
      <c r="X207" s="385"/>
      <c r="Y207" s="75">
        <v>0</v>
      </c>
      <c r="Z207" s="75">
        <v>0</v>
      </c>
      <c r="AA207" s="75">
        <v>0</v>
      </c>
      <c r="AB207" s="75">
        <v>0</v>
      </c>
      <c r="AC207" s="75">
        <v>0</v>
      </c>
      <c r="AD207" s="75">
        <v>0</v>
      </c>
      <c r="AE207" s="75">
        <v>0</v>
      </c>
      <c r="AF207" s="75">
        <v>0</v>
      </c>
      <c r="AG207" s="152">
        <f t="shared" si="31"/>
        <v>0</v>
      </c>
      <c r="AH207" s="155">
        <f>MIN(IF('Demande finale'!$B$11="Positif",AG207*0.5,AG207*0.6),T207)</f>
        <v>0</v>
      </c>
      <c r="AI207" s="153">
        <f t="shared" ref="AI207:AI213" si="33">AG207-AH207</f>
        <v>0</v>
      </c>
      <c r="AJ207" s="152">
        <f t="shared" si="32"/>
        <v>0</v>
      </c>
    </row>
    <row r="208" spans="1:36" s="11" customFormat="1" ht="25.2" hidden="1" customHeight="1" x14ac:dyDescent="0.3">
      <c r="A208" s="393"/>
      <c r="B208" s="393"/>
      <c r="C208" s="393"/>
      <c r="D208" s="393"/>
      <c r="E208" s="393"/>
      <c r="F208" s="393"/>
      <c r="G208" s="394"/>
      <c r="H208" s="394"/>
      <c r="I208" s="395"/>
      <c r="J208" s="395"/>
      <c r="K208" s="75">
        <v>0</v>
      </c>
      <c r="L208" s="75">
        <v>0</v>
      </c>
      <c r="M208" s="75">
        <v>0</v>
      </c>
      <c r="N208" s="197">
        <v>0</v>
      </c>
      <c r="O208" s="197">
        <v>0</v>
      </c>
      <c r="P208" s="197">
        <v>0</v>
      </c>
      <c r="Q208" s="197">
        <v>0</v>
      </c>
      <c r="R208" s="197"/>
      <c r="S208" s="152">
        <f t="shared" si="29"/>
        <v>0</v>
      </c>
      <c r="T208" s="152">
        <f>IF('Demande finale'!$B$11="Positif",S208*0.5,S208*0.6)</f>
        <v>0</v>
      </c>
      <c r="U208" s="153">
        <f>IF('Demande finale'!$B$11="Négatif",S208*0.4,S208*0.5)</f>
        <v>0</v>
      </c>
      <c r="V208" s="153">
        <f t="shared" si="30"/>
        <v>0</v>
      </c>
      <c r="W208" s="577"/>
      <c r="X208" s="385"/>
      <c r="Y208" s="75">
        <v>0</v>
      </c>
      <c r="Z208" s="75">
        <v>0</v>
      </c>
      <c r="AA208" s="75">
        <v>0</v>
      </c>
      <c r="AB208" s="75">
        <v>0</v>
      </c>
      <c r="AC208" s="75">
        <v>0</v>
      </c>
      <c r="AD208" s="75">
        <v>0</v>
      </c>
      <c r="AE208" s="75">
        <v>0</v>
      </c>
      <c r="AF208" s="75">
        <v>0</v>
      </c>
      <c r="AG208" s="152">
        <f t="shared" si="31"/>
        <v>0</v>
      </c>
      <c r="AH208" s="155">
        <f>MIN(IF('Demande finale'!$B$11="Positif",AG208*0.5,AG208*0.6),T208)</f>
        <v>0</v>
      </c>
      <c r="AI208" s="153">
        <f t="shared" si="33"/>
        <v>0</v>
      </c>
      <c r="AJ208" s="152">
        <f t="shared" si="32"/>
        <v>0</v>
      </c>
    </row>
    <row r="209" spans="1:36" s="11" customFormat="1" ht="25.2" hidden="1" customHeight="1" x14ac:dyDescent="0.3">
      <c r="A209" s="393"/>
      <c r="B209" s="393"/>
      <c r="C209" s="393"/>
      <c r="D209" s="393"/>
      <c r="E209" s="393"/>
      <c r="F209" s="393"/>
      <c r="G209" s="394"/>
      <c r="H209" s="394"/>
      <c r="I209" s="395"/>
      <c r="J209" s="395"/>
      <c r="K209" s="75">
        <v>0</v>
      </c>
      <c r="L209" s="75">
        <v>0</v>
      </c>
      <c r="M209" s="75">
        <v>0</v>
      </c>
      <c r="N209" s="197">
        <v>0</v>
      </c>
      <c r="O209" s="197">
        <v>0</v>
      </c>
      <c r="P209" s="197">
        <v>0</v>
      </c>
      <c r="Q209" s="197">
        <v>0</v>
      </c>
      <c r="R209" s="197"/>
      <c r="S209" s="152">
        <f t="shared" si="29"/>
        <v>0</v>
      </c>
      <c r="T209" s="152">
        <f>IF('Demande finale'!$B$11="Positif",S209*0.5,S209*0.6)</f>
        <v>0</v>
      </c>
      <c r="U209" s="153">
        <f>IF('Demande finale'!$B$11="Négatif",S209*0.4,S209*0.5)</f>
        <v>0</v>
      </c>
      <c r="V209" s="153">
        <f t="shared" si="30"/>
        <v>0</v>
      </c>
      <c r="W209" s="577"/>
      <c r="X209" s="385"/>
      <c r="Y209" s="75">
        <v>0</v>
      </c>
      <c r="Z209" s="75">
        <v>0</v>
      </c>
      <c r="AA209" s="75">
        <v>0</v>
      </c>
      <c r="AB209" s="75">
        <v>0</v>
      </c>
      <c r="AC209" s="75">
        <v>0</v>
      </c>
      <c r="AD209" s="75">
        <v>0</v>
      </c>
      <c r="AE209" s="75">
        <v>0</v>
      </c>
      <c r="AF209" s="75">
        <v>0</v>
      </c>
      <c r="AG209" s="152">
        <f t="shared" si="31"/>
        <v>0</v>
      </c>
      <c r="AH209" s="155">
        <f>MIN(IF('Demande finale'!$B$11="Positif",AG209*0.5,AG209*0.6),T209)</f>
        <v>0</v>
      </c>
      <c r="AI209" s="153">
        <f t="shared" si="33"/>
        <v>0</v>
      </c>
      <c r="AJ209" s="152">
        <f t="shared" si="32"/>
        <v>0</v>
      </c>
    </row>
    <row r="210" spans="1:36" s="11" customFormat="1" ht="25.2" hidden="1" customHeight="1" x14ac:dyDescent="0.3">
      <c r="A210" s="393"/>
      <c r="B210" s="393"/>
      <c r="C210" s="393"/>
      <c r="D210" s="393"/>
      <c r="E210" s="393"/>
      <c r="F210" s="393"/>
      <c r="G210" s="394"/>
      <c r="H210" s="394"/>
      <c r="I210" s="395"/>
      <c r="J210" s="395"/>
      <c r="K210" s="75">
        <v>0</v>
      </c>
      <c r="L210" s="75">
        <v>0</v>
      </c>
      <c r="M210" s="75">
        <v>0</v>
      </c>
      <c r="N210" s="197">
        <v>0</v>
      </c>
      <c r="O210" s="197">
        <v>0</v>
      </c>
      <c r="P210" s="197">
        <v>0</v>
      </c>
      <c r="Q210" s="197">
        <v>0</v>
      </c>
      <c r="R210" s="197"/>
      <c r="S210" s="152">
        <f t="shared" si="29"/>
        <v>0</v>
      </c>
      <c r="T210" s="152">
        <f>IF('Demande finale'!$B$11="Positif",S210*0.5,S210*0.6)</f>
        <v>0</v>
      </c>
      <c r="U210" s="153">
        <f>IF('Demande finale'!$B$11="Négatif",S210*0.4,S210*0.5)</f>
        <v>0</v>
      </c>
      <c r="V210" s="153">
        <f t="shared" si="30"/>
        <v>0</v>
      </c>
      <c r="W210" s="577"/>
      <c r="X210" s="385"/>
      <c r="Y210" s="75">
        <v>0</v>
      </c>
      <c r="Z210" s="75">
        <v>0</v>
      </c>
      <c r="AA210" s="75">
        <v>0</v>
      </c>
      <c r="AB210" s="75">
        <v>0</v>
      </c>
      <c r="AC210" s="75">
        <v>0</v>
      </c>
      <c r="AD210" s="75">
        <v>0</v>
      </c>
      <c r="AE210" s="75">
        <v>0</v>
      </c>
      <c r="AF210" s="75">
        <v>0</v>
      </c>
      <c r="AG210" s="152">
        <f t="shared" si="31"/>
        <v>0</v>
      </c>
      <c r="AH210" s="155">
        <f>MIN(IF('Demande finale'!$B$11="Positif",AG210*0.5,AG210*0.6),T210)</f>
        <v>0</v>
      </c>
      <c r="AI210" s="153">
        <f t="shared" si="33"/>
        <v>0</v>
      </c>
      <c r="AJ210" s="152">
        <f t="shared" si="32"/>
        <v>0</v>
      </c>
    </row>
    <row r="211" spans="1:36" s="11" customFormat="1" ht="25.2" hidden="1" customHeight="1" x14ac:dyDescent="0.3">
      <c r="A211" s="393"/>
      <c r="B211" s="393"/>
      <c r="C211" s="393"/>
      <c r="D211" s="393"/>
      <c r="E211" s="393"/>
      <c r="F211" s="393"/>
      <c r="G211" s="394"/>
      <c r="H211" s="394"/>
      <c r="I211" s="395"/>
      <c r="J211" s="395"/>
      <c r="K211" s="75">
        <v>0</v>
      </c>
      <c r="L211" s="75">
        <v>0</v>
      </c>
      <c r="M211" s="75">
        <v>0</v>
      </c>
      <c r="N211" s="197">
        <v>0</v>
      </c>
      <c r="O211" s="197">
        <v>0</v>
      </c>
      <c r="P211" s="197">
        <v>0</v>
      </c>
      <c r="Q211" s="197">
        <v>0</v>
      </c>
      <c r="R211" s="197"/>
      <c r="S211" s="152">
        <f t="shared" si="29"/>
        <v>0</v>
      </c>
      <c r="T211" s="152">
        <f>IF('Demande finale'!$B$11="Positif",S211*0.5,S211*0.6)</f>
        <v>0</v>
      </c>
      <c r="U211" s="153">
        <f>IF('Demande finale'!$B$11="Négatif",S211*0.4,S211*0.5)</f>
        <v>0</v>
      </c>
      <c r="V211" s="153">
        <f t="shared" si="30"/>
        <v>0</v>
      </c>
      <c r="W211" s="577"/>
      <c r="X211" s="385"/>
      <c r="Y211" s="75">
        <v>0</v>
      </c>
      <c r="Z211" s="75">
        <v>0</v>
      </c>
      <c r="AA211" s="75">
        <v>0</v>
      </c>
      <c r="AB211" s="75">
        <v>0</v>
      </c>
      <c r="AC211" s="75">
        <v>0</v>
      </c>
      <c r="AD211" s="75">
        <v>0</v>
      </c>
      <c r="AE211" s="75">
        <v>0</v>
      </c>
      <c r="AF211" s="75">
        <v>0</v>
      </c>
      <c r="AG211" s="152">
        <f t="shared" si="31"/>
        <v>0</v>
      </c>
      <c r="AH211" s="155">
        <f>MIN(IF('Demande finale'!$B$11="Positif",AG211*0.5,AG211*0.6),T211)</f>
        <v>0</v>
      </c>
      <c r="AI211" s="153">
        <f t="shared" si="33"/>
        <v>0</v>
      </c>
      <c r="AJ211" s="152">
        <f t="shared" si="32"/>
        <v>0</v>
      </c>
    </row>
    <row r="212" spans="1:36" s="11" customFormat="1" ht="25.2" hidden="1" customHeight="1" x14ac:dyDescent="0.3">
      <c r="A212" s="393"/>
      <c r="B212" s="393"/>
      <c r="C212" s="393"/>
      <c r="D212" s="393"/>
      <c r="E212" s="393"/>
      <c r="F212" s="393"/>
      <c r="G212" s="394"/>
      <c r="H212" s="394"/>
      <c r="I212" s="395"/>
      <c r="J212" s="395"/>
      <c r="K212" s="75">
        <v>0</v>
      </c>
      <c r="L212" s="75">
        <v>0</v>
      </c>
      <c r="M212" s="75">
        <v>0</v>
      </c>
      <c r="N212" s="197">
        <v>0</v>
      </c>
      <c r="O212" s="197">
        <v>0</v>
      </c>
      <c r="P212" s="197">
        <v>0</v>
      </c>
      <c r="Q212" s="197">
        <v>0</v>
      </c>
      <c r="R212" s="197"/>
      <c r="S212" s="152">
        <f t="shared" si="29"/>
        <v>0</v>
      </c>
      <c r="T212" s="152">
        <f>IF('Demande finale'!$B$11="Positif",S212*0.5,S212*0.6)</f>
        <v>0</v>
      </c>
      <c r="U212" s="153">
        <f>IF('Demande finale'!$B$11="Négatif",S212*0.4,S212*0.5)</f>
        <v>0</v>
      </c>
      <c r="V212" s="153">
        <f t="shared" si="30"/>
        <v>0</v>
      </c>
      <c r="W212" s="577"/>
      <c r="X212" s="385"/>
      <c r="Y212" s="75">
        <v>0</v>
      </c>
      <c r="Z212" s="75">
        <v>0</v>
      </c>
      <c r="AA212" s="75">
        <v>0</v>
      </c>
      <c r="AB212" s="75">
        <v>0</v>
      </c>
      <c r="AC212" s="75">
        <v>0</v>
      </c>
      <c r="AD212" s="75">
        <v>0</v>
      </c>
      <c r="AE212" s="75">
        <v>0</v>
      </c>
      <c r="AF212" s="75">
        <v>0</v>
      </c>
      <c r="AG212" s="152">
        <f t="shared" si="31"/>
        <v>0</v>
      </c>
      <c r="AH212" s="155">
        <f>MIN(IF('Demande finale'!$B$11="Positif",AG212*0.5,AG212*0.6),T212)</f>
        <v>0</v>
      </c>
      <c r="AI212" s="153">
        <f t="shared" si="33"/>
        <v>0</v>
      </c>
      <c r="AJ212" s="152">
        <f t="shared" si="32"/>
        <v>0</v>
      </c>
    </row>
    <row r="213" spans="1:36" s="11" customFormat="1" ht="25.2" hidden="1" customHeight="1" x14ac:dyDescent="0.3">
      <c r="A213" s="394"/>
      <c r="B213" s="394"/>
      <c r="C213" s="394"/>
      <c r="D213" s="394"/>
      <c r="E213" s="394"/>
      <c r="F213" s="394"/>
      <c r="G213" s="394"/>
      <c r="H213" s="394"/>
      <c r="I213" s="395"/>
      <c r="J213" s="395"/>
      <c r="K213" s="75">
        <v>0</v>
      </c>
      <c r="L213" s="75">
        <v>0</v>
      </c>
      <c r="M213" s="75">
        <v>0</v>
      </c>
      <c r="N213" s="197">
        <v>0</v>
      </c>
      <c r="O213" s="197">
        <v>0</v>
      </c>
      <c r="P213" s="197">
        <v>0</v>
      </c>
      <c r="Q213" s="197">
        <v>0</v>
      </c>
      <c r="R213" s="197"/>
      <c r="S213" s="152">
        <f t="shared" si="29"/>
        <v>0</v>
      </c>
      <c r="T213" s="152">
        <f>IF('Demande finale'!$B$11="Positif",S213*0.5,S213*0.6)</f>
        <v>0</v>
      </c>
      <c r="U213" s="153">
        <f>IF('Demande finale'!$B$11="Négatif",S213*0.4,S213*0.5)</f>
        <v>0</v>
      </c>
      <c r="V213" s="153">
        <f t="shared" si="30"/>
        <v>0</v>
      </c>
      <c r="W213" s="577"/>
      <c r="X213" s="385"/>
      <c r="Y213" s="75">
        <v>0</v>
      </c>
      <c r="Z213" s="75">
        <v>0</v>
      </c>
      <c r="AA213" s="75">
        <v>0</v>
      </c>
      <c r="AB213" s="75">
        <v>0</v>
      </c>
      <c r="AC213" s="75">
        <v>0</v>
      </c>
      <c r="AD213" s="75">
        <v>0</v>
      </c>
      <c r="AE213" s="75">
        <v>0</v>
      </c>
      <c r="AF213" s="75">
        <v>0</v>
      </c>
      <c r="AG213" s="152">
        <f t="shared" si="31"/>
        <v>0</v>
      </c>
      <c r="AH213" s="155">
        <f>MIN(IF('Demande finale'!$B$11="Positif",AG213*0.5,AG213*0.6),T213)</f>
        <v>0</v>
      </c>
      <c r="AI213" s="153">
        <f t="shared" si="33"/>
        <v>0</v>
      </c>
      <c r="AJ213" s="152">
        <f t="shared" si="32"/>
        <v>0</v>
      </c>
    </row>
  </sheetData>
  <sheetProtection algorithmName="SHA-512" hashValue="+iRlqoHdLNKYxN+R3pqvd8tnXqqMw7JYGcHogRLl+WzQfzKO0EpFz+I21IaQLQjhTulrxuKtBCod3kNRyDIXvA==" saltValue="hAh2IkMJrfthgtk+fiQewg==" spinCount="100000" sheet="1" selectLockedCells="1"/>
  <mergeCells count="21">
    <mergeCell ref="S10:S12"/>
    <mergeCell ref="T10:U11"/>
    <mergeCell ref="V10:V12"/>
    <mergeCell ref="W10:W213"/>
    <mergeCell ref="X10:X12"/>
    <mergeCell ref="X8:AJ8"/>
    <mergeCell ref="A13:J13"/>
    <mergeCell ref="A11:J11"/>
    <mergeCell ref="K11:K12"/>
    <mergeCell ref="L11:L12"/>
    <mergeCell ref="M11:M12"/>
    <mergeCell ref="K10:R10"/>
    <mergeCell ref="N11:R11"/>
    <mergeCell ref="Y10:AF10"/>
    <mergeCell ref="AG10:AG12"/>
    <mergeCell ref="AH10:AI11"/>
    <mergeCell ref="AJ10:AJ12"/>
    <mergeCell ref="Y11:Y12"/>
    <mergeCell ref="Z11:Z12"/>
    <mergeCell ref="AA11:AA12"/>
    <mergeCell ref="AB11:AF11"/>
  </mergeCells>
  <dataValidations count="1">
    <dataValidation type="whole" allowBlank="1" showInputMessage="1" showErrorMessage="1" sqref="C9:E9" xr:uid="{52A9DBB2-9019-4D76-A2F7-86EDE3D40F4D}">
      <formula1>0</formula1>
      <formula2>10000000000000000000</formula2>
    </dataValidation>
  </dataValidations>
  <pageMargins left="0.7" right="0.7" top="0.75" bottom="0.75" header="0.3" footer="0.3"/>
  <ignoredErrors>
    <ignoredError sqref="T194:T213 T180:T193 T15:T177" unlockedFormula="1"/>
  </ignoredErrors>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13CE9A60-80D6-4530-9B26-F1EC58AFAD75}">
          <x14:formula1>
            <xm:f>Source_1!$B$170:$B$172</xm:f>
          </x14:formula1>
          <xm:sqref>D14:D213</xm:sqref>
        </x14:dataValidation>
        <x14:dataValidation type="list" allowBlank="1" showInputMessage="1" showErrorMessage="1" xr:uid="{3D47FEEF-72E0-40E6-82BA-29921D68EE42}">
          <x14:formula1>
            <xm:f>Source!$F$77:$F$85</xm:f>
          </x14:formula1>
          <xm:sqref>F14:F213</xm:sqref>
        </x14:dataValidation>
        <x14:dataValidation type="list" allowBlank="1" showInputMessage="1" showErrorMessage="1" xr:uid="{7615D832-7EF9-40EE-81CF-A81B93EA3E0B}">
          <x14:formula1>
            <xm:f>Source_1!$B$196:$B$199</xm:f>
          </x14:formula1>
          <xm:sqref>H14:H213</xm:sqref>
        </x14:dataValidation>
        <x14:dataValidation type="list" allowBlank="1" showInputMessage="1" showErrorMessage="1" xr:uid="{CC50F37C-5CAD-4522-B8C8-2DC132AFC894}">
          <x14:formula1>
            <xm:f>Source!$F$116:$F$121</xm:f>
          </x14:formula1>
          <xm:sqref>E14:E213</xm:sqref>
        </x14:dataValidation>
        <x14:dataValidation type="list" allowBlank="1" showInputMessage="1" showErrorMessage="1" xr:uid="{6A074DF1-2C01-4ECB-9931-2EE6E84CABEE}">
          <x14:formula1>
            <xm:f>Source_1!$B$164:$B$168</xm:f>
          </x14:formula1>
          <xm:sqref>X14:X213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8698FB87D3640AE0B14B7ED0E0721" ma:contentTypeVersion="19" ma:contentTypeDescription="Crée un document." ma:contentTypeScope="" ma:versionID="f662e63e5d214d50056713bc4396472e">
  <xsd:schema xmlns:xsd="http://www.w3.org/2001/XMLSchema" xmlns:xs="http://www.w3.org/2001/XMLSchema" xmlns:p="http://schemas.microsoft.com/office/2006/metadata/properties" xmlns:ns2="d866784c-4210-468c-91e9-26280459aaa3" xmlns:ns3="3678cc4c-3f6b-41ab-805d-73d9777c87ac" targetNamespace="http://schemas.microsoft.com/office/2006/metadata/properties" ma:root="true" ma:fieldsID="a18f7340f2d34dfe81df2cf3c436ca06" ns2:_="" ns3:_="">
    <xsd:import namespace="d866784c-4210-468c-91e9-26280459aaa3"/>
    <xsd:import namespace="3678cc4c-3f6b-41ab-805d-73d9777c87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6784c-4210-468c-91e9-26280459a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1d92b8e3-d39d-4931-9be4-d6ccbb54bd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78cc4c-3f6b-41ab-805d-73d9777c87a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18372b38-72f1-4222-a3a7-74faabd33c23}" ma:internalName="TaxCatchAll" ma:showField="CatchAllData" ma:web="3678cc4c-3f6b-41ab-805d-73d9777c87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78cc4c-3f6b-41ab-805d-73d9777c87ac" xsi:nil="true"/>
    <lcf76f155ced4ddcb4097134ff3c332f xmlns="d866784c-4210-468c-91e9-26280459aaa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B8DE7E-E6D6-463B-BD38-538EBA619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6784c-4210-468c-91e9-26280459aaa3"/>
    <ds:schemaRef ds:uri="3678cc4c-3f6b-41ab-805d-73d9777c8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CA656F-7837-4D3D-A3D6-2B94CC70A425}">
  <ds:schemaRefs>
    <ds:schemaRef ds:uri="3678cc4c-3f6b-41ab-805d-73d9777c87ac"/>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d866784c-4210-468c-91e9-26280459aaa3"/>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732B2A6-ADD3-492D-8F13-4A0C65D23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19</vt:i4>
      </vt:variant>
    </vt:vector>
  </HeadingPairs>
  <TitlesOfParts>
    <vt:vector size="33" baseType="lpstr">
      <vt:lpstr>Demande finale</vt:lpstr>
      <vt:lpstr>Volet 1 - Inventaires</vt:lpstr>
      <vt:lpstr>Volet1-Nouvelles connaissances</vt:lpstr>
      <vt:lpstr>Volet 1 - Accessibilité</vt:lpstr>
      <vt:lpstr>Volet 2 - Embauche</vt:lpstr>
      <vt:lpstr>Volet 2 - Formations</vt:lpstr>
      <vt:lpstr>Volet 3 - Planification</vt:lpstr>
      <vt:lpstr>Volet 4.1 - Restauration privée</vt:lpstr>
      <vt:lpstr>Volet 4.2 - Restauration mun</vt:lpstr>
      <vt:lpstr>Reddition de comptes</vt:lpstr>
      <vt:lpstr>USAGE MCC</vt:lpstr>
      <vt:lpstr> USAGE DR</vt:lpstr>
      <vt:lpstr>Source</vt:lpstr>
      <vt:lpstr>Source_1</vt:lpstr>
      <vt:lpstr>AbitibiTemiscamingue</vt:lpstr>
      <vt:lpstr>BSL</vt:lpstr>
      <vt:lpstr>CapitaleNationale</vt:lpstr>
      <vt:lpstr>CDQ</vt:lpstr>
      <vt:lpstr>ChaudiereAppalaches</vt:lpstr>
      <vt:lpstr>CoteNord</vt:lpstr>
      <vt:lpstr>Estrie</vt:lpstr>
      <vt:lpstr>GIM</vt:lpstr>
      <vt:lpstr>Lanaudiere</vt:lpstr>
      <vt:lpstr>Laurentides</vt:lpstr>
      <vt:lpstr>Laval</vt:lpstr>
      <vt:lpstr>Mauricie</vt:lpstr>
      <vt:lpstr>Monteregie</vt:lpstr>
      <vt:lpstr>Montreal</vt:lpstr>
      <vt:lpstr>NordduQuebec</vt:lpstr>
      <vt:lpstr>Outaouais</vt:lpstr>
      <vt:lpstr>Regions</vt:lpstr>
      <vt:lpstr>SLSJ</vt:lpstr>
      <vt:lpstr>'Demande finale'!Zone_d_impression</vt:lpstr>
    </vt:vector>
  </TitlesOfParts>
  <Manager/>
  <Company>Ministere de la culture et des communications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MCC-DL</dc:creator>
  <cp:keywords/>
  <dc:description/>
  <cp:lastModifiedBy>Marie-Carmen Dumont</cp:lastModifiedBy>
  <cp:revision/>
  <dcterms:created xsi:type="dcterms:W3CDTF">2023-09-14T17:18:17Z</dcterms:created>
  <dcterms:modified xsi:type="dcterms:W3CDTF">2026-01-30T18:47:23Z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0x01010058B8698FB87D3640AE0B14B7ED0E0721</vt:lpwstr>
  </property>
  <property fmtid="{D5CDD505-2E9C-101B-9397-08002B2CF9AE}" pid="3" name="MediaServiceImageTags">
    <vt:lpwstr/>
  </property>
</Properties>
</file>