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ate1904="1"/>
  <mc:AlternateContent xmlns:mc="http://schemas.openxmlformats.org/markup-compatibility/2006">
    <mc:Choice Requires="x15">
      <x15ac:absPath xmlns:x15ac="http://schemas.microsoft.com/office/spreadsheetml/2010/11/ac" url="https://eduqc-my.sharepoint.com/personal/thomas_kieller_education_gouv_qc_ca1/Documents/Infrastructures/Relevés énergétiques des universités/"/>
    </mc:Choice>
  </mc:AlternateContent>
  <xr:revisionPtr revIDLastSave="2" documentId="13_ncr:1_{9CF05DA1-D8DC-422F-A8DE-C1F0A8DE45B0}" xr6:coauthVersionLast="47" xr6:coauthVersionMax="47" xr10:uidLastSave="{213BCE35-790B-4A01-BA0F-458C3ED48E62}"/>
  <bookViews>
    <workbookView xWindow="-3570" yWindow="-21135" windowWidth="18030" windowHeight="19500" xr2:uid="{00000000-000D-0000-FFFF-FFFF00000000}"/>
  </bookViews>
  <sheets>
    <sheet name="sommaire univ" sheetId="1" r:id="rId1"/>
  </sheets>
  <definedNames>
    <definedName name="_xlnm.Print_Titles" localSheetId="0">'sommaire univ'!$A:$A,'sommaire univ'!$1:$8</definedName>
    <definedName name="_xlnm.Print_Area" localSheetId="0">'sommaire univ'!$B$9:$CN$39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45" i="1" l="1"/>
  <c r="AU45" i="1"/>
  <c r="AT45" i="1"/>
  <c r="AV43" i="1"/>
  <c r="AU43" i="1"/>
  <c r="AW37" i="1" s="1"/>
  <c r="AT43" i="1"/>
  <c r="AT44" i="1" s="1"/>
  <c r="AV42" i="1"/>
  <c r="AV44" i="1" s="1"/>
  <c r="AU42" i="1"/>
  <c r="AU44" i="1" s="1"/>
  <c r="AT42" i="1"/>
  <c r="AJ45" i="1"/>
  <c r="AI45" i="1"/>
  <c r="AH45" i="1"/>
  <c r="AI44" i="1"/>
  <c r="AJ43" i="1"/>
  <c r="AI43" i="1"/>
  <c r="AH43" i="1"/>
  <c r="AH44" i="1" s="1"/>
  <c r="AJ42" i="1"/>
  <c r="AJ44" i="1" s="1"/>
  <c r="AI42" i="1"/>
  <c r="AK35" i="1" s="1"/>
  <c r="AH42" i="1"/>
  <c r="CF32" i="1"/>
  <c r="CE32" i="1"/>
  <c r="CG35" i="1" s="1"/>
  <c r="CD32" i="1"/>
  <c r="CD5" i="1"/>
  <c r="BT32" i="1"/>
  <c r="BS32" i="1"/>
  <c r="BR32" i="1"/>
  <c r="BH32" i="1"/>
  <c r="BG32" i="1"/>
  <c r="BF32" i="1"/>
  <c r="AW35" i="1"/>
  <c r="AV32" i="1"/>
  <c r="AU32" i="1"/>
  <c r="AT32" i="1"/>
  <c r="AT5" i="1"/>
  <c r="BF5" i="1" s="1"/>
  <c r="BR5" i="1" s="1"/>
  <c r="AK37" i="1"/>
  <c r="AJ32" i="1"/>
  <c r="AI32" i="1"/>
  <c r="AH32" i="1"/>
  <c r="Y35" i="1"/>
  <c r="X32" i="1"/>
  <c r="W32" i="1"/>
  <c r="Y37" i="1" s="1"/>
  <c r="V32" i="1"/>
  <c r="V5" i="1"/>
  <c r="AH5" i="1" s="1"/>
  <c r="CY32" i="1"/>
  <c r="CW32" i="1"/>
  <c r="DA32" i="1" s="1"/>
  <c r="CV32" i="1"/>
  <c r="L32" i="1"/>
  <c r="K32" i="1"/>
  <c r="J32" i="1"/>
  <c r="BU35" i="1" l="1"/>
  <c r="BI35" i="1"/>
  <c r="M35" i="1"/>
  <c r="CZ32" i="1"/>
  <c r="CX32" i="1"/>
  <c r="CA32" i="1" l="1"/>
  <c r="AR42" i="1"/>
  <c r="AQ42" i="1"/>
  <c r="AP42" i="1"/>
  <c r="AR43" i="1"/>
  <c r="AQ43" i="1"/>
  <c r="AP43" i="1"/>
  <c r="AN43" i="1"/>
  <c r="AM43" i="1"/>
  <c r="AL43" i="1"/>
  <c r="AN42" i="1"/>
  <c r="AM42" i="1"/>
  <c r="AL42" i="1"/>
  <c r="AF43" i="1"/>
  <c r="AF42" i="1"/>
  <c r="AE43" i="1"/>
  <c r="AE42" i="1"/>
  <c r="AD43" i="1"/>
  <c r="AD42" i="1"/>
  <c r="AB43" i="1"/>
  <c r="AB42" i="1"/>
  <c r="AA43" i="1"/>
  <c r="AA42" i="1"/>
  <c r="Z42" i="1"/>
  <c r="Z43" i="1"/>
  <c r="U35" i="1"/>
  <c r="AP5" i="1"/>
  <c r="BB5" i="1" s="1"/>
  <c r="BN5" i="1" s="1"/>
  <c r="BZ5" i="1" s="1"/>
  <c r="R5" i="1"/>
  <c r="AD5" i="1" s="1"/>
  <c r="Q35" i="1"/>
  <c r="AA44" i="1" l="1"/>
  <c r="AB44" i="1"/>
  <c r="CO5" i="1" l="1"/>
  <c r="CU18" i="1"/>
  <c r="CR32" i="1"/>
  <c r="CP32" i="1"/>
  <c r="CT32" i="1" s="1"/>
  <c r="CU12" i="1" s="1"/>
  <c r="CO32" i="1"/>
  <c r="CS32" i="1" s="1"/>
  <c r="CB32" i="1"/>
  <c r="CC35" i="1" s="1"/>
  <c r="BZ32" i="1"/>
  <c r="BP32" i="1"/>
  <c r="BO32" i="1"/>
  <c r="BN32" i="1"/>
  <c r="BD32" i="1"/>
  <c r="BC32" i="1"/>
  <c r="BB32" i="1"/>
  <c r="AR32" i="1"/>
  <c r="AR45" i="1" s="1"/>
  <c r="AQ32" i="1"/>
  <c r="AQ45" i="1" s="1"/>
  <c r="AP32" i="1"/>
  <c r="AP45" i="1" s="1"/>
  <c r="AS37" i="1"/>
  <c r="AQ44" i="1"/>
  <c r="AF32" i="1"/>
  <c r="AF45" i="1" s="1"/>
  <c r="AE32" i="1"/>
  <c r="AE45" i="1" s="1"/>
  <c r="AD32" i="1"/>
  <c r="AD45" i="1" s="1"/>
  <c r="T32" i="1"/>
  <c r="S32" i="1"/>
  <c r="R32" i="1"/>
  <c r="H32" i="1"/>
  <c r="G32" i="1"/>
  <c r="F32" i="1"/>
  <c r="U37" i="1" l="1"/>
  <c r="CU29" i="1"/>
  <c r="CU27" i="1"/>
  <c r="CU26" i="1"/>
  <c r="CU25" i="1"/>
  <c r="CU17" i="1"/>
  <c r="CU24" i="1"/>
  <c r="CU16" i="1"/>
  <c r="CU23" i="1"/>
  <c r="CU15" i="1"/>
  <c r="CU22" i="1"/>
  <c r="CU14" i="1"/>
  <c r="CU11" i="1"/>
  <c r="CU10" i="1"/>
  <c r="CU21" i="1"/>
  <c r="CU13" i="1"/>
  <c r="CU19" i="1"/>
  <c r="CU28" i="1"/>
  <c r="CU20" i="1"/>
  <c r="BE35" i="1"/>
  <c r="BQ35" i="1"/>
  <c r="AG37" i="1"/>
  <c r="I35" i="1"/>
  <c r="AP44" i="1"/>
  <c r="AD44" i="1"/>
  <c r="AF44" i="1"/>
  <c r="AR44" i="1"/>
  <c r="CQ32" i="1"/>
  <c r="AE44" i="1"/>
  <c r="AS35" i="1"/>
  <c r="AG35" i="1"/>
  <c r="AB32" i="1" l="1"/>
  <c r="AB45" i="1" s="1"/>
  <c r="AA32" i="1"/>
  <c r="AA45" i="1" s="1"/>
  <c r="Z32" i="1"/>
  <c r="AC37" i="1" l="1"/>
  <c r="AC35" i="1"/>
  <c r="CK32" i="1" l="1"/>
  <c r="BJ32" i="1"/>
  <c r="BK32" i="1"/>
  <c r="BL32" i="1"/>
  <c r="N5" i="1" l="1"/>
  <c r="Z5" i="1" s="1"/>
  <c r="AL5" i="1" s="1"/>
  <c r="AX5" i="1" s="1"/>
  <c r="BJ5" i="1" s="1"/>
  <c r="BV5" i="1" s="1"/>
  <c r="CH5" i="1" s="1"/>
  <c r="Z45" i="1"/>
  <c r="C32" i="1"/>
  <c r="BV32" i="1"/>
  <c r="BX32" i="1"/>
  <c r="BM35" i="1"/>
  <c r="AZ32" i="1"/>
  <c r="AY32" i="1"/>
  <c r="AX32" i="1"/>
  <c r="AL32" i="1"/>
  <c r="AL45" i="1" s="1"/>
  <c r="P32" i="1"/>
  <c r="O32" i="1"/>
  <c r="N32" i="1"/>
  <c r="CH2" i="1"/>
  <c r="CO2" i="1" s="1"/>
  <c r="N1" i="1"/>
  <c r="Z1" i="1"/>
  <c r="AL1" i="1"/>
  <c r="AX1" i="1"/>
  <c r="BJ1" i="1"/>
  <c r="BV1" i="1"/>
  <c r="CH1" i="1"/>
  <c r="CO1" i="1" s="1"/>
  <c r="N2" i="1"/>
  <c r="Z2" i="1"/>
  <c r="AL2" i="1"/>
  <c r="AX2" i="1"/>
  <c r="BJ2" i="1"/>
  <c r="BV2" i="1"/>
  <c r="B32" i="1"/>
  <c r="D32" i="1"/>
  <c r="BW32" i="1"/>
  <c r="AO37" i="1"/>
  <c r="AM32" i="1"/>
  <c r="AM45" i="1" s="1"/>
  <c r="AL44" i="1"/>
  <c r="AN32" i="1"/>
  <c r="AN45" i="1" s="1"/>
  <c r="Q37" i="1" l="1"/>
  <c r="E35" i="1"/>
  <c r="AM44" i="1"/>
  <c r="BA35" i="1"/>
  <c r="AO35" i="1"/>
  <c r="BY35" i="1"/>
  <c r="Z44" i="1"/>
  <c r="AN44" i="1"/>
  <c r="CI32" i="1"/>
  <c r="CM32" i="1" s="1"/>
  <c r="CN10" i="1" s="1"/>
  <c r="CH32" i="1"/>
  <c r="CN19" i="1" l="1"/>
  <c r="CN17" i="1"/>
  <c r="CN28" i="1"/>
  <c r="CN25" i="1"/>
  <c r="CN11" i="1"/>
  <c r="CN24" i="1"/>
  <c r="CN13" i="1"/>
  <c r="CN21" i="1"/>
  <c r="CN22" i="1"/>
  <c r="CN16" i="1"/>
  <c r="CN29" i="1"/>
  <c r="CN14" i="1"/>
  <c r="CN27" i="1"/>
  <c r="CN20" i="1"/>
  <c r="CN12" i="1"/>
  <c r="CN15" i="1"/>
  <c r="CN23" i="1"/>
  <c r="CN26" i="1"/>
  <c r="CJ32" i="1"/>
  <c r="CL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Beaupré</author>
  </authors>
  <commentList>
    <comment ref="CK16" authorId="0" shapeId="0" xr:uid="{501AC7FB-032E-49EE-8CCC-0953AF117C55}">
      <text>
        <r>
          <rPr>
            <b/>
            <sz val="8"/>
            <color indexed="81"/>
            <rFont val="Tahoma"/>
            <family val="2"/>
          </rPr>
          <t>Daniel Beaupré:</t>
        </r>
        <r>
          <rPr>
            <sz val="8"/>
            <color indexed="81"/>
            <rFont val="Tahoma"/>
            <family val="2"/>
          </rPr>
          <t xml:space="preserve">
La considération à 50% pour le pavillon 556 est injustifiée car elle n'est pas rajouté à l'UM+5615</t>
        </r>
      </text>
    </comment>
    <comment ref="CR16" authorId="0" shapeId="0" xr:uid="{BEAEA43F-3DF3-4B56-9F1A-0C00DE07AFC0}">
      <text>
        <r>
          <rPr>
            <b/>
            <sz val="8"/>
            <color indexed="81"/>
            <rFont val="Tahoma"/>
            <family val="2"/>
          </rPr>
          <t>Daniel Beaupré:</t>
        </r>
        <r>
          <rPr>
            <sz val="8"/>
            <color indexed="81"/>
            <rFont val="Tahoma"/>
            <family val="2"/>
          </rPr>
          <t xml:space="preserve">
La considération à 50% pour le pavillon 556 est injustifiée car elle n'est pas rajouté à l'UM+5615</t>
        </r>
      </text>
    </comment>
    <comment ref="CY16" authorId="0" shapeId="0" xr:uid="{33636C77-7A8D-42D4-B389-D4406C3EB614}">
      <text>
        <r>
          <rPr>
            <b/>
            <sz val="8"/>
            <color indexed="81"/>
            <rFont val="Tahoma"/>
            <family val="2"/>
          </rPr>
          <t>Daniel Beaupré:</t>
        </r>
        <r>
          <rPr>
            <sz val="8"/>
            <color indexed="81"/>
            <rFont val="Tahoma"/>
            <family val="2"/>
          </rPr>
          <t xml:space="preserve">
La considération à 50% pour le pavillon 556 est injustifiée car elle n'est pas rajouté à l'UM+5615</t>
        </r>
      </text>
    </comment>
  </commentList>
</comments>
</file>

<file path=xl/sharedStrings.xml><?xml version="1.0" encoding="utf-8"?>
<sst xmlns="http://schemas.openxmlformats.org/spreadsheetml/2006/main" count="488" uniqueCount="66">
  <si>
    <t>ÉLECTRICITÉ incluant BI-ÉNERGIE</t>
  </si>
  <si>
    <t>GAZ NATUREL</t>
  </si>
  <si>
    <t>MAZOUT #2</t>
  </si>
  <si>
    <t>GAZ PROPANE</t>
  </si>
  <si>
    <t>VAPEUR</t>
  </si>
  <si>
    <t>DIVERS</t>
  </si>
  <si>
    <t>GRAND TOTAL DES COÛTS ET DES GIGAJOULES</t>
  </si>
  <si>
    <t>Consommation</t>
  </si>
  <si>
    <t>Coût $</t>
  </si>
  <si>
    <t>Gigajoules</t>
  </si>
  <si>
    <t>Coût</t>
  </si>
  <si>
    <t>Coût / mètre</t>
  </si>
  <si>
    <t>Indice comparatif</t>
  </si>
  <si>
    <t>Superficie</t>
  </si>
  <si>
    <t>unitaire</t>
  </si>
  <si>
    <t xml:space="preserve"> / GJ</t>
  </si>
  <si>
    <t>d'un gigajoule</t>
  </si>
  <si>
    <t>Brute Énergie</t>
  </si>
  <si>
    <t>carré</t>
  </si>
  <si>
    <t>par rapport à la</t>
  </si>
  <si>
    <t>KWH</t>
  </si>
  <si>
    <t>(Mètres cubes)</t>
  </si>
  <si>
    <t>(Litres)</t>
  </si>
  <si>
    <t>(Livres)</t>
  </si>
  <si>
    <t>$</t>
  </si>
  <si>
    <t>(m. c.)</t>
  </si>
  <si>
    <t>GJ / mètre carré</t>
  </si>
  <si>
    <t>moyenne réseau</t>
  </si>
  <si>
    <t>Moyenne réseau</t>
  </si>
  <si>
    <t>Gaz nord</t>
  </si>
  <si>
    <t>Mazout #2 axe</t>
  </si>
  <si>
    <t>Gaz sud</t>
  </si>
  <si>
    <t>Mazout #2 hors axe</t>
  </si>
  <si>
    <t>Université Concordia</t>
  </si>
  <si>
    <t>Université Laval</t>
  </si>
  <si>
    <t>Université de Montréal</t>
  </si>
  <si>
    <t>École Polytechnique de Montréal</t>
  </si>
  <si>
    <t>Université de Sherbrooke</t>
  </si>
  <si>
    <t>Université du Québec</t>
  </si>
  <si>
    <t>Université du Québec en Abitibi-Témiscamingue</t>
  </si>
  <si>
    <t>Université du Québec à Chicoutimi</t>
  </si>
  <si>
    <t>Université du Québec à Montréal</t>
  </si>
  <si>
    <t>Université du Québec à Rimouski</t>
  </si>
  <si>
    <t>Université du Québec à Trois-Rivières</t>
  </si>
  <si>
    <t>École de technologie supérieure</t>
  </si>
  <si>
    <t>Siège social</t>
  </si>
  <si>
    <t>MAZOUT #5 ou #6</t>
  </si>
  <si>
    <t>Université du Québec en Outaouais</t>
  </si>
  <si>
    <t>Université McGill</t>
  </si>
  <si>
    <t>Coût / Gigajoules</t>
  </si>
  <si>
    <t>Coût moyen du réseau :</t>
  </si>
  <si>
    <t>/ GJ</t>
  </si>
  <si>
    <t>Université Bishop's</t>
  </si>
  <si>
    <t>Mazout #5 et #6 axe</t>
  </si>
  <si>
    <t>Mazout #5 et #6 hors axe</t>
  </si>
  <si>
    <t>École des hautes études commerciales de Montréal</t>
  </si>
  <si>
    <t>Institut national de la recherche scientifique</t>
  </si>
  <si>
    <t>École nationale d'administration publique</t>
  </si>
  <si>
    <t>Télé-université</t>
  </si>
  <si>
    <t>ÉTABLISSEMENT</t>
  </si>
  <si>
    <t>RELEVÉS ÉNERGÉTIQUES DES BÂTIMENTS DU RÉSEAU UNIVERSITAIRE</t>
  </si>
  <si>
    <t/>
  </si>
  <si>
    <t>2021-2022</t>
  </si>
  <si>
    <t>2022-2023</t>
  </si>
  <si>
    <t>2023-2024</t>
  </si>
  <si>
    <t>POUR 2021-2022, 2022-2023 et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</si>
</sst>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2" formatCode="_ * #,##0_)\ &quot;$&quot;_ ;_ * \(#,##0\)\ &quot;$&quot;_ ;_ * &quot;-&quot;_)\ &quot;$&quot;_ ;_ @_ "/>
    <numFmt numFmtId="164" formatCode="#,##0&quot; $&quot;;\-#,##0&quot; $&quot;"/>
    <numFmt numFmtId="165" formatCode="#,##0&quot; $&quot;;[Red]\-#,##0&quot; $&quot;"/>
    <numFmt numFmtId="166" formatCode="#,##0.00&quot; $&quot;;\-#,##0.00&quot; $&quot;"/>
    <numFmt numFmtId="167" formatCode="#,##0.00&quot; $&quot;;[Red]\-#,##0.00&quot; $&quot;"/>
    <numFmt numFmtId="168" formatCode="#,##0;\(#,##0\);&quot;  -     &quot;"/>
    <numFmt numFmtId="169" formatCode="#,##0.00&quot; $&quot;;\(#,##0.00&quot; $&quot;\);&quot;  -           &quot;"/>
    <numFmt numFmtId="170" formatCode="#,##0.00&quot; $&quot;&quot; /m. c.&quot;;\(#,##0.00&quot; $&quot;\)&quot;/m. c.&quot;;&quot;  -           &quot;"/>
    <numFmt numFmtId="171" formatCode="#,##0.00&quot; GJ/m. c.&quot;;\(#,##0.00,\)&quot;GJ/m. c.&quot;;&quot;  -           &quot;"/>
    <numFmt numFmtId="172" formatCode="#,##0.0000"/>
    <numFmt numFmtId="173" formatCode="#,##0.00&quot; $&quot;;\(#,##0.00&quot; $&quot;\);&quot;  -     &quot;"/>
    <numFmt numFmtId="174" formatCode="#,##0&quot; &quot;;\(#,##0\);&quot;  -      &quot;"/>
    <numFmt numFmtId="175" formatCode="#,##0.00&quot; $ &quot;;\(#,##0.00&quot; $ &quot;\);&quot;  -            &quot;"/>
    <numFmt numFmtId="176" formatCode="#,##0&quot; &quot;;\(#,##0\)"/>
    <numFmt numFmtId="177" formatCode="#,##0&quot; $&quot;;\(#,##0&quot; $&quot;\);&quot;  -           &quot;"/>
    <numFmt numFmtId="178" formatCode="#,##0&quot; $ &quot;;\(#,##0&quot; $ &quot;\);&quot;  -            &quot;"/>
  </numFmts>
  <fonts count="16">
    <font>
      <sz val="10"/>
      <name val="Geneva"/>
    </font>
    <font>
      <sz val="10"/>
      <name val="Geneva"/>
    </font>
    <font>
      <b/>
      <sz val="10"/>
      <name val="N Helvetica Narrow"/>
    </font>
    <font>
      <sz val="10"/>
      <name val="N Helvetica Narrow"/>
    </font>
    <font>
      <b/>
      <sz val="12"/>
      <name val="N Helvetica Narrow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 Narrow"/>
      <family val="2"/>
    </font>
    <font>
      <sz val="10"/>
      <name val="Arial Narrow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76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7" xfId="0" applyFont="1" applyBorder="1"/>
    <xf numFmtId="166" fontId="2" fillId="0" borderId="0" xfId="0" applyNumberFormat="1" applyFont="1" applyAlignment="1">
      <alignment horizontal="right"/>
    </xf>
    <xf numFmtId="3" fontId="3" fillId="0" borderId="0" xfId="0" applyNumberFormat="1" applyFont="1" applyBorder="1"/>
    <xf numFmtId="0" fontId="3" fillId="0" borderId="0" xfId="0" applyFont="1" applyBorder="1"/>
    <xf numFmtId="3" fontId="3" fillId="0" borderId="0" xfId="0" applyNumberFormat="1" applyFont="1"/>
    <xf numFmtId="166" fontId="2" fillId="0" borderId="0" xfId="0" applyNumberFormat="1" applyFont="1" applyBorder="1" applyAlignment="1">
      <alignment horizontal="right"/>
    </xf>
    <xf numFmtId="0" fontId="2" fillId="0" borderId="0" xfId="0" applyFont="1" applyBorder="1"/>
    <xf numFmtId="0" fontId="0" fillId="0" borderId="0" xfId="0" applyBorder="1"/>
    <xf numFmtId="166" fontId="2" fillId="0" borderId="9" xfId="0" applyNumberFormat="1" applyFont="1" applyBorder="1" applyAlignment="1">
      <alignment horizontal="right"/>
    </xf>
    <xf numFmtId="0" fontId="3" fillId="0" borderId="9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166" fontId="2" fillId="0" borderId="4" xfId="0" applyNumberFormat="1" applyFont="1" applyBorder="1"/>
    <xf numFmtId="166" fontId="2" fillId="0" borderId="5" xfId="0" applyNumberFormat="1" applyFont="1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6" fillId="0" borderId="0" xfId="0" applyFont="1"/>
    <xf numFmtId="0" fontId="6" fillId="0" borderId="10" xfId="0" applyFont="1" applyBorder="1"/>
    <xf numFmtId="0" fontId="6" fillId="0" borderId="6" xfId="0" applyFont="1" applyBorder="1"/>
    <xf numFmtId="0" fontId="6" fillId="0" borderId="11" xfId="0" applyFont="1" applyBorder="1"/>
    <xf numFmtId="0" fontId="6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8" fontId="6" fillId="0" borderId="8" xfId="0" applyNumberFormat="1" applyFont="1" applyBorder="1"/>
    <xf numFmtId="168" fontId="6" fillId="0" borderId="0" xfId="0" applyNumberFormat="1" applyFont="1" applyBorder="1"/>
    <xf numFmtId="168" fontId="6" fillId="0" borderId="9" xfId="0" applyNumberFormat="1" applyFont="1" applyBorder="1"/>
    <xf numFmtId="169" fontId="6" fillId="0" borderId="0" xfId="0" applyNumberFormat="1" applyFont="1" applyBorder="1"/>
    <xf numFmtId="3" fontId="5" fillId="0" borderId="6" xfId="0" applyNumberFormat="1" applyFont="1" applyBorder="1"/>
    <xf numFmtId="170" fontId="5" fillId="0" borderId="6" xfId="0" applyNumberFormat="1" applyFont="1" applyBorder="1"/>
    <xf numFmtId="171" fontId="5" fillId="0" borderId="6" xfId="0" applyNumberFormat="1" applyFont="1" applyBorder="1"/>
    <xf numFmtId="0" fontId="5" fillId="0" borderId="12" xfId="0" applyFont="1" applyBorder="1" applyAlignment="1">
      <alignment horizontal="center"/>
    </xf>
    <xf numFmtId="0" fontId="6" fillId="0" borderId="13" xfId="0" applyFont="1" applyBorder="1"/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168" fontId="7" fillId="0" borderId="8" xfId="0" applyNumberFormat="1" applyFont="1" applyBorder="1"/>
    <xf numFmtId="166" fontId="8" fillId="0" borderId="9" xfId="0" applyNumberFormat="1" applyFont="1" applyBorder="1"/>
    <xf numFmtId="168" fontId="7" fillId="0" borderId="0" xfId="0" applyNumberFormat="1" applyFont="1" applyBorder="1"/>
    <xf numFmtId="169" fontId="7" fillId="0" borderId="0" xfId="0" applyNumberFormat="1" applyFont="1" applyBorder="1"/>
    <xf numFmtId="168" fontId="7" fillId="0" borderId="9" xfId="0" applyNumberFormat="1" applyFont="1" applyBorder="1"/>
    <xf numFmtId="0" fontId="9" fillId="0" borderId="0" xfId="0" applyFont="1"/>
    <xf numFmtId="174" fontId="11" fillId="0" borderId="8" xfId="0" applyNumberFormat="1" applyFont="1" applyBorder="1"/>
    <xf numFmtId="175" fontId="11" fillId="0" borderId="0" xfId="0" applyNumberFormat="1" applyFont="1" applyBorder="1"/>
    <xf numFmtId="174" fontId="11" fillId="0" borderId="9" xfId="0" applyNumberFormat="1" applyFont="1" applyBorder="1"/>
    <xf numFmtId="174" fontId="5" fillId="0" borderId="6" xfId="0" applyNumberFormat="1" applyFont="1" applyBorder="1"/>
    <xf numFmtId="174" fontId="3" fillId="0" borderId="0" xfId="0" applyNumberFormat="1" applyFont="1"/>
    <xf numFmtId="174" fontId="4" fillId="0" borderId="0" xfId="0" applyNumberFormat="1" applyFont="1" applyAlignment="1">
      <alignment horizontal="right"/>
    </xf>
    <xf numFmtId="173" fontId="7" fillId="0" borderId="6" xfId="0" applyNumberFormat="1" applyFont="1" applyBorder="1" applyAlignment="1"/>
    <xf numFmtId="173" fontId="12" fillId="0" borderId="6" xfId="0" applyNumberFormat="1" applyFont="1" applyBorder="1" applyAlignment="1"/>
    <xf numFmtId="0" fontId="3" fillId="0" borderId="0" xfId="0" applyFont="1" applyFill="1"/>
    <xf numFmtId="174" fontId="5" fillId="0" borderId="16" xfId="0" applyNumberFormat="1" applyFont="1" applyBorder="1"/>
    <xf numFmtId="175" fontId="5" fillId="0" borderId="17" xfId="0" applyNumberFormat="1" applyFont="1" applyBorder="1"/>
    <xf numFmtId="174" fontId="5" fillId="0" borderId="18" xfId="0" applyNumberFormat="1" applyFont="1" applyBorder="1"/>
    <xf numFmtId="0" fontId="7" fillId="0" borderId="15" xfId="0" applyFont="1" applyBorder="1"/>
    <xf numFmtId="173" fontId="7" fillId="0" borderId="15" xfId="0" applyNumberFormat="1" applyFont="1" applyBorder="1" applyAlignment="1"/>
    <xf numFmtId="0" fontId="6" fillId="0" borderId="8" xfId="0" applyFont="1" applyBorder="1"/>
    <xf numFmtId="3" fontId="5" fillId="0" borderId="8" xfId="0" applyNumberFormat="1" applyFont="1" applyBorder="1"/>
    <xf numFmtId="0" fontId="6" fillId="0" borderId="19" xfId="0" applyFont="1" applyBorder="1"/>
    <xf numFmtId="0" fontId="6" fillId="0" borderId="12" xfId="0" applyFont="1" applyBorder="1" applyAlignment="1">
      <alignment horizontal="left" indent="1"/>
    </xf>
    <xf numFmtId="0" fontId="6" fillId="0" borderId="12" xfId="0" applyFont="1" applyFill="1" applyBorder="1" applyAlignment="1">
      <alignment horizontal="left" indent="1"/>
    </xf>
    <xf numFmtId="0" fontId="10" fillId="0" borderId="12" xfId="0" applyFont="1" applyBorder="1"/>
    <xf numFmtId="0" fontId="6" fillId="0" borderId="1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6" fontId="8" fillId="0" borderId="0" xfId="0" applyNumberFormat="1" applyFont="1" applyBorder="1"/>
    <xf numFmtId="0" fontId="6" fillId="0" borderId="20" xfId="0" applyFont="1" applyBorder="1" applyAlignment="1">
      <alignment vertical="center"/>
    </xf>
    <xf numFmtId="0" fontId="6" fillId="0" borderId="22" xfId="0" applyFont="1" applyBorder="1" applyAlignment="1">
      <alignment horizontal="centerContinuous" vertical="center"/>
    </xf>
    <xf numFmtId="0" fontId="9" fillId="0" borderId="24" xfId="0" applyFont="1" applyBorder="1" applyAlignment="1">
      <alignment horizontal="centerContinuous" vertical="center"/>
    </xf>
    <xf numFmtId="0" fontId="6" fillId="0" borderId="25" xfId="0" applyFont="1" applyBorder="1" applyAlignment="1">
      <alignment horizontal="centerContinuous" vertical="center"/>
    </xf>
    <xf numFmtId="0" fontId="3" fillId="0" borderId="0" xfId="0" applyFont="1" applyAlignment="1">
      <alignment vertical="center"/>
    </xf>
    <xf numFmtId="0" fontId="13" fillId="0" borderId="11" xfId="0" quotePrefix="1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13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Continuous" vertical="center"/>
    </xf>
    <xf numFmtId="0" fontId="5" fillId="0" borderId="17" xfId="0" applyFont="1" applyBorder="1" applyAlignment="1">
      <alignment horizontal="centerContinuous" vertical="center"/>
    </xf>
    <xf numFmtId="0" fontId="6" fillId="0" borderId="17" xfId="0" applyFont="1" applyBorder="1" applyAlignment="1">
      <alignment horizontal="centerContinuous" vertical="center"/>
    </xf>
    <xf numFmtId="0" fontId="9" fillId="0" borderId="17" xfId="0" applyFont="1" applyBorder="1" applyAlignment="1">
      <alignment horizontal="centerContinuous" vertical="center"/>
    </xf>
    <xf numFmtId="0" fontId="6" fillId="0" borderId="18" xfId="0" applyFont="1" applyBorder="1" applyAlignment="1">
      <alignment horizontal="centerContinuous" vertical="center"/>
    </xf>
    <xf numFmtId="0" fontId="9" fillId="0" borderId="26" xfId="0" applyFont="1" applyBorder="1" applyAlignment="1">
      <alignment horizontal="centerContinuous" vertical="center"/>
    </xf>
    <xf numFmtId="0" fontId="6" fillId="0" borderId="27" xfId="0" applyFont="1" applyBorder="1" applyAlignment="1">
      <alignment horizontal="centerContinuous" vertical="center"/>
    </xf>
    <xf numFmtId="168" fontId="7" fillId="0" borderId="0" xfId="0" applyNumberFormat="1" applyFont="1" applyFill="1" applyBorder="1"/>
    <xf numFmtId="168" fontId="7" fillId="0" borderId="8" xfId="0" applyNumberFormat="1" applyFont="1" applyFill="1" applyBorder="1"/>
    <xf numFmtId="166" fontId="8" fillId="0" borderId="9" xfId="0" applyNumberFormat="1" applyFont="1" applyFill="1" applyBorder="1"/>
    <xf numFmtId="166" fontId="8" fillId="0" borderId="0" xfId="0" applyNumberFormat="1" applyFont="1" applyFill="1" applyBorder="1"/>
    <xf numFmtId="168" fontId="7" fillId="0" borderId="6" xfId="0" applyNumberFormat="1" applyFont="1" applyFill="1" applyBorder="1"/>
    <xf numFmtId="173" fontId="7" fillId="0" borderId="6" xfId="0" applyNumberFormat="1" applyFont="1" applyFill="1" applyBorder="1" applyAlignment="1"/>
    <xf numFmtId="170" fontId="7" fillId="0" borderId="6" xfId="0" applyNumberFormat="1" applyFont="1" applyFill="1" applyBorder="1"/>
    <xf numFmtId="171" fontId="7" fillId="0" borderId="6" xfId="0" applyNumberFormat="1" applyFont="1" applyFill="1" applyBorder="1"/>
    <xf numFmtId="176" fontId="7" fillId="0" borderId="6" xfId="0" applyNumberFormat="1" applyFont="1" applyFill="1" applyBorder="1"/>
    <xf numFmtId="177" fontId="5" fillId="0" borderId="6" xfId="0" applyNumberFormat="1" applyFont="1" applyBorder="1"/>
    <xf numFmtId="176" fontId="5" fillId="0" borderId="6" xfId="0" applyNumberFormat="1" applyFont="1" applyBorder="1"/>
    <xf numFmtId="176" fontId="6" fillId="0" borderId="6" xfId="0" applyNumberFormat="1" applyFont="1" applyBorder="1"/>
    <xf numFmtId="164" fontId="7" fillId="0" borderId="12" xfId="0" applyNumberFormat="1" applyFont="1" applyFill="1" applyBorder="1"/>
    <xf numFmtId="164" fontId="7" fillId="0" borderId="14" xfId="0" applyNumberFormat="1" applyFont="1" applyFill="1" applyBorder="1"/>
    <xf numFmtId="164" fontId="6" fillId="0" borderId="12" xfId="0" applyNumberFormat="1" applyFont="1" applyBorder="1"/>
    <xf numFmtId="164" fontId="5" fillId="0" borderId="12" xfId="0" applyNumberFormat="1" applyFont="1" applyBorder="1"/>
    <xf numFmtId="177" fontId="7" fillId="0" borderId="0" xfId="0" applyNumberFormat="1" applyFont="1" applyFill="1" applyBorder="1"/>
    <xf numFmtId="178" fontId="5" fillId="0" borderId="6" xfId="0" applyNumberFormat="1" applyFont="1" applyBorder="1"/>
    <xf numFmtId="177" fontId="7" fillId="0" borderId="0" xfId="0" applyNumberFormat="1" applyFont="1" applyBorder="1"/>
    <xf numFmtId="177" fontId="6" fillId="0" borderId="10" xfId="0" applyNumberFormat="1" applyFont="1" applyBorder="1"/>
    <xf numFmtId="169" fontId="7" fillId="0" borderId="0" xfId="0" applyNumberFormat="1" applyFont="1" applyFill="1" applyBorder="1"/>
    <xf numFmtId="176" fontId="7" fillId="0" borderId="15" xfId="0" applyNumberFormat="1" applyFont="1" applyFill="1" applyBorder="1"/>
    <xf numFmtId="165" fontId="7" fillId="0" borderId="0" xfId="1" applyNumberFormat="1" applyFont="1" applyFill="1" applyBorder="1"/>
    <xf numFmtId="165" fontId="7" fillId="0" borderId="0" xfId="0" applyNumberFormat="1" applyFont="1" applyFill="1" applyBorder="1"/>
    <xf numFmtId="0" fontId="5" fillId="0" borderId="10" xfId="0" applyFont="1" applyBorder="1" applyAlignment="1">
      <alignment horizontal="center"/>
    </xf>
    <xf numFmtId="0" fontId="6" fillId="0" borderId="12" xfId="0" applyFont="1" applyFill="1" applyBorder="1"/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3" fillId="0" borderId="28" xfId="0" applyFont="1" applyBorder="1"/>
    <xf numFmtId="172" fontId="7" fillId="0" borderId="29" xfId="0" applyNumberFormat="1" applyFont="1" applyBorder="1" applyAlignment="1">
      <alignment horizontal="center"/>
    </xf>
    <xf numFmtId="0" fontId="7" fillId="0" borderId="31" xfId="0" applyFont="1" applyBorder="1"/>
    <xf numFmtId="0" fontId="6" fillId="0" borderId="29" xfId="0" applyFont="1" applyBorder="1"/>
    <xf numFmtId="3" fontId="5" fillId="0" borderId="29" xfId="0" applyNumberFormat="1" applyFont="1" applyBorder="1"/>
    <xf numFmtId="0" fontId="6" fillId="0" borderId="31" xfId="0" applyFont="1" applyBorder="1"/>
    <xf numFmtId="0" fontId="5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32" xfId="0" applyFont="1" applyBorder="1"/>
    <xf numFmtId="42" fontId="7" fillId="0" borderId="0" xfId="1" applyNumberFormat="1" applyFont="1" applyFill="1" applyBorder="1"/>
    <xf numFmtId="168" fontId="7" fillId="0" borderId="0" xfId="0" applyNumberFormat="1" applyFont="1"/>
    <xf numFmtId="42" fontId="7" fillId="0" borderId="0" xfId="0" applyNumberFormat="1" applyFont="1"/>
    <xf numFmtId="0" fontId="6" fillId="0" borderId="5" xfId="0" applyFont="1" applyBorder="1" applyAlignment="1">
      <alignment horizontal="centerContinuous" vertical="center"/>
    </xf>
    <xf numFmtId="0" fontId="9" fillId="0" borderId="8" xfId="0" applyFont="1" applyBorder="1"/>
    <xf numFmtId="0" fontId="9" fillId="0" borderId="3" xfId="0" applyFont="1" applyBorder="1" applyAlignment="1">
      <alignment horizontal="centerContinuous" vertic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/>
    <xf numFmtId="174" fontId="5" fillId="0" borderId="9" xfId="0" applyNumberFormat="1" applyFont="1" applyBorder="1"/>
    <xf numFmtId="0" fontId="0" fillId="0" borderId="5" xfId="0" applyBorder="1"/>
    <xf numFmtId="0" fontId="6" fillId="0" borderId="9" xfId="0" applyFont="1" applyBorder="1" applyAlignment="1">
      <alignment horizontal="center"/>
    </xf>
    <xf numFmtId="0" fontId="3" fillId="0" borderId="9" xfId="0" applyFont="1" applyBorder="1" applyAlignment="1">
      <alignment horizontal="right"/>
    </xf>
    <xf numFmtId="0" fontId="5" fillId="0" borderId="10" xfId="0" applyFont="1" applyBorder="1" applyAlignment="1">
      <alignment horizontal="center" wrapText="1"/>
    </xf>
    <xf numFmtId="168" fontId="6" fillId="0" borderId="2" xfId="0" applyNumberFormat="1" applyFont="1" applyBorder="1"/>
    <xf numFmtId="0" fontId="8" fillId="0" borderId="0" xfId="0" applyFont="1" applyBorder="1"/>
    <xf numFmtId="166" fontId="8" fillId="0" borderId="0" xfId="0" applyNumberFormat="1" applyFont="1"/>
    <xf numFmtId="166" fontId="8" fillId="2" borderId="0" xfId="0" applyNumberFormat="1" applyFont="1" applyFill="1"/>
    <xf numFmtId="168" fontId="7" fillId="2" borderId="0" xfId="0" applyNumberFormat="1" applyFont="1" applyFill="1"/>
    <xf numFmtId="42" fontId="7" fillId="2" borderId="0" xfId="0" applyNumberFormat="1" applyFont="1" applyFill="1"/>
    <xf numFmtId="168" fontId="7" fillId="2" borderId="8" xfId="0" applyNumberFormat="1" applyFont="1" applyFill="1" applyBorder="1"/>
    <xf numFmtId="0" fontId="6" fillId="0" borderId="0" xfId="0" applyFont="1" applyBorder="1"/>
    <xf numFmtId="0" fontId="6" fillId="0" borderId="33" xfId="0" applyFont="1" applyBorder="1"/>
    <xf numFmtId="0" fontId="6" fillId="0" borderId="4" xfId="0" applyFont="1" applyBorder="1" applyAlignment="1">
      <alignment horizontal="centerContinuous" vertical="center"/>
    </xf>
    <xf numFmtId="0" fontId="6" fillId="0" borderId="34" xfId="0" applyFont="1" applyBorder="1"/>
    <xf numFmtId="0" fontId="5" fillId="0" borderId="4" xfId="0" applyFont="1" applyBorder="1" applyAlignment="1">
      <alignment horizontal="centerContinuous" vertical="center"/>
    </xf>
    <xf numFmtId="166" fontId="8" fillId="2" borderId="9" xfId="0" applyNumberFormat="1" applyFont="1" applyFill="1" applyBorder="1"/>
    <xf numFmtId="0" fontId="6" fillId="0" borderId="0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Fill="1" applyBorder="1"/>
    <xf numFmtId="0" fontId="5" fillId="0" borderId="8" xfId="0" applyFont="1" applyBorder="1" applyAlignment="1">
      <alignment horizontal="center" wrapText="1"/>
    </xf>
    <xf numFmtId="0" fontId="13" fillId="0" borderId="3" xfId="0" quotePrefix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Fill="1" applyBorder="1"/>
    <xf numFmtId="168" fontId="7" fillId="0" borderId="3" xfId="0" applyNumberFormat="1" applyFont="1" applyBorder="1"/>
    <xf numFmtId="0" fontId="3" fillId="0" borderId="32" xfId="0" applyFont="1" applyBorder="1"/>
    <xf numFmtId="175" fontId="5" fillId="0" borderId="21" xfId="0" applyNumberFormat="1" applyFont="1" applyBorder="1" applyAlignment="1">
      <alignment horizontal="center" vertical="center"/>
    </xf>
    <xf numFmtId="175" fontId="5" fillId="0" borderId="22" xfId="0" applyNumberFormat="1" applyFont="1" applyBorder="1" applyAlignment="1">
      <alignment horizontal="center" vertical="center"/>
    </xf>
    <xf numFmtId="175" fontId="5" fillId="0" borderId="4" xfId="0" applyNumberFormat="1" applyFont="1" applyBorder="1" applyAlignment="1">
      <alignment horizontal="center" vertical="center"/>
    </xf>
    <xf numFmtId="175" fontId="5" fillId="0" borderId="23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</xdr:colOff>
      <xdr:row>31</xdr:row>
      <xdr:rowOff>158750</xdr:rowOff>
    </xdr:from>
    <xdr:to>
      <xdr:col>8</xdr:col>
      <xdr:colOff>390525</xdr:colOff>
      <xdr:row>33</xdr:row>
      <xdr:rowOff>158750</xdr:rowOff>
    </xdr:to>
    <xdr:grpSp>
      <xdr:nvGrpSpPr>
        <xdr:cNvPr id="7619" name="Group 8">
          <a:extLst>
            <a:ext uri="{FF2B5EF4-FFF2-40B4-BE49-F238E27FC236}">
              <a16:creationId xmlns:a16="http://schemas.microsoft.com/office/drawing/2014/main" id="{0C52EAD5-03A4-4725-B88A-54CC8E9FFF99}"/>
            </a:ext>
          </a:extLst>
        </xdr:cNvPr>
        <xdr:cNvGrpSpPr>
          <a:grpSpLocks/>
        </xdr:cNvGrpSpPr>
      </xdr:nvGrpSpPr>
      <xdr:grpSpPr bwMode="auto">
        <a:xfrm>
          <a:off x="8648700" y="6581775"/>
          <a:ext cx="215900" cy="428625"/>
          <a:chOff x="-46" y="-53800500"/>
          <a:chExt cx="23" cy="18000"/>
        </a:xfrm>
      </xdr:grpSpPr>
      <xdr:sp macro="" textlink="">
        <xdr:nvSpPr>
          <xdr:cNvPr id="7674" name="Line 9">
            <a:extLst>
              <a:ext uri="{FF2B5EF4-FFF2-40B4-BE49-F238E27FC236}">
                <a16:creationId xmlns:a16="http://schemas.microsoft.com/office/drawing/2014/main" id="{C182869C-D922-4102-B91A-B728778642BA}"/>
              </a:ext>
            </a:extLst>
          </xdr:cNvPr>
          <xdr:cNvSpPr>
            <a:spLocks noChangeShapeType="1"/>
          </xdr:cNvSpPr>
        </xdr:nvSpPr>
        <xdr:spPr bwMode="auto">
          <a:xfrm>
            <a:off x="-46" y="-53800500"/>
            <a:ext cx="2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675" name="Line 10">
            <a:extLst>
              <a:ext uri="{FF2B5EF4-FFF2-40B4-BE49-F238E27FC236}">
                <a16:creationId xmlns:a16="http://schemas.microsoft.com/office/drawing/2014/main" id="{9D76AB63-F879-459C-BA6A-4C03FE23257B}"/>
              </a:ext>
            </a:extLst>
          </xdr:cNvPr>
          <xdr:cNvSpPr>
            <a:spLocks noChangeShapeType="1"/>
          </xdr:cNvSpPr>
        </xdr:nvSpPr>
        <xdr:spPr bwMode="auto">
          <a:xfrm>
            <a:off x="-23" y="-53800500"/>
            <a:ext cx="0" cy="180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16</xdr:col>
      <xdr:colOff>114300</xdr:colOff>
      <xdr:row>31</xdr:row>
      <xdr:rowOff>76200</xdr:rowOff>
    </xdr:from>
    <xdr:to>
      <xdr:col>16</xdr:col>
      <xdr:colOff>333375</xdr:colOff>
      <xdr:row>33</xdr:row>
      <xdr:rowOff>76200</xdr:rowOff>
    </xdr:to>
    <xdr:grpSp>
      <xdr:nvGrpSpPr>
        <xdr:cNvPr id="7622" name="Group 17">
          <a:extLst>
            <a:ext uri="{FF2B5EF4-FFF2-40B4-BE49-F238E27FC236}">
              <a16:creationId xmlns:a16="http://schemas.microsoft.com/office/drawing/2014/main" id="{08ED9131-E814-4C61-AC95-C707D99FD3A7}"/>
            </a:ext>
          </a:extLst>
        </xdr:cNvPr>
        <xdr:cNvGrpSpPr>
          <a:grpSpLocks/>
        </xdr:cNvGrpSpPr>
      </xdr:nvGrpSpPr>
      <xdr:grpSpPr bwMode="auto">
        <a:xfrm>
          <a:off x="14963775" y="6496050"/>
          <a:ext cx="215900" cy="428625"/>
          <a:chOff x="-64" y="-1067422"/>
          <a:chExt cx="23" cy="385"/>
        </a:xfrm>
      </xdr:grpSpPr>
      <xdr:sp macro="" textlink="">
        <xdr:nvSpPr>
          <xdr:cNvPr id="7668" name="Line 18">
            <a:extLst>
              <a:ext uri="{FF2B5EF4-FFF2-40B4-BE49-F238E27FC236}">
                <a16:creationId xmlns:a16="http://schemas.microsoft.com/office/drawing/2014/main" id="{87BDD588-8A67-4307-B3C9-7AD802A07F21}"/>
              </a:ext>
            </a:extLst>
          </xdr:cNvPr>
          <xdr:cNvSpPr>
            <a:spLocks noChangeShapeType="1"/>
          </xdr:cNvSpPr>
        </xdr:nvSpPr>
        <xdr:spPr bwMode="auto">
          <a:xfrm>
            <a:off x="-64" y="-1067422"/>
            <a:ext cx="2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669" name="Line 19">
            <a:extLst>
              <a:ext uri="{FF2B5EF4-FFF2-40B4-BE49-F238E27FC236}">
                <a16:creationId xmlns:a16="http://schemas.microsoft.com/office/drawing/2014/main" id="{3FD438E4-F861-4041-A8AB-C7FA99BF9856}"/>
              </a:ext>
            </a:extLst>
          </xdr:cNvPr>
          <xdr:cNvSpPr>
            <a:spLocks noChangeShapeType="1"/>
          </xdr:cNvSpPr>
        </xdr:nvSpPr>
        <xdr:spPr bwMode="auto">
          <a:xfrm>
            <a:off x="-41" y="-1067422"/>
            <a:ext cx="0" cy="38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28</xdr:col>
      <xdr:colOff>123825</xdr:colOff>
      <xdr:row>31</xdr:row>
      <xdr:rowOff>66675</xdr:rowOff>
    </xdr:from>
    <xdr:to>
      <xdr:col>28</xdr:col>
      <xdr:colOff>342900</xdr:colOff>
      <xdr:row>33</xdr:row>
      <xdr:rowOff>66675</xdr:rowOff>
    </xdr:to>
    <xdr:grpSp>
      <xdr:nvGrpSpPr>
        <xdr:cNvPr id="7625" name="Group 26">
          <a:extLst>
            <a:ext uri="{FF2B5EF4-FFF2-40B4-BE49-F238E27FC236}">
              <a16:creationId xmlns:a16="http://schemas.microsoft.com/office/drawing/2014/main" id="{E8B4EACC-9253-49A7-AB77-875B82CD7E5F}"/>
            </a:ext>
          </a:extLst>
        </xdr:cNvPr>
        <xdr:cNvGrpSpPr>
          <a:grpSpLocks/>
        </xdr:cNvGrpSpPr>
      </xdr:nvGrpSpPr>
      <xdr:grpSpPr bwMode="auto">
        <a:xfrm>
          <a:off x="24152225" y="6483350"/>
          <a:ext cx="222250" cy="428625"/>
          <a:chOff x="-67" y="-53800500"/>
          <a:chExt cx="23" cy="18000"/>
        </a:xfrm>
      </xdr:grpSpPr>
      <xdr:sp macro="" textlink="">
        <xdr:nvSpPr>
          <xdr:cNvPr id="7662" name="Line 27">
            <a:extLst>
              <a:ext uri="{FF2B5EF4-FFF2-40B4-BE49-F238E27FC236}">
                <a16:creationId xmlns:a16="http://schemas.microsoft.com/office/drawing/2014/main" id="{CDCDBF83-F104-42DC-BDDF-D7DC98B1C9E9}"/>
              </a:ext>
            </a:extLst>
          </xdr:cNvPr>
          <xdr:cNvSpPr>
            <a:spLocks noChangeShapeType="1"/>
          </xdr:cNvSpPr>
        </xdr:nvSpPr>
        <xdr:spPr bwMode="auto">
          <a:xfrm>
            <a:off x="-67" y="-53800500"/>
            <a:ext cx="2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663" name="Line 28">
            <a:extLst>
              <a:ext uri="{FF2B5EF4-FFF2-40B4-BE49-F238E27FC236}">
                <a16:creationId xmlns:a16="http://schemas.microsoft.com/office/drawing/2014/main" id="{B51E30DA-BE1F-4B73-8737-C062A5817CAC}"/>
              </a:ext>
            </a:extLst>
          </xdr:cNvPr>
          <xdr:cNvSpPr>
            <a:spLocks noChangeShapeType="1"/>
          </xdr:cNvSpPr>
        </xdr:nvSpPr>
        <xdr:spPr bwMode="auto">
          <a:xfrm>
            <a:off x="-44" y="-53800500"/>
            <a:ext cx="0" cy="180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52</xdr:col>
      <xdr:colOff>123825</xdr:colOff>
      <xdr:row>31</xdr:row>
      <xdr:rowOff>66675</xdr:rowOff>
    </xdr:from>
    <xdr:to>
      <xdr:col>52</xdr:col>
      <xdr:colOff>342900</xdr:colOff>
      <xdr:row>33</xdr:row>
      <xdr:rowOff>66675</xdr:rowOff>
    </xdr:to>
    <xdr:grpSp>
      <xdr:nvGrpSpPr>
        <xdr:cNvPr id="7628" name="Group 44">
          <a:extLst>
            <a:ext uri="{FF2B5EF4-FFF2-40B4-BE49-F238E27FC236}">
              <a16:creationId xmlns:a16="http://schemas.microsoft.com/office/drawing/2014/main" id="{642577ED-8ECA-4937-BAED-2268F25338A4}"/>
            </a:ext>
          </a:extLst>
        </xdr:cNvPr>
        <xdr:cNvGrpSpPr>
          <a:grpSpLocks/>
        </xdr:cNvGrpSpPr>
      </xdr:nvGrpSpPr>
      <xdr:grpSpPr bwMode="auto">
        <a:xfrm>
          <a:off x="43764200" y="6483350"/>
          <a:ext cx="222250" cy="428625"/>
          <a:chOff x="-68" y="-53800500"/>
          <a:chExt cx="23" cy="18000"/>
        </a:xfrm>
      </xdr:grpSpPr>
      <xdr:sp macro="" textlink="">
        <xdr:nvSpPr>
          <xdr:cNvPr id="7656" name="Line 45">
            <a:extLst>
              <a:ext uri="{FF2B5EF4-FFF2-40B4-BE49-F238E27FC236}">
                <a16:creationId xmlns:a16="http://schemas.microsoft.com/office/drawing/2014/main" id="{CBB0B052-E1B1-4A57-85FB-F09643BCCF57}"/>
              </a:ext>
            </a:extLst>
          </xdr:cNvPr>
          <xdr:cNvSpPr>
            <a:spLocks noChangeShapeType="1"/>
          </xdr:cNvSpPr>
        </xdr:nvSpPr>
        <xdr:spPr bwMode="auto">
          <a:xfrm>
            <a:off x="-68" y="-53800500"/>
            <a:ext cx="2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657" name="Line 46">
            <a:extLst>
              <a:ext uri="{FF2B5EF4-FFF2-40B4-BE49-F238E27FC236}">
                <a16:creationId xmlns:a16="http://schemas.microsoft.com/office/drawing/2014/main" id="{14A88808-40E2-4A5F-A283-F363F010A9C4}"/>
              </a:ext>
            </a:extLst>
          </xdr:cNvPr>
          <xdr:cNvSpPr>
            <a:spLocks noChangeShapeType="1"/>
          </xdr:cNvSpPr>
        </xdr:nvSpPr>
        <xdr:spPr bwMode="auto">
          <a:xfrm>
            <a:off x="-45" y="-53800500"/>
            <a:ext cx="0" cy="180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64</xdr:col>
      <xdr:colOff>123825</xdr:colOff>
      <xdr:row>31</xdr:row>
      <xdr:rowOff>66675</xdr:rowOff>
    </xdr:from>
    <xdr:to>
      <xdr:col>64</xdr:col>
      <xdr:colOff>342900</xdr:colOff>
      <xdr:row>33</xdr:row>
      <xdr:rowOff>66675</xdr:rowOff>
    </xdr:to>
    <xdr:grpSp>
      <xdr:nvGrpSpPr>
        <xdr:cNvPr id="7631" name="Group 53">
          <a:extLst>
            <a:ext uri="{FF2B5EF4-FFF2-40B4-BE49-F238E27FC236}">
              <a16:creationId xmlns:a16="http://schemas.microsoft.com/office/drawing/2014/main" id="{F4BCA693-44E4-4ABA-9607-380B7C34460D}"/>
            </a:ext>
          </a:extLst>
        </xdr:cNvPr>
        <xdr:cNvGrpSpPr>
          <a:grpSpLocks/>
        </xdr:cNvGrpSpPr>
      </xdr:nvGrpSpPr>
      <xdr:grpSpPr bwMode="auto">
        <a:xfrm>
          <a:off x="53832125" y="6483350"/>
          <a:ext cx="222250" cy="428625"/>
          <a:chOff x="-66" y="-53800500"/>
          <a:chExt cx="23" cy="18000"/>
        </a:xfrm>
      </xdr:grpSpPr>
      <xdr:sp macro="" textlink="">
        <xdr:nvSpPr>
          <xdr:cNvPr id="7650" name="Line 54">
            <a:extLst>
              <a:ext uri="{FF2B5EF4-FFF2-40B4-BE49-F238E27FC236}">
                <a16:creationId xmlns:a16="http://schemas.microsoft.com/office/drawing/2014/main" id="{5216ACAF-F394-4BEB-851D-C134B9CC023D}"/>
              </a:ext>
            </a:extLst>
          </xdr:cNvPr>
          <xdr:cNvSpPr>
            <a:spLocks noChangeShapeType="1"/>
          </xdr:cNvSpPr>
        </xdr:nvSpPr>
        <xdr:spPr bwMode="auto">
          <a:xfrm>
            <a:off x="-66" y="-53800500"/>
            <a:ext cx="2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651" name="Line 55">
            <a:extLst>
              <a:ext uri="{FF2B5EF4-FFF2-40B4-BE49-F238E27FC236}">
                <a16:creationId xmlns:a16="http://schemas.microsoft.com/office/drawing/2014/main" id="{298E3D91-0EC9-4D4D-AF81-27982473D9D1}"/>
              </a:ext>
            </a:extLst>
          </xdr:cNvPr>
          <xdr:cNvSpPr>
            <a:spLocks noChangeShapeType="1"/>
          </xdr:cNvSpPr>
        </xdr:nvSpPr>
        <xdr:spPr bwMode="auto">
          <a:xfrm>
            <a:off x="-43" y="-53800500"/>
            <a:ext cx="0" cy="180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76</xdr:col>
      <xdr:colOff>123825</xdr:colOff>
      <xdr:row>31</xdr:row>
      <xdr:rowOff>66675</xdr:rowOff>
    </xdr:from>
    <xdr:to>
      <xdr:col>76</xdr:col>
      <xdr:colOff>342900</xdr:colOff>
      <xdr:row>33</xdr:row>
      <xdr:rowOff>66675</xdr:rowOff>
    </xdr:to>
    <xdr:grpSp>
      <xdr:nvGrpSpPr>
        <xdr:cNvPr id="7634" name="Group 62">
          <a:extLst>
            <a:ext uri="{FF2B5EF4-FFF2-40B4-BE49-F238E27FC236}">
              <a16:creationId xmlns:a16="http://schemas.microsoft.com/office/drawing/2014/main" id="{BF09D867-C634-4ACA-9149-F69143215965}"/>
            </a:ext>
          </a:extLst>
        </xdr:cNvPr>
        <xdr:cNvGrpSpPr>
          <a:grpSpLocks/>
        </xdr:cNvGrpSpPr>
      </xdr:nvGrpSpPr>
      <xdr:grpSpPr bwMode="auto">
        <a:xfrm>
          <a:off x="63614300" y="6483350"/>
          <a:ext cx="222250" cy="428625"/>
          <a:chOff x="-66" y="-53800500"/>
          <a:chExt cx="23" cy="18000"/>
        </a:xfrm>
      </xdr:grpSpPr>
      <xdr:sp macro="" textlink="">
        <xdr:nvSpPr>
          <xdr:cNvPr id="7644" name="Line 63">
            <a:extLst>
              <a:ext uri="{FF2B5EF4-FFF2-40B4-BE49-F238E27FC236}">
                <a16:creationId xmlns:a16="http://schemas.microsoft.com/office/drawing/2014/main" id="{886D8FE3-2119-4E0D-82DE-AFAE146777DE}"/>
              </a:ext>
            </a:extLst>
          </xdr:cNvPr>
          <xdr:cNvSpPr>
            <a:spLocks noChangeShapeType="1"/>
          </xdr:cNvSpPr>
        </xdr:nvSpPr>
        <xdr:spPr bwMode="auto">
          <a:xfrm>
            <a:off x="-66" y="-53800500"/>
            <a:ext cx="2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645" name="Line 64">
            <a:extLst>
              <a:ext uri="{FF2B5EF4-FFF2-40B4-BE49-F238E27FC236}">
                <a16:creationId xmlns:a16="http://schemas.microsoft.com/office/drawing/2014/main" id="{5099BA95-B8F5-420E-B798-1887CF5DF4B7}"/>
              </a:ext>
            </a:extLst>
          </xdr:cNvPr>
          <xdr:cNvSpPr>
            <a:spLocks noChangeShapeType="1"/>
          </xdr:cNvSpPr>
        </xdr:nvSpPr>
        <xdr:spPr bwMode="auto">
          <a:xfrm>
            <a:off x="-43" y="-53800500"/>
            <a:ext cx="0" cy="180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40</xdr:col>
      <xdr:colOff>209550</xdr:colOff>
      <xdr:row>31</xdr:row>
      <xdr:rowOff>76200</xdr:rowOff>
    </xdr:from>
    <xdr:to>
      <xdr:col>40</xdr:col>
      <xdr:colOff>428625</xdr:colOff>
      <xdr:row>33</xdr:row>
      <xdr:rowOff>76200</xdr:rowOff>
    </xdr:to>
    <xdr:grpSp>
      <xdr:nvGrpSpPr>
        <xdr:cNvPr id="7637" name="Group 98">
          <a:extLst>
            <a:ext uri="{FF2B5EF4-FFF2-40B4-BE49-F238E27FC236}">
              <a16:creationId xmlns:a16="http://schemas.microsoft.com/office/drawing/2014/main" id="{ED782029-8DE6-4924-BE0F-9C142A888FA5}"/>
            </a:ext>
          </a:extLst>
        </xdr:cNvPr>
        <xdr:cNvGrpSpPr>
          <a:grpSpLocks/>
        </xdr:cNvGrpSpPr>
      </xdr:nvGrpSpPr>
      <xdr:grpSpPr bwMode="auto">
        <a:xfrm>
          <a:off x="33747075" y="6496050"/>
          <a:ext cx="215900" cy="428625"/>
          <a:chOff x="-67" y="-53800500"/>
          <a:chExt cx="23" cy="18000"/>
        </a:xfrm>
      </xdr:grpSpPr>
      <xdr:sp macro="" textlink="">
        <xdr:nvSpPr>
          <xdr:cNvPr id="7638" name="Line 99">
            <a:extLst>
              <a:ext uri="{FF2B5EF4-FFF2-40B4-BE49-F238E27FC236}">
                <a16:creationId xmlns:a16="http://schemas.microsoft.com/office/drawing/2014/main" id="{D23CB4B2-2DD6-4332-9EFE-D3B912419C66}"/>
              </a:ext>
            </a:extLst>
          </xdr:cNvPr>
          <xdr:cNvSpPr>
            <a:spLocks noChangeShapeType="1"/>
          </xdr:cNvSpPr>
        </xdr:nvSpPr>
        <xdr:spPr bwMode="auto">
          <a:xfrm>
            <a:off x="-67" y="-53800500"/>
            <a:ext cx="2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639" name="Line 100">
            <a:extLst>
              <a:ext uri="{FF2B5EF4-FFF2-40B4-BE49-F238E27FC236}">
                <a16:creationId xmlns:a16="http://schemas.microsoft.com/office/drawing/2014/main" id="{698D8435-270E-4E36-B6DC-E6F25EAC87A0}"/>
              </a:ext>
            </a:extLst>
          </xdr:cNvPr>
          <xdr:cNvSpPr>
            <a:spLocks noChangeShapeType="1"/>
          </xdr:cNvSpPr>
        </xdr:nvSpPr>
        <xdr:spPr bwMode="auto">
          <a:xfrm>
            <a:off x="-44" y="-53800500"/>
            <a:ext cx="0" cy="180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276225</xdr:colOff>
      <xdr:row>32</xdr:row>
      <xdr:rowOff>120650</xdr:rowOff>
    </xdr:from>
    <xdr:to>
      <xdr:col>4</xdr:col>
      <xdr:colOff>495300</xdr:colOff>
      <xdr:row>33</xdr:row>
      <xdr:rowOff>282575</xdr:rowOff>
    </xdr:to>
    <xdr:grpSp>
      <xdr:nvGrpSpPr>
        <xdr:cNvPr id="65" name="Group 8">
          <a:extLst>
            <a:ext uri="{FF2B5EF4-FFF2-40B4-BE49-F238E27FC236}">
              <a16:creationId xmlns:a16="http://schemas.microsoft.com/office/drawing/2014/main" id="{D94E1658-9C61-4474-BD83-9AB916216FF1}"/>
            </a:ext>
          </a:extLst>
        </xdr:cNvPr>
        <xdr:cNvGrpSpPr>
          <a:grpSpLocks/>
        </xdr:cNvGrpSpPr>
      </xdr:nvGrpSpPr>
      <xdr:grpSpPr bwMode="auto">
        <a:xfrm>
          <a:off x="5807075" y="6705600"/>
          <a:ext cx="222250" cy="425450"/>
          <a:chOff x="-46" y="-53800500"/>
          <a:chExt cx="23" cy="18000"/>
        </a:xfrm>
      </xdr:grpSpPr>
      <xdr:sp macro="" textlink="">
        <xdr:nvSpPr>
          <xdr:cNvPr id="66" name="Line 9">
            <a:extLst>
              <a:ext uri="{FF2B5EF4-FFF2-40B4-BE49-F238E27FC236}">
                <a16:creationId xmlns:a16="http://schemas.microsoft.com/office/drawing/2014/main" id="{446A46B8-78FB-4D11-8594-AA7770F33205}"/>
              </a:ext>
            </a:extLst>
          </xdr:cNvPr>
          <xdr:cNvSpPr>
            <a:spLocks noChangeShapeType="1"/>
          </xdr:cNvSpPr>
        </xdr:nvSpPr>
        <xdr:spPr bwMode="auto">
          <a:xfrm>
            <a:off x="-46" y="-53800500"/>
            <a:ext cx="2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7" name="Line 10">
            <a:extLst>
              <a:ext uri="{FF2B5EF4-FFF2-40B4-BE49-F238E27FC236}">
                <a16:creationId xmlns:a16="http://schemas.microsoft.com/office/drawing/2014/main" id="{0423F267-F6F5-4995-BAE3-57BEFB19C992}"/>
              </a:ext>
            </a:extLst>
          </xdr:cNvPr>
          <xdr:cNvSpPr>
            <a:spLocks noChangeShapeType="1"/>
          </xdr:cNvSpPr>
        </xdr:nvSpPr>
        <xdr:spPr bwMode="auto">
          <a:xfrm>
            <a:off x="-23" y="-53800500"/>
            <a:ext cx="0" cy="180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20</xdr:col>
      <xdr:colOff>114300</xdr:colOff>
      <xdr:row>31</xdr:row>
      <xdr:rowOff>76200</xdr:rowOff>
    </xdr:from>
    <xdr:to>
      <xdr:col>20</xdr:col>
      <xdr:colOff>330200</xdr:colOff>
      <xdr:row>33</xdr:row>
      <xdr:rowOff>76200</xdr:rowOff>
    </xdr:to>
    <xdr:grpSp>
      <xdr:nvGrpSpPr>
        <xdr:cNvPr id="68" name="Group 17">
          <a:extLst>
            <a:ext uri="{FF2B5EF4-FFF2-40B4-BE49-F238E27FC236}">
              <a16:creationId xmlns:a16="http://schemas.microsoft.com/office/drawing/2014/main" id="{D7CBE169-DECE-46FF-9F6D-9A2032C1992B}"/>
            </a:ext>
          </a:extLst>
        </xdr:cNvPr>
        <xdr:cNvGrpSpPr>
          <a:grpSpLocks/>
        </xdr:cNvGrpSpPr>
      </xdr:nvGrpSpPr>
      <xdr:grpSpPr bwMode="auto">
        <a:xfrm>
          <a:off x="18145125" y="6496050"/>
          <a:ext cx="219075" cy="428625"/>
          <a:chOff x="-64" y="-1067422"/>
          <a:chExt cx="23" cy="385"/>
        </a:xfrm>
      </xdr:grpSpPr>
      <xdr:sp macro="" textlink="">
        <xdr:nvSpPr>
          <xdr:cNvPr id="69" name="Line 18">
            <a:extLst>
              <a:ext uri="{FF2B5EF4-FFF2-40B4-BE49-F238E27FC236}">
                <a16:creationId xmlns:a16="http://schemas.microsoft.com/office/drawing/2014/main" id="{4B049C75-76DC-4FE0-8874-13BABFDC3F94}"/>
              </a:ext>
            </a:extLst>
          </xdr:cNvPr>
          <xdr:cNvSpPr>
            <a:spLocks noChangeShapeType="1"/>
          </xdr:cNvSpPr>
        </xdr:nvSpPr>
        <xdr:spPr bwMode="auto">
          <a:xfrm>
            <a:off x="-64" y="-1067422"/>
            <a:ext cx="2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0" name="Line 19">
            <a:extLst>
              <a:ext uri="{FF2B5EF4-FFF2-40B4-BE49-F238E27FC236}">
                <a16:creationId xmlns:a16="http://schemas.microsoft.com/office/drawing/2014/main" id="{3820B7CC-51D1-4EF2-8797-7DBDA8E73925}"/>
              </a:ext>
            </a:extLst>
          </xdr:cNvPr>
          <xdr:cNvSpPr>
            <a:spLocks noChangeShapeType="1"/>
          </xdr:cNvSpPr>
        </xdr:nvSpPr>
        <xdr:spPr bwMode="auto">
          <a:xfrm>
            <a:off x="-41" y="-1067422"/>
            <a:ext cx="0" cy="38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32</xdr:col>
      <xdr:colOff>120650</xdr:colOff>
      <xdr:row>31</xdr:row>
      <xdr:rowOff>63500</xdr:rowOff>
    </xdr:from>
    <xdr:to>
      <xdr:col>32</xdr:col>
      <xdr:colOff>342900</xdr:colOff>
      <xdr:row>33</xdr:row>
      <xdr:rowOff>63500</xdr:rowOff>
    </xdr:to>
    <xdr:grpSp>
      <xdr:nvGrpSpPr>
        <xdr:cNvPr id="71" name="Group 26">
          <a:extLst>
            <a:ext uri="{FF2B5EF4-FFF2-40B4-BE49-F238E27FC236}">
              <a16:creationId xmlns:a16="http://schemas.microsoft.com/office/drawing/2014/main" id="{F92AA084-B1BC-4E4F-BDE7-3075E533A00D}"/>
            </a:ext>
          </a:extLst>
        </xdr:cNvPr>
        <xdr:cNvGrpSpPr>
          <a:grpSpLocks/>
        </xdr:cNvGrpSpPr>
      </xdr:nvGrpSpPr>
      <xdr:grpSpPr bwMode="auto">
        <a:xfrm>
          <a:off x="27327225" y="6486525"/>
          <a:ext cx="219075" cy="428625"/>
          <a:chOff x="-67" y="-53800500"/>
          <a:chExt cx="23" cy="18000"/>
        </a:xfrm>
      </xdr:grpSpPr>
      <xdr:sp macro="" textlink="">
        <xdr:nvSpPr>
          <xdr:cNvPr id="72" name="Line 27">
            <a:extLst>
              <a:ext uri="{FF2B5EF4-FFF2-40B4-BE49-F238E27FC236}">
                <a16:creationId xmlns:a16="http://schemas.microsoft.com/office/drawing/2014/main" id="{C79B5EE6-1515-48D5-B40E-4F3D3E3ECED4}"/>
              </a:ext>
            </a:extLst>
          </xdr:cNvPr>
          <xdr:cNvSpPr>
            <a:spLocks noChangeShapeType="1"/>
          </xdr:cNvSpPr>
        </xdr:nvSpPr>
        <xdr:spPr bwMode="auto">
          <a:xfrm>
            <a:off x="-67" y="-53800500"/>
            <a:ext cx="2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3" name="Line 28">
            <a:extLst>
              <a:ext uri="{FF2B5EF4-FFF2-40B4-BE49-F238E27FC236}">
                <a16:creationId xmlns:a16="http://schemas.microsoft.com/office/drawing/2014/main" id="{FB72A8E6-FA1E-41AE-864D-9ACA58E86208}"/>
              </a:ext>
            </a:extLst>
          </xdr:cNvPr>
          <xdr:cNvSpPr>
            <a:spLocks noChangeShapeType="1"/>
          </xdr:cNvSpPr>
        </xdr:nvSpPr>
        <xdr:spPr bwMode="auto">
          <a:xfrm>
            <a:off x="-44" y="-53800500"/>
            <a:ext cx="0" cy="180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44</xdr:col>
      <xdr:colOff>209550</xdr:colOff>
      <xdr:row>31</xdr:row>
      <xdr:rowOff>76200</xdr:rowOff>
    </xdr:from>
    <xdr:to>
      <xdr:col>44</xdr:col>
      <xdr:colOff>425450</xdr:colOff>
      <xdr:row>33</xdr:row>
      <xdr:rowOff>76200</xdr:rowOff>
    </xdr:to>
    <xdr:grpSp>
      <xdr:nvGrpSpPr>
        <xdr:cNvPr id="77" name="Group 98">
          <a:extLst>
            <a:ext uri="{FF2B5EF4-FFF2-40B4-BE49-F238E27FC236}">
              <a16:creationId xmlns:a16="http://schemas.microsoft.com/office/drawing/2014/main" id="{5EEE22A0-930C-4500-824B-2F1CEC3737A3}"/>
            </a:ext>
          </a:extLst>
        </xdr:cNvPr>
        <xdr:cNvGrpSpPr>
          <a:grpSpLocks/>
        </xdr:cNvGrpSpPr>
      </xdr:nvGrpSpPr>
      <xdr:grpSpPr bwMode="auto">
        <a:xfrm>
          <a:off x="37185600" y="6496050"/>
          <a:ext cx="219075" cy="428625"/>
          <a:chOff x="-67" y="-53800500"/>
          <a:chExt cx="23" cy="18000"/>
        </a:xfrm>
      </xdr:grpSpPr>
      <xdr:sp macro="" textlink="">
        <xdr:nvSpPr>
          <xdr:cNvPr id="78" name="Line 99">
            <a:extLst>
              <a:ext uri="{FF2B5EF4-FFF2-40B4-BE49-F238E27FC236}">
                <a16:creationId xmlns:a16="http://schemas.microsoft.com/office/drawing/2014/main" id="{E542A70D-5FF9-4546-9EB9-0C4397CCD9BC}"/>
              </a:ext>
            </a:extLst>
          </xdr:cNvPr>
          <xdr:cNvSpPr>
            <a:spLocks noChangeShapeType="1"/>
          </xdr:cNvSpPr>
        </xdr:nvSpPr>
        <xdr:spPr bwMode="auto">
          <a:xfrm>
            <a:off x="-67" y="-53800500"/>
            <a:ext cx="2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" name="Line 100">
            <a:extLst>
              <a:ext uri="{FF2B5EF4-FFF2-40B4-BE49-F238E27FC236}">
                <a16:creationId xmlns:a16="http://schemas.microsoft.com/office/drawing/2014/main" id="{FA1C6D56-5A5D-4721-A1B5-495BC1AE34E7}"/>
              </a:ext>
            </a:extLst>
          </xdr:cNvPr>
          <xdr:cNvSpPr>
            <a:spLocks noChangeShapeType="1"/>
          </xdr:cNvSpPr>
        </xdr:nvSpPr>
        <xdr:spPr bwMode="auto">
          <a:xfrm>
            <a:off x="-44" y="-53800500"/>
            <a:ext cx="0" cy="180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56</xdr:col>
      <xdr:colOff>120650</xdr:colOff>
      <xdr:row>31</xdr:row>
      <xdr:rowOff>63500</xdr:rowOff>
    </xdr:from>
    <xdr:to>
      <xdr:col>56</xdr:col>
      <xdr:colOff>342900</xdr:colOff>
      <xdr:row>33</xdr:row>
      <xdr:rowOff>63500</xdr:rowOff>
    </xdr:to>
    <xdr:grpSp>
      <xdr:nvGrpSpPr>
        <xdr:cNvPr id="83" name="Group 44">
          <a:extLst>
            <a:ext uri="{FF2B5EF4-FFF2-40B4-BE49-F238E27FC236}">
              <a16:creationId xmlns:a16="http://schemas.microsoft.com/office/drawing/2014/main" id="{8E43051A-4B72-4591-8ABE-081742D395CA}"/>
            </a:ext>
          </a:extLst>
        </xdr:cNvPr>
        <xdr:cNvGrpSpPr>
          <a:grpSpLocks/>
        </xdr:cNvGrpSpPr>
      </xdr:nvGrpSpPr>
      <xdr:grpSpPr bwMode="auto">
        <a:xfrm>
          <a:off x="47101125" y="6486525"/>
          <a:ext cx="219075" cy="428625"/>
          <a:chOff x="-68" y="-53800500"/>
          <a:chExt cx="23" cy="18000"/>
        </a:xfrm>
      </xdr:grpSpPr>
      <xdr:sp macro="" textlink="">
        <xdr:nvSpPr>
          <xdr:cNvPr id="84" name="Line 45">
            <a:extLst>
              <a:ext uri="{FF2B5EF4-FFF2-40B4-BE49-F238E27FC236}">
                <a16:creationId xmlns:a16="http://schemas.microsoft.com/office/drawing/2014/main" id="{18038571-880C-43AD-BA36-2403E959DBB1}"/>
              </a:ext>
            </a:extLst>
          </xdr:cNvPr>
          <xdr:cNvSpPr>
            <a:spLocks noChangeShapeType="1"/>
          </xdr:cNvSpPr>
        </xdr:nvSpPr>
        <xdr:spPr bwMode="auto">
          <a:xfrm>
            <a:off x="-68" y="-53800500"/>
            <a:ext cx="2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5" name="Line 46">
            <a:extLst>
              <a:ext uri="{FF2B5EF4-FFF2-40B4-BE49-F238E27FC236}">
                <a16:creationId xmlns:a16="http://schemas.microsoft.com/office/drawing/2014/main" id="{B7000E81-7E2D-4240-B49F-6244A153874A}"/>
              </a:ext>
            </a:extLst>
          </xdr:cNvPr>
          <xdr:cNvSpPr>
            <a:spLocks noChangeShapeType="1"/>
          </xdr:cNvSpPr>
        </xdr:nvSpPr>
        <xdr:spPr bwMode="auto">
          <a:xfrm>
            <a:off x="-45" y="-53800500"/>
            <a:ext cx="0" cy="180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68</xdr:col>
      <xdr:colOff>120650</xdr:colOff>
      <xdr:row>31</xdr:row>
      <xdr:rowOff>63500</xdr:rowOff>
    </xdr:from>
    <xdr:to>
      <xdr:col>68</xdr:col>
      <xdr:colOff>342900</xdr:colOff>
      <xdr:row>33</xdr:row>
      <xdr:rowOff>63500</xdr:rowOff>
    </xdr:to>
    <xdr:grpSp>
      <xdr:nvGrpSpPr>
        <xdr:cNvPr id="89" name="Group 53">
          <a:extLst>
            <a:ext uri="{FF2B5EF4-FFF2-40B4-BE49-F238E27FC236}">
              <a16:creationId xmlns:a16="http://schemas.microsoft.com/office/drawing/2014/main" id="{FD58EA4F-824B-4DA2-BBB4-5970319182D6}"/>
            </a:ext>
          </a:extLst>
        </xdr:cNvPr>
        <xdr:cNvGrpSpPr>
          <a:grpSpLocks/>
        </xdr:cNvGrpSpPr>
      </xdr:nvGrpSpPr>
      <xdr:grpSpPr bwMode="auto">
        <a:xfrm>
          <a:off x="56969025" y="6486525"/>
          <a:ext cx="219075" cy="428625"/>
          <a:chOff x="-66" y="-53800500"/>
          <a:chExt cx="23" cy="18000"/>
        </a:xfrm>
      </xdr:grpSpPr>
      <xdr:sp macro="" textlink="">
        <xdr:nvSpPr>
          <xdr:cNvPr id="90" name="Line 54">
            <a:extLst>
              <a:ext uri="{FF2B5EF4-FFF2-40B4-BE49-F238E27FC236}">
                <a16:creationId xmlns:a16="http://schemas.microsoft.com/office/drawing/2014/main" id="{898D3405-37F0-41DA-AB7C-4794708546F2}"/>
              </a:ext>
            </a:extLst>
          </xdr:cNvPr>
          <xdr:cNvSpPr>
            <a:spLocks noChangeShapeType="1"/>
          </xdr:cNvSpPr>
        </xdr:nvSpPr>
        <xdr:spPr bwMode="auto">
          <a:xfrm>
            <a:off x="-66" y="-53800500"/>
            <a:ext cx="2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1" name="Line 55">
            <a:extLst>
              <a:ext uri="{FF2B5EF4-FFF2-40B4-BE49-F238E27FC236}">
                <a16:creationId xmlns:a16="http://schemas.microsoft.com/office/drawing/2014/main" id="{AFCEF4E0-6D74-4ACF-96ED-9FF17BF98C4F}"/>
              </a:ext>
            </a:extLst>
          </xdr:cNvPr>
          <xdr:cNvSpPr>
            <a:spLocks noChangeShapeType="1"/>
          </xdr:cNvSpPr>
        </xdr:nvSpPr>
        <xdr:spPr bwMode="auto">
          <a:xfrm>
            <a:off x="-43" y="-53800500"/>
            <a:ext cx="0" cy="180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80</xdr:col>
      <xdr:colOff>120650</xdr:colOff>
      <xdr:row>31</xdr:row>
      <xdr:rowOff>63500</xdr:rowOff>
    </xdr:from>
    <xdr:to>
      <xdr:col>80</xdr:col>
      <xdr:colOff>342900</xdr:colOff>
      <xdr:row>33</xdr:row>
      <xdr:rowOff>63500</xdr:rowOff>
    </xdr:to>
    <xdr:grpSp>
      <xdr:nvGrpSpPr>
        <xdr:cNvPr id="92" name="Group 62">
          <a:extLst>
            <a:ext uri="{FF2B5EF4-FFF2-40B4-BE49-F238E27FC236}">
              <a16:creationId xmlns:a16="http://schemas.microsoft.com/office/drawing/2014/main" id="{ADFBCA02-0139-4DE8-ABEA-F94101A2F049}"/>
            </a:ext>
          </a:extLst>
        </xdr:cNvPr>
        <xdr:cNvGrpSpPr>
          <a:grpSpLocks/>
        </xdr:cNvGrpSpPr>
      </xdr:nvGrpSpPr>
      <xdr:grpSpPr bwMode="auto">
        <a:xfrm>
          <a:off x="66760725" y="6486525"/>
          <a:ext cx="219075" cy="428625"/>
          <a:chOff x="-66" y="-53800500"/>
          <a:chExt cx="23" cy="18000"/>
        </a:xfrm>
      </xdr:grpSpPr>
      <xdr:sp macro="" textlink="">
        <xdr:nvSpPr>
          <xdr:cNvPr id="93" name="Line 63">
            <a:extLst>
              <a:ext uri="{FF2B5EF4-FFF2-40B4-BE49-F238E27FC236}">
                <a16:creationId xmlns:a16="http://schemas.microsoft.com/office/drawing/2014/main" id="{A41FB804-F65D-417A-B5E3-FC3BB2A2ADA6}"/>
              </a:ext>
            </a:extLst>
          </xdr:cNvPr>
          <xdr:cNvSpPr>
            <a:spLocks noChangeShapeType="1"/>
          </xdr:cNvSpPr>
        </xdr:nvSpPr>
        <xdr:spPr bwMode="auto">
          <a:xfrm>
            <a:off x="-66" y="-53800500"/>
            <a:ext cx="2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4" name="Line 64">
            <a:extLst>
              <a:ext uri="{FF2B5EF4-FFF2-40B4-BE49-F238E27FC236}">
                <a16:creationId xmlns:a16="http://schemas.microsoft.com/office/drawing/2014/main" id="{1AA388C0-E1F0-41B5-B982-20F0B3091665}"/>
              </a:ext>
            </a:extLst>
          </xdr:cNvPr>
          <xdr:cNvSpPr>
            <a:spLocks noChangeShapeType="1"/>
          </xdr:cNvSpPr>
        </xdr:nvSpPr>
        <xdr:spPr bwMode="auto">
          <a:xfrm>
            <a:off x="-43" y="-53800500"/>
            <a:ext cx="0" cy="180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12</xdr:col>
      <xdr:colOff>171450</xdr:colOff>
      <xdr:row>32</xdr:row>
      <xdr:rowOff>0</xdr:rowOff>
    </xdr:from>
    <xdr:to>
      <xdr:col>12</xdr:col>
      <xdr:colOff>387350</xdr:colOff>
      <xdr:row>33</xdr:row>
      <xdr:rowOff>161925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id="{3BBD07B3-61E4-4862-9C99-9A6D48319114}"/>
            </a:ext>
          </a:extLst>
        </xdr:cNvPr>
        <xdr:cNvGrpSpPr>
          <a:grpSpLocks/>
        </xdr:cNvGrpSpPr>
      </xdr:nvGrpSpPr>
      <xdr:grpSpPr bwMode="auto">
        <a:xfrm>
          <a:off x="11668125" y="6581775"/>
          <a:ext cx="219075" cy="425450"/>
          <a:chOff x="-46" y="-53800500"/>
          <a:chExt cx="23" cy="18000"/>
        </a:xfrm>
      </xdr:grpSpPr>
      <xdr:sp macro="" textlink="">
        <xdr:nvSpPr>
          <xdr:cNvPr id="3" name="Line 9">
            <a:extLst>
              <a:ext uri="{FF2B5EF4-FFF2-40B4-BE49-F238E27FC236}">
                <a16:creationId xmlns:a16="http://schemas.microsoft.com/office/drawing/2014/main" id="{76120AF1-6A84-AE4F-7F10-CD0562B2D94F}"/>
              </a:ext>
            </a:extLst>
          </xdr:cNvPr>
          <xdr:cNvSpPr>
            <a:spLocks noChangeShapeType="1"/>
          </xdr:cNvSpPr>
        </xdr:nvSpPr>
        <xdr:spPr bwMode="auto">
          <a:xfrm>
            <a:off x="-46" y="-53800500"/>
            <a:ext cx="2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10">
            <a:extLst>
              <a:ext uri="{FF2B5EF4-FFF2-40B4-BE49-F238E27FC236}">
                <a16:creationId xmlns:a16="http://schemas.microsoft.com/office/drawing/2014/main" id="{4518F325-394E-77DC-1D10-B92F6F798397}"/>
              </a:ext>
            </a:extLst>
          </xdr:cNvPr>
          <xdr:cNvSpPr>
            <a:spLocks noChangeShapeType="1"/>
          </xdr:cNvSpPr>
        </xdr:nvSpPr>
        <xdr:spPr bwMode="auto">
          <a:xfrm>
            <a:off x="-23" y="-53800500"/>
            <a:ext cx="0" cy="180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114300</xdr:colOff>
      <xdr:row>31</xdr:row>
      <xdr:rowOff>76200</xdr:rowOff>
    </xdr:from>
    <xdr:to>
      <xdr:col>24</xdr:col>
      <xdr:colOff>330200</xdr:colOff>
      <xdr:row>33</xdr:row>
      <xdr:rowOff>76200</xdr:rowOff>
    </xdr:to>
    <xdr:grpSp>
      <xdr:nvGrpSpPr>
        <xdr:cNvPr id="5" name="Group 17">
          <a:extLst>
            <a:ext uri="{FF2B5EF4-FFF2-40B4-BE49-F238E27FC236}">
              <a16:creationId xmlns:a16="http://schemas.microsoft.com/office/drawing/2014/main" id="{B1F0079D-6114-4E83-8474-F82D76C380B8}"/>
            </a:ext>
          </a:extLst>
        </xdr:cNvPr>
        <xdr:cNvGrpSpPr>
          <a:grpSpLocks/>
        </xdr:cNvGrpSpPr>
      </xdr:nvGrpSpPr>
      <xdr:grpSpPr bwMode="auto">
        <a:xfrm>
          <a:off x="21069300" y="6496050"/>
          <a:ext cx="219075" cy="428625"/>
          <a:chOff x="-64" y="-1067422"/>
          <a:chExt cx="23" cy="385"/>
        </a:xfrm>
      </xdr:grpSpPr>
      <xdr:sp macro="" textlink="">
        <xdr:nvSpPr>
          <xdr:cNvPr id="6" name="Line 18">
            <a:extLst>
              <a:ext uri="{FF2B5EF4-FFF2-40B4-BE49-F238E27FC236}">
                <a16:creationId xmlns:a16="http://schemas.microsoft.com/office/drawing/2014/main" id="{529160F1-FFCB-911E-0C2D-AF3E44C03D06}"/>
              </a:ext>
            </a:extLst>
          </xdr:cNvPr>
          <xdr:cNvSpPr>
            <a:spLocks noChangeShapeType="1"/>
          </xdr:cNvSpPr>
        </xdr:nvSpPr>
        <xdr:spPr bwMode="auto">
          <a:xfrm>
            <a:off x="-64" y="-1067422"/>
            <a:ext cx="2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19">
            <a:extLst>
              <a:ext uri="{FF2B5EF4-FFF2-40B4-BE49-F238E27FC236}">
                <a16:creationId xmlns:a16="http://schemas.microsoft.com/office/drawing/2014/main" id="{6EFB1112-668B-DC7B-0F02-D5EE8F44B5F7}"/>
              </a:ext>
            </a:extLst>
          </xdr:cNvPr>
          <xdr:cNvSpPr>
            <a:spLocks noChangeShapeType="1"/>
          </xdr:cNvSpPr>
        </xdr:nvSpPr>
        <xdr:spPr bwMode="auto">
          <a:xfrm>
            <a:off x="-41" y="-1067422"/>
            <a:ext cx="0" cy="38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36</xdr:col>
      <xdr:colOff>123825</xdr:colOff>
      <xdr:row>31</xdr:row>
      <xdr:rowOff>66675</xdr:rowOff>
    </xdr:from>
    <xdr:to>
      <xdr:col>36</xdr:col>
      <xdr:colOff>342900</xdr:colOff>
      <xdr:row>33</xdr:row>
      <xdr:rowOff>66675</xdr:rowOff>
    </xdr:to>
    <xdr:grpSp>
      <xdr:nvGrpSpPr>
        <xdr:cNvPr id="8" name="Group 26">
          <a:extLst>
            <a:ext uri="{FF2B5EF4-FFF2-40B4-BE49-F238E27FC236}">
              <a16:creationId xmlns:a16="http://schemas.microsoft.com/office/drawing/2014/main" id="{0274D5B3-D081-4494-B56E-E6ECD10661DD}"/>
            </a:ext>
          </a:extLst>
        </xdr:cNvPr>
        <xdr:cNvGrpSpPr>
          <a:grpSpLocks/>
        </xdr:cNvGrpSpPr>
      </xdr:nvGrpSpPr>
      <xdr:grpSpPr bwMode="auto">
        <a:xfrm>
          <a:off x="30333950" y="6483350"/>
          <a:ext cx="222250" cy="428625"/>
          <a:chOff x="-67" y="-53800500"/>
          <a:chExt cx="23" cy="18000"/>
        </a:xfrm>
      </xdr:grpSpPr>
      <xdr:sp macro="" textlink="">
        <xdr:nvSpPr>
          <xdr:cNvPr id="9" name="Line 27">
            <a:extLst>
              <a:ext uri="{FF2B5EF4-FFF2-40B4-BE49-F238E27FC236}">
                <a16:creationId xmlns:a16="http://schemas.microsoft.com/office/drawing/2014/main" id="{95FBC1EF-F277-5AB6-3809-D4DA56F7BD83}"/>
              </a:ext>
            </a:extLst>
          </xdr:cNvPr>
          <xdr:cNvSpPr>
            <a:spLocks noChangeShapeType="1"/>
          </xdr:cNvSpPr>
        </xdr:nvSpPr>
        <xdr:spPr bwMode="auto">
          <a:xfrm>
            <a:off x="-67" y="-53800500"/>
            <a:ext cx="2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28">
            <a:extLst>
              <a:ext uri="{FF2B5EF4-FFF2-40B4-BE49-F238E27FC236}">
                <a16:creationId xmlns:a16="http://schemas.microsoft.com/office/drawing/2014/main" id="{44C72614-2E25-C192-EA51-EC5EE51B1484}"/>
              </a:ext>
            </a:extLst>
          </xdr:cNvPr>
          <xdr:cNvSpPr>
            <a:spLocks noChangeShapeType="1"/>
          </xdr:cNvSpPr>
        </xdr:nvSpPr>
        <xdr:spPr bwMode="auto">
          <a:xfrm>
            <a:off x="-44" y="-53800500"/>
            <a:ext cx="0" cy="180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48</xdr:col>
      <xdr:colOff>209550</xdr:colOff>
      <xdr:row>31</xdr:row>
      <xdr:rowOff>76200</xdr:rowOff>
    </xdr:from>
    <xdr:to>
      <xdr:col>48</xdr:col>
      <xdr:colOff>428625</xdr:colOff>
      <xdr:row>33</xdr:row>
      <xdr:rowOff>76200</xdr:rowOff>
    </xdr:to>
    <xdr:grpSp>
      <xdr:nvGrpSpPr>
        <xdr:cNvPr id="11" name="Group 98">
          <a:extLst>
            <a:ext uri="{FF2B5EF4-FFF2-40B4-BE49-F238E27FC236}">
              <a16:creationId xmlns:a16="http://schemas.microsoft.com/office/drawing/2014/main" id="{7A5B689A-F194-410D-9124-1D5FBD7B0CF6}"/>
            </a:ext>
          </a:extLst>
        </xdr:cNvPr>
        <xdr:cNvGrpSpPr>
          <a:grpSpLocks/>
        </xdr:cNvGrpSpPr>
      </xdr:nvGrpSpPr>
      <xdr:grpSpPr bwMode="auto">
        <a:xfrm>
          <a:off x="40633650" y="6496050"/>
          <a:ext cx="215900" cy="428625"/>
          <a:chOff x="-67" y="-53800500"/>
          <a:chExt cx="23" cy="18000"/>
        </a:xfrm>
      </xdr:grpSpPr>
      <xdr:sp macro="" textlink="">
        <xdr:nvSpPr>
          <xdr:cNvPr id="12" name="Line 99">
            <a:extLst>
              <a:ext uri="{FF2B5EF4-FFF2-40B4-BE49-F238E27FC236}">
                <a16:creationId xmlns:a16="http://schemas.microsoft.com/office/drawing/2014/main" id="{DB703608-1D2E-CEB3-5FD0-CCE56106C212}"/>
              </a:ext>
            </a:extLst>
          </xdr:cNvPr>
          <xdr:cNvSpPr>
            <a:spLocks noChangeShapeType="1"/>
          </xdr:cNvSpPr>
        </xdr:nvSpPr>
        <xdr:spPr bwMode="auto">
          <a:xfrm>
            <a:off x="-67" y="-53800500"/>
            <a:ext cx="2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Line 100">
            <a:extLst>
              <a:ext uri="{FF2B5EF4-FFF2-40B4-BE49-F238E27FC236}">
                <a16:creationId xmlns:a16="http://schemas.microsoft.com/office/drawing/2014/main" id="{9EB71AED-1158-FF6B-140D-35B8FB1B129A}"/>
              </a:ext>
            </a:extLst>
          </xdr:cNvPr>
          <xdr:cNvSpPr>
            <a:spLocks noChangeShapeType="1"/>
          </xdr:cNvSpPr>
        </xdr:nvSpPr>
        <xdr:spPr bwMode="auto">
          <a:xfrm>
            <a:off x="-44" y="-53800500"/>
            <a:ext cx="0" cy="180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60</xdr:col>
      <xdr:colOff>123825</xdr:colOff>
      <xdr:row>31</xdr:row>
      <xdr:rowOff>66675</xdr:rowOff>
    </xdr:from>
    <xdr:to>
      <xdr:col>60</xdr:col>
      <xdr:colOff>342900</xdr:colOff>
      <xdr:row>33</xdr:row>
      <xdr:rowOff>66675</xdr:rowOff>
    </xdr:to>
    <xdr:grpSp>
      <xdr:nvGrpSpPr>
        <xdr:cNvPr id="14" name="Group 44">
          <a:extLst>
            <a:ext uri="{FF2B5EF4-FFF2-40B4-BE49-F238E27FC236}">
              <a16:creationId xmlns:a16="http://schemas.microsoft.com/office/drawing/2014/main" id="{8856ADBA-A7B8-448D-8D35-FDE55825599B}"/>
            </a:ext>
          </a:extLst>
        </xdr:cNvPr>
        <xdr:cNvGrpSpPr>
          <a:grpSpLocks/>
        </xdr:cNvGrpSpPr>
      </xdr:nvGrpSpPr>
      <xdr:grpSpPr bwMode="auto">
        <a:xfrm>
          <a:off x="50479325" y="6483350"/>
          <a:ext cx="222250" cy="428625"/>
          <a:chOff x="-68" y="-53800500"/>
          <a:chExt cx="23" cy="18000"/>
        </a:xfrm>
      </xdr:grpSpPr>
      <xdr:sp macro="" textlink="">
        <xdr:nvSpPr>
          <xdr:cNvPr id="15" name="Line 45">
            <a:extLst>
              <a:ext uri="{FF2B5EF4-FFF2-40B4-BE49-F238E27FC236}">
                <a16:creationId xmlns:a16="http://schemas.microsoft.com/office/drawing/2014/main" id="{DD0828AF-34B8-53A7-1270-EB1A15D8CC9B}"/>
              </a:ext>
            </a:extLst>
          </xdr:cNvPr>
          <xdr:cNvSpPr>
            <a:spLocks noChangeShapeType="1"/>
          </xdr:cNvSpPr>
        </xdr:nvSpPr>
        <xdr:spPr bwMode="auto">
          <a:xfrm>
            <a:off x="-68" y="-53800500"/>
            <a:ext cx="2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" name="Line 46">
            <a:extLst>
              <a:ext uri="{FF2B5EF4-FFF2-40B4-BE49-F238E27FC236}">
                <a16:creationId xmlns:a16="http://schemas.microsoft.com/office/drawing/2014/main" id="{85D5A3F3-F0EE-DAAA-1BC1-0576B81E0512}"/>
              </a:ext>
            </a:extLst>
          </xdr:cNvPr>
          <xdr:cNvSpPr>
            <a:spLocks noChangeShapeType="1"/>
          </xdr:cNvSpPr>
        </xdr:nvSpPr>
        <xdr:spPr bwMode="auto">
          <a:xfrm>
            <a:off x="-45" y="-53800500"/>
            <a:ext cx="0" cy="180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72</xdr:col>
      <xdr:colOff>123825</xdr:colOff>
      <xdr:row>31</xdr:row>
      <xdr:rowOff>66675</xdr:rowOff>
    </xdr:from>
    <xdr:to>
      <xdr:col>72</xdr:col>
      <xdr:colOff>342900</xdr:colOff>
      <xdr:row>33</xdr:row>
      <xdr:rowOff>66675</xdr:rowOff>
    </xdr:to>
    <xdr:grpSp>
      <xdr:nvGrpSpPr>
        <xdr:cNvPr id="17" name="Group 53">
          <a:extLst>
            <a:ext uri="{FF2B5EF4-FFF2-40B4-BE49-F238E27FC236}">
              <a16:creationId xmlns:a16="http://schemas.microsoft.com/office/drawing/2014/main" id="{4AA1823F-D473-4BC4-93EB-E5B7C83BEA19}"/>
            </a:ext>
          </a:extLst>
        </xdr:cNvPr>
        <xdr:cNvGrpSpPr>
          <a:grpSpLocks/>
        </xdr:cNvGrpSpPr>
      </xdr:nvGrpSpPr>
      <xdr:grpSpPr bwMode="auto">
        <a:xfrm>
          <a:off x="60280550" y="6483350"/>
          <a:ext cx="222250" cy="428625"/>
          <a:chOff x="-66" y="-53800500"/>
          <a:chExt cx="23" cy="18000"/>
        </a:xfrm>
      </xdr:grpSpPr>
      <xdr:sp macro="" textlink="">
        <xdr:nvSpPr>
          <xdr:cNvPr id="18" name="Line 54">
            <a:extLst>
              <a:ext uri="{FF2B5EF4-FFF2-40B4-BE49-F238E27FC236}">
                <a16:creationId xmlns:a16="http://schemas.microsoft.com/office/drawing/2014/main" id="{E6252F7D-20A9-17DB-F7CD-F7F1A779D8C3}"/>
              </a:ext>
            </a:extLst>
          </xdr:cNvPr>
          <xdr:cNvSpPr>
            <a:spLocks noChangeShapeType="1"/>
          </xdr:cNvSpPr>
        </xdr:nvSpPr>
        <xdr:spPr bwMode="auto">
          <a:xfrm>
            <a:off x="-66" y="-53800500"/>
            <a:ext cx="2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" name="Line 55">
            <a:extLst>
              <a:ext uri="{FF2B5EF4-FFF2-40B4-BE49-F238E27FC236}">
                <a16:creationId xmlns:a16="http://schemas.microsoft.com/office/drawing/2014/main" id="{614D0C4F-A290-9254-9E97-2BAA269EB624}"/>
              </a:ext>
            </a:extLst>
          </xdr:cNvPr>
          <xdr:cNvSpPr>
            <a:spLocks noChangeShapeType="1"/>
          </xdr:cNvSpPr>
        </xdr:nvSpPr>
        <xdr:spPr bwMode="auto">
          <a:xfrm>
            <a:off x="-43" y="-53800500"/>
            <a:ext cx="0" cy="180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84</xdr:col>
      <xdr:colOff>120650</xdr:colOff>
      <xdr:row>31</xdr:row>
      <xdr:rowOff>63500</xdr:rowOff>
    </xdr:from>
    <xdr:to>
      <xdr:col>84</xdr:col>
      <xdr:colOff>342900</xdr:colOff>
      <xdr:row>33</xdr:row>
      <xdr:rowOff>63500</xdr:rowOff>
    </xdr:to>
    <xdr:grpSp>
      <xdr:nvGrpSpPr>
        <xdr:cNvPr id="20" name="Group 62">
          <a:extLst>
            <a:ext uri="{FF2B5EF4-FFF2-40B4-BE49-F238E27FC236}">
              <a16:creationId xmlns:a16="http://schemas.microsoft.com/office/drawing/2014/main" id="{10D892C0-35D1-492C-A6C7-4EACCE1F0CE0}"/>
            </a:ext>
          </a:extLst>
        </xdr:cNvPr>
        <xdr:cNvGrpSpPr>
          <a:grpSpLocks/>
        </xdr:cNvGrpSpPr>
      </xdr:nvGrpSpPr>
      <xdr:grpSpPr bwMode="auto">
        <a:xfrm>
          <a:off x="70037325" y="6486525"/>
          <a:ext cx="219075" cy="428625"/>
          <a:chOff x="-66" y="-53800500"/>
          <a:chExt cx="23" cy="18000"/>
        </a:xfrm>
      </xdr:grpSpPr>
      <xdr:sp macro="" textlink="">
        <xdr:nvSpPr>
          <xdr:cNvPr id="21" name="Line 63">
            <a:extLst>
              <a:ext uri="{FF2B5EF4-FFF2-40B4-BE49-F238E27FC236}">
                <a16:creationId xmlns:a16="http://schemas.microsoft.com/office/drawing/2014/main" id="{7988319A-7032-4273-43B2-6948D7953A1A}"/>
              </a:ext>
            </a:extLst>
          </xdr:cNvPr>
          <xdr:cNvSpPr>
            <a:spLocks noChangeShapeType="1"/>
          </xdr:cNvSpPr>
        </xdr:nvSpPr>
        <xdr:spPr bwMode="auto">
          <a:xfrm>
            <a:off x="-66" y="-53800500"/>
            <a:ext cx="2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64">
            <a:extLst>
              <a:ext uri="{FF2B5EF4-FFF2-40B4-BE49-F238E27FC236}">
                <a16:creationId xmlns:a16="http://schemas.microsoft.com/office/drawing/2014/main" id="{A032F9D7-5242-7C5C-F2DB-BB7AE47B04A9}"/>
              </a:ext>
            </a:extLst>
          </xdr:cNvPr>
          <xdr:cNvSpPr>
            <a:spLocks noChangeShapeType="1"/>
          </xdr:cNvSpPr>
        </xdr:nvSpPr>
        <xdr:spPr bwMode="auto">
          <a:xfrm>
            <a:off x="-43" y="-53800500"/>
            <a:ext cx="0" cy="180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50"/>
  <sheetViews>
    <sheetView showGridLines="0"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CU8" sqref="CU8"/>
    </sheetView>
  </sheetViews>
  <sheetFormatPr baseColWidth="10" defaultColWidth="11.453125" defaultRowHeight="12.5"/>
  <cols>
    <col min="1" max="1" width="42.7265625" style="1" bestFit="1" customWidth="1"/>
    <col min="2" max="2" width="13" style="1" customWidth="1"/>
    <col min="3" max="3" width="14.1796875" style="1" customWidth="1"/>
    <col min="4" max="4" width="9.453125" style="1" customWidth="1"/>
    <col min="5" max="5" width="8.453125" style="1" customWidth="1"/>
    <col min="6" max="6" width="12.90625" style="1" bestFit="1" customWidth="1"/>
    <col min="7" max="7" width="11.453125" style="1" bestFit="1" customWidth="1"/>
    <col min="8" max="8" width="9.26953125" style="1" bestFit="1" customWidth="1"/>
    <col min="9" max="9" width="9.453125" style="1" customWidth="1"/>
    <col min="10" max="10" width="13" style="1" customWidth="1"/>
    <col min="11" max="11" width="11.453125" style="1" bestFit="1" customWidth="1"/>
    <col min="12" max="13" width="9.453125" style="1" customWidth="1"/>
    <col min="14" max="14" width="13.1796875" style="1" customWidth="1"/>
    <col min="15" max="15" width="14.54296875" style="1" customWidth="1"/>
    <col min="16" max="16" width="10.7265625" style="1" bestFit="1" customWidth="1"/>
    <col min="17" max="17" width="11" style="1" customWidth="1"/>
    <col min="18" max="18" width="12.90625" style="1" bestFit="1" customWidth="1"/>
    <col min="19" max="20" width="10.7265625" style="1" bestFit="1" customWidth="1"/>
    <col min="21" max="21" width="6.90625" style="1" customWidth="1"/>
    <col min="22" max="22" width="13.36328125" style="1" customWidth="1"/>
    <col min="23" max="24" width="10.7265625" style="1" bestFit="1" customWidth="1"/>
    <col min="25" max="25" width="6.90625" style="1" customWidth="1"/>
    <col min="26" max="26" width="12.81640625" style="1" customWidth="1"/>
    <col min="27" max="27" width="13.7265625" style="1" customWidth="1"/>
    <col min="28" max="28" width="10.453125" style="1" customWidth="1"/>
    <col min="29" max="29" width="11.7265625" style="1" bestFit="1" customWidth="1"/>
    <col min="30" max="30" width="12.90625" style="1" bestFit="1" customWidth="1"/>
    <col min="31" max="31" width="11.453125" style="1" bestFit="1" customWidth="1"/>
    <col min="32" max="32" width="9.26953125" style="1" bestFit="1" customWidth="1"/>
    <col min="33" max="33" width="9.36328125" style="1" customWidth="1"/>
    <col min="34" max="34" width="12.81640625" style="1" customWidth="1"/>
    <col min="35" max="35" width="11.453125" style="1" customWidth="1"/>
    <col min="36" max="37" width="9.36328125" style="1" customWidth="1"/>
    <col min="38" max="38" width="13.26953125" style="8" bestFit="1" customWidth="1"/>
    <col min="39" max="39" width="13.1796875" style="8" customWidth="1"/>
    <col min="40" max="40" width="11.7265625" style="8" customWidth="1"/>
    <col min="41" max="41" width="11.26953125" style="8" bestFit="1" customWidth="1"/>
    <col min="42" max="42" width="12.90625" style="8" customWidth="1"/>
    <col min="43" max="43" width="13.6328125" style="8" customWidth="1"/>
    <col min="44" max="45" width="11.26953125" style="8" customWidth="1"/>
    <col min="46" max="46" width="13" style="8" customWidth="1"/>
    <col min="47" max="47" width="13.81640625" style="8" customWidth="1"/>
    <col min="48" max="49" width="11.26953125" style="8" customWidth="1"/>
    <col min="50" max="50" width="13.1796875" style="1" customWidth="1"/>
    <col min="51" max="51" width="11.7265625" style="1" bestFit="1" customWidth="1"/>
    <col min="52" max="52" width="9.81640625" style="1" customWidth="1"/>
    <col min="53" max="53" width="11.54296875" style="1" customWidth="1"/>
    <col min="54" max="54" width="12.90625" style="1" bestFit="1" customWidth="1"/>
    <col min="55" max="57" width="11.54296875" style="1" customWidth="1"/>
    <col min="58" max="58" width="12.6328125" style="1" customWidth="1"/>
    <col min="59" max="59" width="12.54296875" style="1" customWidth="1"/>
    <col min="60" max="61" width="11.54296875" style="1" customWidth="1"/>
    <col min="62" max="62" width="13.1796875" style="1" customWidth="1"/>
    <col min="63" max="63" width="13.54296875" style="1" customWidth="1"/>
    <col min="64" max="64" width="9.7265625" style="1" customWidth="1"/>
    <col min="65" max="65" width="11.26953125" style="1" customWidth="1"/>
    <col min="66" max="66" width="12.90625" style="1" bestFit="1" customWidth="1"/>
    <col min="67" max="67" width="11.26953125" style="1" customWidth="1"/>
    <col min="68" max="68" width="9.26953125" style="1" bestFit="1" customWidth="1"/>
    <col min="69" max="73" width="11.81640625" style="1" customWidth="1"/>
    <col min="74" max="74" width="13.453125" style="1" customWidth="1"/>
    <col min="75" max="75" width="12.453125" style="1" customWidth="1"/>
    <col min="76" max="76" width="10" style="1" customWidth="1"/>
    <col min="77" max="77" width="11.26953125" style="1" customWidth="1"/>
    <col min="78" max="78" width="12.90625" style="1" bestFit="1" customWidth="1"/>
    <col min="79" max="79" width="11.453125" style="1" bestFit="1" customWidth="1"/>
    <col min="80" max="80" width="9.26953125" style="1" bestFit="1" customWidth="1"/>
    <col min="81" max="81" width="11.26953125" style="1" customWidth="1"/>
    <col min="82" max="82" width="12.90625" style="1" bestFit="1" customWidth="1"/>
    <col min="83" max="85" width="11.26953125" style="1" customWidth="1"/>
    <col min="86" max="86" width="11.54296875" style="1" customWidth="1"/>
    <col min="87" max="87" width="9.26953125" style="1" bestFit="1" customWidth="1"/>
    <col min="88" max="88" width="13.36328125" style="1" bestFit="1" customWidth="1"/>
    <col min="89" max="89" width="11.81640625" style="1" bestFit="1" customWidth="1"/>
    <col min="90" max="90" width="13.36328125" style="1" bestFit="1" customWidth="1"/>
    <col min="91" max="91" width="13.453125" style="1" bestFit="1" customWidth="1"/>
    <col min="92" max="92" width="14.54296875" style="1" bestFit="1" customWidth="1"/>
    <col min="93" max="93" width="11.6328125" style="1" customWidth="1"/>
    <col min="94" max="94" width="9.26953125" style="1" bestFit="1" customWidth="1"/>
    <col min="95" max="95" width="13.36328125" style="1" bestFit="1" customWidth="1"/>
    <col min="96" max="96" width="11.81640625" style="1" bestFit="1" customWidth="1"/>
    <col min="97" max="97" width="13.36328125" style="1" bestFit="1" customWidth="1"/>
    <col min="98" max="98" width="13.453125" style="1" bestFit="1" customWidth="1"/>
    <col min="99" max="99" width="14.54296875" style="1" bestFit="1" customWidth="1"/>
    <col min="100" max="100" width="11.90625" style="1" customWidth="1"/>
    <col min="101" max="101" width="10" style="1" customWidth="1"/>
    <col min="102" max="102" width="13.36328125" style="1" bestFit="1" customWidth="1"/>
    <col min="103" max="103" width="11.81640625" style="1" bestFit="1" customWidth="1"/>
    <col min="104" max="104" width="13.36328125" style="1" bestFit="1" customWidth="1"/>
    <col min="105" max="105" width="13.453125" style="1" bestFit="1" customWidth="1"/>
    <col min="106" max="106" width="14.54296875" style="1" bestFit="1" customWidth="1"/>
    <col min="107" max="16384" width="11.453125" style="1"/>
  </cols>
  <sheetData>
    <row r="1" spans="1:106" ht="15.5">
      <c r="A1" s="26"/>
      <c r="B1" s="131" t="s">
        <v>60</v>
      </c>
      <c r="C1" s="26"/>
      <c r="D1" s="26"/>
      <c r="E1" s="26"/>
      <c r="F1" s="26"/>
      <c r="G1" s="26"/>
      <c r="H1" s="26"/>
      <c r="I1" s="147"/>
      <c r="J1" s="147"/>
      <c r="K1" s="147"/>
      <c r="L1" s="147"/>
      <c r="M1" s="125"/>
      <c r="N1" s="50" t="str">
        <f>$B$1</f>
        <v>RELEVÉS ÉNERGÉTIQUES DES BÂTIMENTS DU RÉSEAU UNIVERSITAIRE</v>
      </c>
      <c r="O1" s="26"/>
      <c r="P1" s="26"/>
      <c r="Q1" s="26"/>
      <c r="R1" s="26"/>
      <c r="S1" s="26"/>
      <c r="T1" s="26"/>
      <c r="U1" s="147"/>
      <c r="V1" s="147"/>
      <c r="W1" s="147"/>
      <c r="X1" s="147"/>
      <c r="Y1" s="125"/>
      <c r="Z1" s="131" t="str">
        <f>$B$1</f>
        <v>RELEVÉS ÉNERGÉTIQUES DES BÂTIMENTS DU RÉSEAU UNIVERSITAIRE</v>
      </c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25"/>
      <c r="AL1" s="50" t="str">
        <f>$B$1</f>
        <v>RELEVÉS ÉNERGÉTIQUES DES BÂTIMENTS DU RÉSEAU UNIVERSITAIRE</v>
      </c>
      <c r="AM1" s="30"/>
      <c r="AN1" s="30"/>
      <c r="AO1" s="30"/>
      <c r="AP1" s="30"/>
      <c r="AQ1" s="30"/>
      <c r="AR1" s="30"/>
      <c r="AS1" s="153"/>
      <c r="AT1" s="153"/>
      <c r="AU1" s="153"/>
      <c r="AV1" s="153"/>
      <c r="AW1" s="137"/>
      <c r="AX1" s="50" t="str">
        <f>$B$1</f>
        <v>RELEVÉS ÉNERGÉTIQUES DES BÂTIMENTS DU RÉSEAU UNIVERSITAIRE</v>
      </c>
      <c r="AY1" s="26"/>
      <c r="AZ1" s="26"/>
      <c r="BA1" s="26"/>
      <c r="BB1" s="26"/>
      <c r="BC1" s="26"/>
      <c r="BD1" s="26"/>
      <c r="BE1" s="147"/>
      <c r="BF1" s="147"/>
      <c r="BG1" s="147"/>
      <c r="BH1" s="147"/>
      <c r="BI1" s="125"/>
      <c r="BJ1" s="131" t="str">
        <f>$B$1</f>
        <v>RELEVÉS ÉNERGÉTIQUES DES BÂTIMENTS DU RÉSEAU UNIVERSITAIRE</v>
      </c>
      <c r="BK1" s="147"/>
      <c r="BL1" s="147"/>
      <c r="BM1" s="147"/>
      <c r="BN1" s="147"/>
      <c r="BO1" s="147"/>
      <c r="BP1" s="147"/>
      <c r="BQ1" s="147"/>
      <c r="BR1" s="147"/>
      <c r="BS1" s="147"/>
      <c r="BT1" s="147"/>
      <c r="BU1" s="125"/>
      <c r="BV1" s="50" t="str">
        <f>$B$1</f>
        <v>RELEVÉS ÉNERGÉTIQUES DES BÂTIMENTS DU RÉSEAU UNIVERSITAIRE</v>
      </c>
      <c r="BW1" s="26"/>
      <c r="BX1" s="26"/>
      <c r="BY1" s="26"/>
      <c r="BZ1" s="26"/>
      <c r="CA1" s="26"/>
      <c r="CB1" s="26"/>
      <c r="CC1" s="147"/>
      <c r="CD1" s="147"/>
      <c r="CE1" s="147"/>
      <c r="CF1" s="147"/>
      <c r="CG1" s="125"/>
      <c r="CH1" s="50" t="str">
        <f>$B$1</f>
        <v>RELEVÉS ÉNERGÉTIQUES DES BÂTIMENTS DU RÉSEAU UNIVERSITAIRE</v>
      </c>
      <c r="CI1" s="26"/>
      <c r="CN1" s="18"/>
      <c r="CO1" s="50" t="str">
        <f>CH1</f>
        <v>RELEVÉS ÉNERGÉTIQUES DES BÂTIMENTS DU RÉSEAU UNIVERSITAIRE</v>
      </c>
      <c r="CU1" s="18"/>
      <c r="CV1" s="50" t="s">
        <v>60</v>
      </c>
      <c r="DB1" s="18"/>
    </row>
    <row r="2" spans="1:106" ht="19.5" customHeight="1">
      <c r="A2" s="26"/>
      <c r="B2" s="131" t="s">
        <v>65</v>
      </c>
      <c r="C2" s="26"/>
      <c r="D2" s="26"/>
      <c r="E2" s="26"/>
      <c r="F2" s="26"/>
      <c r="G2" s="26"/>
      <c r="H2" s="26"/>
      <c r="I2" s="147"/>
      <c r="J2" s="147"/>
      <c r="K2" s="147"/>
      <c r="L2" s="147"/>
      <c r="M2" s="125"/>
      <c r="N2" s="50" t="str">
        <f>$B$2</f>
        <v>POUR 2021-2022, 2022-2023 et 2023-2024</v>
      </c>
      <c r="O2" s="26"/>
      <c r="P2" s="26"/>
      <c r="Q2" s="26"/>
      <c r="R2" s="26"/>
      <c r="S2" s="26"/>
      <c r="T2" s="26"/>
      <c r="U2" s="147"/>
      <c r="V2" s="147"/>
      <c r="W2" s="147"/>
      <c r="X2" s="147"/>
      <c r="Y2" s="125"/>
      <c r="Z2" s="131" t="str">
        <f>$B$2</f>
        <v>POUR 2021-2022, 2022-2023 et 2023-2024</v>
      </c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25"/>
      <c r="AL2" s="50" t="str">
        <f>$B$2</f>
        <v>POUR 2021-2022, 2022-2023 et 2023-2024</v>
      </c>
      <c r="AM2" s="30"/>
      <c r="AN2" s="30"/>
      <c r="AO2" s="30"/>
      <c r="AP2" s="30"/>
      <c r="AQ2" s="30"/>
      <c r="AR2" s="30"/>
      <c r="AS2" s="153"/>
      <c r="AT2" s="153"/>
      <c r="AU2" s="153"/>
      <c r="AV2" s="153"/>
      <c r="AW2" s="137"/>
      <c r="AX2" s="50" t="str">
        <f>$B$2</f>
        <v>POUR 2021-2022, 2022-2023 et 2023-2024</v>
      </c>
      <c r="AY2" s="26"/>
      <c r="AZ2" s="26"/>
      <c r="BA2" s="26"/>
      <c r="BB2" s="26"/>
      <c r="BC2" s="26"/>
      <c r="BD2" s="26"/>
      <c r="BE2" s="147"/>
      <c r="BF2" s="147"/>
      <c r="BG2" s="147"/>
      <c r="BH2" s="147"/>
      <c r="BI2" s="125"/>
      <c r="BJ2" s="131" t="str">
        <f>$B$2</f>
        <v>POUR 2021-2022, 2022-2023 et 2023-2024</v>
      </c>
      <c r="BK2" s="147"/>
      <c r="BL2" s="147"/>
      <c r="BM2" s="147"/>
      <c r="BN2" s="147"/>
      <c r="BO2" s="147"/>
      <c r="BP2" s="147"/>
      <c r="BQ2" s="147"/>
      <c r="BR2" s="147"/>
      <c r="BS2" s="147"/>
      <c r="BT2" s="147"/>
      <c r="BU2" s="125"/>
      <c r="BV2" s="50" t="str">
        <f>$B$2</f>
        <v>POUR 2021-2022, 2022-2023 et 2023-2024</v>
      </c>
      <c r="BW2" s="26"/>
      <c r="BX2" s="26"/>
      <c r="BY2" s="26"/>
      <c r="BZ2" s="26"/>
      <c r="CA2" s="26"/>
      <c r="CB2" s="26"/>
      <c r="CC2" s="147"/>
      <c r="CD2" s="147"/>
      <c r="CE2" s="147"/>
      <c r="CF2" s="147"/>
      <c r="CG2" s="125"/>
      <c r="CH2" s="50" t="str">
        <f>$B$2</f>
        <v>POUR 2021-2022, 2022-2023 et 2023-2024</v>
      </c>
      <c r="CI2" s="26"/>
      <c r="CN2" s="18"/>
      <c r="CO2" s="50" t="str">
        <f>CH2</f>
        <v>POUR 2021-2022, 2022-2023 et 2023-2024</v>
      </c>
      <c r="CU2" s="18"/>
      <c r="CV2" s="50" t="s">
        <v>65</v>
      </c>
      <c r="DB2" s="18"/>
    </row>
    <row r="3" spans="1:106" ht="18.75" customHeight="1" thickBot="1">
      <c r="A3" s="26"/>
      <c r="B3" s="26"/>
      <c r="C3" s="26"/>
      <c r="D3" s="26"/>
      <c r="E3" s="26"/>
      <c r="F3" s="26"/>
      <c r="G3" s="26"/>
      <c r="H3" s="26"/>
      <c r="I3" s="148"/>
      <c r="J3" s="148"/>
      <c r="K3" s="147"/>
      <c r="L3" s="147"/>
      <c r="M3" s="126"/>
      <c r="N3" s="150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26"/>
      <c r="Z3" s="65"/>
      <c r="AA3" s="147"/>
      <c r="AB3" s="147"/>
      <c r="AC3" s="147"/>
      <c r="AD3" s="147"/>
      <c r="AE3" s="147"/>
      <c r="AF3" s="147"/>
      <c r="AG3" s="147"/>
      <c r="AH3" s="148"/>
      <c r="AI3" s="147"/>
      <c r="AJ3" s="147"/>
      <c r="AK3" s="125"/>
      <c r="AL3" s="154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6"/>
      <c r="AX3" s="26"/>
      <c r="AY3" s="26"/>
      <c r="AZ3" s="26"/>
      <c r="BA3" s="26"/>
      <c r="BB3" s="26"/>
      <c r="BC3" s="26"/>
      <c r="BD3" s="26"/>
      <c r="BE3" s="148"/>
      <c r="BF3" s="147"/>
      <c r="BG3" s="147"/>
      <c r="BH3" s="147"/>
      <c r="BI3" s="125"/>
      <c r="BJ3" s="65"/>
      <c r="BK3" s="147"/>
      <c r="BL3" s="147"/>
      <c r="BM3" s="147"/>
      <c r="BN3" s="147"/>
      <c r="BO3" s="147"/>
      <c r="BP3" s="147"/>
      <c r="BQ3" s="148"/>
      <c r="BR3" s="147"/>
      <c r="BS3" s="147"/>
      <c r="BT3" s="147"/>
      <c r="BU3" s="125"/>
      <c r="BV3" s="26"/>
      <c r="BW3" s="26"/>
      <c r="BX3" s="26"/>
      <c r="BY3" s="26"/>
      <c r="BZ3" s="26"/>
      <c r="CA3" s="26"/>
      <c r="CB3" s="26"/>
      <c r="CC3" s="148"/>
      <c r="CD3" s="147"/>
      <c r="CE3" s="147"/>
      <c r="CF3" s="147"/>
      <c r="CG3" s="126"/>
      <c r="CH3" s="26"/>
      <c r="CI3" s="26"/>
      <c r="CN3" s="164"/>
      <c r="CU3" s="164"/>
      <c r="DB3" s="164"/>
    </row>
    <row r="4" spans="1:106" s="78" customFormat="1" ht="28.5" customHeight="1" thickTop="1">
      <c r="A4" s="74"/>
      <c r="B4" s="165" t="s">
        <v>0</v>
      </c>
      <c r="C4" s="166"/>
      <c r="D4" s="166"/>
      <c r="E4" s="166"/>
      <c r="F4" s="166"/>
      <c r="G4" s="166"/>
      <c r="H4" s="166"/>
      <c r="I4" s="166"/>
      <c r="J4" s="167"/>
      <c r="K4" s="166"/>
      <c r="L4" s="166"/>
      <c r="M4" s="168"/>
      <c r="N4" s="169" t="s">
        <v>1</v>
      </c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1"/>
      <c r="Z4" s="169" t="s">
        <v>2</v>
      </c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1"/>
      <c r="AL4" s="169" t="s">
        <v>46</v>
      </c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1"/>
      <c r="AX4" s="169" t="s">
        <v>3</v>
      </c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1"/>
      <c r="BJ4" s="169" t="s">
        <v>4</v>
      </c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1"/>
      <c r="BV4" s="169" t="s">
        <v>5</v>
      </c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2"/>
      <c r="CH4" s="76" t="s">
        <v>6</v>
      </c>
      <c r="CI4" s="75"/>
      <c r="CJ4" s="75"/>
      <c r="CK4" s="75"/>
      <c r="CL4" s="75"/>
      <c r="CM4" s="75"/>
      <c r="CN4" s="77"/>
      <c r="CO4" s="76" t="s">
        <v>6</v>
      </c>
      <c r="CP4" s="75"/>
      <c r="CQ4" s="75"/>
      <c r="CR4" s="75"/>
      <c r="CS4" s="75"/>
      <c r="CT4" s="75"/>
      <c r="CU4" s="77"/>
      <c r="CV4" s="76" t="s">
        <v>6</v>
      </c>
      <c r="CW4" s="75"/>
      <c r="CX4" s="75"/>
      <c r="CY4" s="75"/>
      <c r="CZ4" s="75"/>
      <c r="DA4" s="75"/>
      <c r="DB4" s="77"/>
    </row>
    <row r="5" spans="1:106" s="78" customFormat="1" ht="27.75" customHeight="1">
      <c r="A5" s="81" t="s">
        <v>59</v>
      </c>
      <c r="B5" s="82" t="s">
        <v>62</v>
      </c>
      <c r="C5" s="83"/>
      <c r="D5" s="84"/>
      <c r="E5" s="130"/>
      <c r="F5" s="82" t="s">
        <v>63</v>
      </c>
      <c r="G5" s="84"/>
      <c r="H5" s="84"/>
      <c r="I5" s="84"/>
      <c r="J5" s="82" t="s">
        <v>64</v>
      </c>
      <c r="K5" s="84"/>
      <c r="L5" s="84"/>
      <c r="M5" s="84"/>
      <c r="N5" s="132" t="str">
        <f>B5</f>
        <v>2021-2022</v>
      </c>
      <c r="O5" s="151"/>
      <c r="P5" s="149"/>
      <c r="Q5" s="130"/>
      <c r="R5" s="132" t="str">
        <f>F5</f>
        <v>2022-2023</v>
      </c>
      <c r="S5" s="149"/>
      <c r="T5" s="149"/>
      <c r="U5" s="149"/>
      <c r="V5" s="132" t="str">
        <f>J5</f>
        <v>2023-2024</v>
      </c>
      <c r="W5" s="149"/>
      <c r="X5" s="149"/>
      <c r="Y5" s="149"/>
      <c r="Z5" s="82" t="str">
        <f>N5</f>
        <v>2021-2022</v>
      </c>
      <c r="AA5" s="83"/>
      <c r="AB5" s="84"/>
      <c r="AC5" s="86"/>
      <c r="AD5" s="82" t="str">
        <f>R5</f>
        <v>2022-2023</v>
      </c>
      <c r="AE5" s="84"/>
      <c r="AF5" s="84"/>
      <c r="AG5" s="84"/>
      <c r="AH5" s="82" t="str">
        <f>V5</f>
        <v>2023-2024</v>
      </c>
      <c r="AI5" s="84"/>
      <c r="AJ5" s="84"/>
      <c r="AK5" s="84"/>
      <c r="AL5" s="132" t="str">
        <f>Z5</f>
        <v>2021-2022</v>
      </c>
      <c r="AM5" s="151"/>
      <c r="AN5" s="149"/>
      <c r="AO5" s="130"/>
      <c r="AP5" s="132" t="str">
        <f>F5</f>
        <v>2022-2023</v>
      </c>
      <c r="AQ5" s="149"/>
      <c r="AR5" s="149"/>
      <c r="AS5" s="130"/>
      <c r="AT5" s="132" t="str">
        <f>J5</f>
        <v>2023-2024</v>
      </c>
      <c r="AU5" s="149"/>
      <c r="AV5" s="149"/>
      <c r="AW5" s="130"/>
      <c r="AX5" s="173" t="str">
        <f>AL5</f>
        <v>2021-2022</v>
      </c>
      <c r="AY5" s="174"/>
      <c r="AZ5" s="174"/>
      <c r="BA5" s="175"/>
      <c r="BB5" s="173" t="str">
        <f>AP5</f>
        <v>2022-2023</v>
      </c>
      <c r="BC5" s="174"/>
      <c r="BD5" s="174"/>
      <c r="BE5" s="175"/>
      <c r="BF5" s="173" t="str">
        <f>AT5</f>
        <v>2023-2024</v>
      </c>
      <c r="BG5" s="174"/>
      <c r="BH5" s="174"/>
      <c r="BI5" s="175"/>
      <c r="BJ5" s="82" t="str">
        <f>AX5</f>
        <v>2021-2022</v>
      </c>
      <c r="BK5" s="83"/>
      <c r="BL5" s="84"/>
      <c r="BM5" s="86"/>
      <c r="BN5" s="82" t="str">
        <f>BB5</f>
        <v>2022-2023</v>
      </c>
      <c r="BO5" s="84"/>
      <c r="BP5" s="84"/>
      <c r="BQ5" s="130"/>
      <c r="BR5" s="173" t="str">
        <f>BF5</f>
        <v>2023-2024</v>
      </c>
      <c r="BS5" s="174"/>
      <c r="BT5" s="174"/>
      <c r="BU5" s="175"/>
      <c r="BV5" s="82" t="str">
        <f>BJ5</f>
        <v>2021-2022</v>
      </c>
      <c r="BW5" s="83"/>
      <c r="BX5" s="84"/>
      <c r="BY5" s="86"/>
      <c r="BZ5" s="85" t="str">
        <f>BN5</f>
        <v>2022-2023</v>
      </c>
      <c r="CA5" s="84"/>
      <c r="CB5" s="84"/>
      <c r="CC5" s="149"/>
      <c r="CD5" s="85" t="str">
        <f>BR5</f>
        <v>2023-2024</v>
      </c>
      <c r="CE5" s="84"/>
      <c r="CF5" s="84"/>
      <c r="CG5" s="149"/>
      <c r="CH5" s="87" t="str">
        <f>BV5</f>
        <v>2021-2022</v>
      </c>
      <c r="CI5" s="84"/>
      <c r="CJ5" s="84"/>
      <c r="CK5" s="84"/>
      <c r="CL5" s="84"/>
      <c r="CM5" s="84"/>
      <c r="CN5" s="88"/>
      <c r="CO5" s="87" t="str">
        <f>F5</f>
        <v>2022-2023</v>
      </c>
      <c r="CP5" s="84"/>
      <c r="CQ5" s="84"/>
      <c r="CR5" s="84"/>
      <c r="CS5" s="84"/>
      <c r="CT5" s="84"/>
      <c r="CU5" s="88"/>
      <c r="CV5" s="87" t="s">
        <v>64</v>
      </c>
      <c r="CW5" s="84"/>
      <c r="CX5" s="84"/>
      <c r="CY5" s="84"/>
      <c r="CZ5" s="84"/>
      <c r="DA5" s="84"/>
      <c r="DB5" s="88"/>
    </row>
    <row r="6" spans="1:106" ht="16.5" customHeight="1">
      <c r="A6" s="42"/>
      <c r="B6" s="31" t="s">
        <v>7</v>
      </c>
      <c r="C6" s="31" t="s">
        <v>8</v>
      </c>
      <c r="D6" s="31" t="s">
        <v>9</v>
      </c>
      <c r="E6" s="31" t="s">
        <v>10</v>
      </c>
      <c r="F6" s="31" t="s">
        <v>7</v>
      </c>
      <c r="G6" s="31" t="s">
        <v>8</v>
      </c>
      <c r="H6" s="31" t="s">
        <v>9</v>
      </c>
      <c r="I6" s="31" t="s">
        <v>10</v>
      </c>
      <c r="J6" s="31" t="s">
        <v>7</v>
      </c>
      <c r="K6" s="31" t="s">
        <v>8</v>
      </c>
      <c r="L6" s="31" t="s">
        <v>9</v>
      </c>
      <c r="M6" s="31" t="s">
        <v>10</v>
      </c>
      <c r="N6" s="31" t="s">
        <v>7</v>
      </c>
      <c r="O6" s="31" t="s">
        <v>8</v>
      </c>
      <c r="P6" s="31" t="s">
        <v>9</v>
      </c>
      <c r="Q6" s="80" t="s">
        <v>10</v>
      </c>
      <c r="R6" s="31" t="s">
        <v>7</v>
      </c>
      <c r="S6" s="31" t="s">
        <v>8</v>
      </c>
      <c r="T6" s="31" t="s">
        <v>9</v>
      </c>
      <c r="U6" s="80" t="s">
        <v>10</v>
      </c>
      <c r="V6" s="31" t="s">
        <v>7</v>
      </c>
      <c r="W6" s="31" t="s">
        <v>8</v>
      </c>
      <c r="X6" s="31" t="s">
        <v>9</v>
      </c>
      <c r="Y6" s="80" t="s">
        <v>10</v>
      </c>
      <c r="Z6" s="31" t="s">
        <v>7</v>
      </c>
      <c r="AA6" s="31" t="s">
        <v>8</v>
      </c>
      <c r="AB6" s="31" t="s">
        <v>9</v>
      </c>
      <c r="AC6" s="80" t="s">
        <v>10</v>
      </c>
      <c r="AD6" s="31" t="s">
        <v>7</v>
      </c>
      <c r="AE6" s="31" t="s">
        <v>8</v>
      </c>
      <c r="AF6" s="31" t="s">
        <v>9</v>
      </c>
      <c r="AG6" s="80" t="s">
        <v>10</v>
      </c>
      <c r="AH6" s="31" t="s">
        <v>7</v>
      </c>
      <c r="AI6" s="31" t="s">
        <v>8</v>
      </c>
      <c r="AJ6" s="31" t="s">
        <v>9</v>
      </c>
      <c r="AK6" s="80" t="s">
        <v>10</v>
      </c>
      <c r="AL6" s="31" t="s">
        <v>7</v>
      </c>
      <c r="AM6" s="31" t="s">
        <v>8</v>
      </c>
      <c r="AN6" s="31" t="s">
        <v>9</v>
      </c>
      <c r="AO6" s="80" t="s">
        <v>10</v>
      </c>
      <c r="AP6" s="31" t="s">
        <v>7</v>
      </c>
      <c r="AQ6" s="31" t="s">
        <v>8</v>
      </c>
      <c r="AR6" s="31" t="s">
        <v>9</v>
      </c>
      <c r="AS6" s="159" t="s">
        <v>10</v>
      </c>
      <c r="AT6" s="113" t="s">
        <v>7</v>
      </c>
      <c r="AU6" s="31" t="s">
        <v>8</v>
      </c>
      <c r="AV6" s="31" t="s">
        <v>9</v>
      </c>
      <c r="AW6" s="80" t="s">
        <v>10</v>
      </c>
      <c r="AX6" s="31" t="s">
        <v>7</v>
      </c>
      <c r="AY6" s="31" t="s">
        <v>8</v>
      </c>
      <c r="AZ6" s="31" t="s">
        <v>9</v>
      </c>
      <c r="BA6" s="80" t="s">
        <v>10</v>
      </c>
      <c r="BB6" s="80" t="s">
        <v>7</v>
      </c>
      <c r="BC6" s="80" t="s">
        <v>8</v>
      </c>
      <c r="BD6" s="80" t="s">
        <v>9</v>
      </c>
      <c r="BE6" s="80" t="s">
        <v>10</v>
      </c>
      <c r="BF6" s="80" t="s">
        <v>7</v>
      </c>
      <c r="BG6" s="80" t="s">
        <v>8</v>
      </c>
      <c r="BH6" s="80" t="s">
        <v>9</v>
      </c>
      <c r="BI6" s="80" t="s">
        <v>10</v>
      </c>
      <c r="BJ6" s="31" t="s">
        <v>7</v>
      </c>
      <c r="BK6" s="31" t="s">
        <v>8</v>
      </c>
      <c r="BL6" s="31" t="s">
        <v>9</v>
      </c>
      <c r="BM6" s="80" t="s">
        <v>10</v>
      </c>
      <c r="BN6" s="31" t="s">
        <v>7</v>
      </c>
      <c r="BO6" s="31" t="s">
        <v>8</v>
      </c>
      <c r="BP6" s="31" t="s">
        <v>9</v>
      </c>
      <c r="BQ6" s="80" t="s">
        <v>10</v>
      </c>
      <c r="BR6" s="31" t="s">
        <v>7</v>
      </c>
      <c r="BS6" s="31" t="s">
        <v>8</v>
      </c>
      <c r="BT6" s="31" t="s">
        <v>9</v>
      </c>
      <c r="BU6" s="80" t="s">
        <v>10</v>
      </c>
      <c r="BV6" s="31" t="s">
        <v>7</v>
      </c>
      <c r="BW6" s="31" t="s">
        <v>8</v>
      </c>
      <c r="BX6" s="31" t="s">
        <v>9</v>
      </c>
      <c r="BY6" s="139" t="s">
        <v>10</v>
      </c>
      <c r="BZ6" s="31" t="s">
        <v>7</v>
      </c>
      <c r="CA6" s="31" t="s">
        <v>8</v>
      </c>
      <c r="CB6" s="31" t="s">
        <v>9</v>
      </c>
      <c r="CC6" s="139" t="s">
        <v>10</v>
      </c>
      <c r="CD6" s="31" t="s">
        <v>7</v>
      </c>
      <c r="CE6" s="31" t="s">
        <v>8</v>
      </c>
      <c r="CF6" s="31" t="s">
        <v>9</v>
      </c>
      <c r="CG6" s="139" t="s">
        <v>10</v>
      </c>
      <c r="CH6" s="40" t="s">
        <v>8</v>
      </c>
      <c r="CI6" s="31" t="s">
        <v>9</v>
      </c>
      <c r="CJ6" s="31" t="s">
        <v>10</v>
      </c>
      <c r="CK6" s="31" t="s">
        <v>13</v>
      </c>
      <c r="CL6" s="31" t="s">
        <v>11</v>
      </c>
      <c r="CM6" s="31" t="s">
        <v>7</v>
      </c>
      <c r="CN6" s="115" t="s">
        <v>12</v>
      </c>
      <c r="CO6" s="40" t="s">
        <v>8</v>
      </c>
      <c r="CP6" s="31" t="s">
        <v>9</v>
      </c>
      <c r="CQ6" s="31" t="s">
        <v>10</v>
      </c>
      <c r="CR6" s="31" t="s">
        <v>13</v>
      </c>
      <c r="CS6" s="31" t="s">
        <v>11</v>
      </c>
      <c r="CT6" s="31" t="s">
        <v>7</v>
      </c>
      <c r="CU6" s="115" t="s">
        <v>12</v>
      </c>
      <c r="CV6" s="40" t="s">
        <v>8</v>
      </c>
      <c r="CW6" s="31" t="s">
        <v>9</v>
      </c>
      <c r="CX6" s="31" t="s">
        <v>10</v>
      </c>
      <c r="CY6" s="31" t="s">
        <v>13</v>
      </c>
      <c r="CZ6" s="31" t="s">
        <v>11</v>
      </c>
      <c r="DA6" s="31" t="s">
        <v>7</v>
      </c>
      <c r="DB6" s="115" t="s">
        <v>12</v>
      </c>
    </row>
    <row r="7" spans="1:106">
      <c r="A7" s="42"/>
      <c r="B7" s="31"/>
      <c r="C7" s="31"/>
      <c r="D7" s="31"/>
      <c r="E7" s="31" t="s">
        <v>14</v>
      </c>
      <c r="F7" s="31"/>
      <c r="G7" s="31"/>
      <c r="H7" s="31"/>
      <c r="I7" s="31" t="s">
        <v>14</v>
      </c>
      <c r="J7" s="31"/>
      <c r="K7" s="31"/>
      <c r="L7" s="31"/>
      <c r="M7" s="31" t="s">
        <v>14</v>
      </c>
      <c r="N7" s="31"/>
      <c r="O7" s="31"/>
      <c r="P7" s="31"/>
      <c r="Q7" s="80" t="s">
        <v>14</v>
      </c>
      <c r="R7" s="31"/>
      <c r="S7" s="31"/>
      <c r="T7" s="31"/>
      <c r="U7" s="80" t="s">
        <v>14</v>
      </c>
      <c r="V7" s="31"/>
      <c r="W7" s="31"/>
      <c r="X7" s="31"/>
      <c r="Y7" s="80" t="s">
        <v>14</v>
      </c>
      <c r="Z7" s="31"/>
      <c r="AA7" s="31"/>
      <c r="AB7" s="31"/>
      <c r="AC7" s="80" t="s">
        <v>14</v>
      </c>
      <c r="AD7" s="124"/>
      <c r="AE7" s="31"/>
      <c r="AF7" s="31"/>
      <c r="AG7" s="80" t="s">
        <v>14</v>
      </c>
      <c r="AH7" s="124"/>
      <c r="AI7" s="31"/>
      <c r="AJ7" s="31"/>
      <c r="AK7" s="80" t="s">
        <v>14</v>
      </c>
      <c r="AL7" s="31"/>
      <c r="AM7" s="31"/>
      <c r="AN7" s="31"/>
      <c r="AO7" s="80" t="s">
        <v>14</v>
      </c>
      <c r="AP7" s="31"/>
      <c r="AQ7" s="31"/>
      <c r="AR7" s="31"/>
      <c r="AS7" s="159" t="s">
        <v>14</v>
      </c>
      <c r="AT7" s="31"/>
      <c r="AU7" s="31"/>
      <c r="AV7" s="31"/>
      <c r="AW7" s="80" t="s">
        <v>14</v>
      </c>
      <c r="AX7" s="31"/>
      <c r="AY7" s="31"/>
      <c r="AZ7" s="31"/>
      <c r="BA7" s="80" t="s">
        <v>14</v>
      </c>
      <c r="BB7" s="80"/>
      <c r="BC7" s="80"/>
      <c r="BD7" s="80"/>
      <c r="BE7" s="80" t="s">
        <v>14</v>
      </c>
      <c r="BF7" s="80"/>
      <c r="BG7" s="80"/>
      <c r="BH7" s="80"/>
      <c r="BI7" s="80" t="s">
        <v>14</v>
      </c>
      <c r="BJ7" s="31"/>
      <c r="BK7" s="31"/>
      <c r="BL7" s="31"/>
      <c r="BM7" s="80" t="s">
        <v>14</v>
      </c>
      <c r="BN7" s="31"/>
      <c r="BO7" s="31"/>
      <c r="BP7" s="31"/>
      <c r="BQ7" s="80" t="s">
        <v>14</v>
      </c>
      <c r="BR7" s="31"/>
      <c r="BS7" s="31"/>
      <c r="BT7" s="31"/>
      <c r="BU7" s="80" t="s">
        <v>14</v>
      </c>
      <c r="BV7" s="31"/>
      <c r="BW7" s="31"/>
      <c r="BX7" s="31"/>
      <c r="BY7" s="80" t="s">
        <v>14</v>
      </c>
      <c r="BZ7" s="31"/>
      <c r="CA7" s="31"/>
      <c r="CB7" s="31"/>
      <c r="CC7" s="80" t="s">
        <v>14</v>
      </c>
      <c r="CD7" s="31"/>
      <c r="CE7" s="31"/>
      <c r="CF7" s="31"/>
      <c r="CG7" s="80" t="s">
        <v>14</v>
      </c>
      <c r="CH7" s="40"/>
      <c r="CI7" s="31"/>
      <c r="CJ7" s="31" t="s">
        <v>16</v>
      </c>
      <c r="CK7" s="31" t="s">
        <v>17</v>
      </c>
      <c r="CL7" s="31" t="s">
        <v>18</v>
      </c>
      <c r="CM7" s="31" t="s">
        <v>14</v>
      </c>
      <c r="CN7" s="116" t="s">
        <v>19</v>
      </c>
      <c r="CO7" s="40"/>
      <c r="CP7" s="31"/>
      <c r="CQ7" s="31" t="s">
        <v>16</v>
      </c>
      <c r="CR7" s="31" t="s">
        <v>17</v>
      </c>
      <c r="CS7" s="31" t="s">
        <v>18</v>
      </c>
      <c r="CT7" s="31" t="s">
        <v>14</v>
      </c>
      <c r="CU7" s="116" t="s">
        <v>19</v>
      </c>
      <c r="CV7" s="40"/>
      <c r="CW7" s="31"/>
      <c r="CX7" s="31" t="s">
        <v>16</v>
      </c>
      <c r="CY7" s="31" t="s">
        <v>17</v>
      </c>
      <c r="CZ7" s="31" t="s">
        <v>18</v>
      </c>
      <c r="DA7" s="31" t="s">
        <v>14</v>
      </c>
      <c r="DB7" s="116" t="s">
        <v>19</v>
      </c>
    </row>
    <row r="8" spans="1:106">
      <c r="A8" s="41"/>
      <c r="B8" s="32" t="s">
        <v>20</v>
      </c>
      <c r="C8" s="29"/>
      <c r="D8" s="29"/>
      <c r="E8" s="32" t="s">
        <v>15</v>
      </c>
      <c r="F8" s="32" t="s">
        <v>20</v>
      </c>
      <c r="G8" s="29"/>
      <c r="H8" s="29"/>
      <c r="I8" s="32" t="s">
        <v>15</v>
      </c>
      <c r="J8" s="32" t="s">
        <v>20</v>
      </c>
      <c r="K8" s="29"/>
      <c r="L8" s="29"/>
      <c r="M8" s="32" t="s">
        <v>15</v>
      </c>
      <c r="N8" s="32" t="s">
        <v>21</v>
      </c>
      <c r="O8" s="29"/>
      <c r="P8" s="29"/>
      <c r="Q8" s="79" t="s">
        <v>51</v>
      </c>
      <c r="R8" s="32" t="s">
        <v>21</v>
      </c>
      <c r="S8" s="29"/>
      <c r="T8" s="29"/>
      <c r="U8" s="79" t="s">
        <v>51</v>
      </c>
      <c r="V8" s="32" t="s">
        <v>21</v>
      </c>
      <c r="W8" s="29"/>
      <c r="X8" s="29"/>
      <c r="Y8" s="79" t="s">
        <v>51</v>
      </c>
      <c r="Z8" s="32" t="s">
        <v>22</v>
      </c>
      <c r="AA8" s="29"/>
      <c r="AB8" s="29"/>
      <c r="AC8" s="79" t="s">
        <v>51</v>
      </c>
      <c r="AD8" s="133" t="s">
        <v>22</v>
      </c>
      <c r="AE8" s="29"/>
      <c r="AF8" s="29"/>
      <c r="AG8" s="79" t="s">
        <v>51</v>
      </c>
      <c r="AH8" s="133" t="s">
        <v>22</v>
      </c>
      <c r="AI8" s="29"/>
      <c r="AJ8" s="29"/>
      <c r="AK8" s="79" t="s">
        <v>51</v>
      </c>
      <c r="AL8" s="32" t="s">
        <v>22</v>
      </c>
      <c r="AM8" s="29"/>
      <c r="AN8" s="29"/>
      <c r="AO8" s="79" t="s">
        <v>51</v>
      </c>
      <c r="AP8" s="32" t="s">
        <v>22</v>
      </c>
      <c r="AQ8" s="29"/>
      <c r="AR8" s="29"/>
      <c r="AS8" s="160" t="s">
        <v>51</v>
      </c>
      <c r="AT8" s="32" t="s">
        <v>22</v>
      </c>
      <c r="AU8" s="29"/>
      <c r="AV8" s="29"/>
      <c r="AW8" s="79" t="s">
        <v>51</v>
      </c>
      <c r="AX8" s="32" t="s">
        <v>22</v>
      </c>
      <c r="AY8" s="29"/>
      <c r="AZ8" s="29"/>
      <c r="BA8" s="79" t="s">
        <v>51</v>
      </c>
      <c r="BB8" s="79" t="s">
        <v>22</v>
      </c>
      <c r="BC8" s="79"/>
      <c r="BD8" s="79"/>
      <c r="BE8" s="79" t="s">
        <v>51</v>
      </c>
      <c r="BF8" s="79" t="s">
        <v>22</v>
      </c>
      <c r="BG8" s="79"/>
      <c r="BH8" s="79"/>
      <c r="BI8" s="79" t="s">
        <v>51</v>
      </c>
      <c r="BJ8" s="32" t="s">
        <v>23</v>
      </c>
      <c r="BK8" s="29"/>
      <c r="BL8" s="29"/>
      <c r="BM8" s="79" t="s">
        <v>51</v>
      </c>
      <c r="BN8" s="32" t="s">
        <v>23</v>
      </c>
      <c r="BO8" s="29"/>
      <c r="BP8" s="29"/>
      <c r="BQ8" s="79" t="s">
        <v>51</v>
      </c>
      <c r="BR8" s="32" t="s">
        <v>23</v>
      </c>
      <c r="BS8" s="29"/>
      <c r="BT8" s="29"/>
      <c r="BU8" s="79" t="s">
        <v>51</v>
      </c>
      <c r="BV8" s="32"/>
      <c r="BW8" s="29"/>
      <c r="BX8" s="29"/>
      <c r="BY8" s="79" t="s">
        <v>51</v>
      </c>
      <c r="BZ8" s="32"/>
      <c r="CA8" s="29"/>
      <c r="CB8" s="29"/>
      <c r="CC8" s="79" t="s">
        <v>51</v>
      </c>
      <c r="CD8" s="32"/>
      <c r="CE8" s="29"/>
      <c r="CF8" s="29"/>
      <c r="CG8" s="79" t="s">
        <v>51</v>
      </c>
      <c r="CH8" s="41"/>
      <c r="CI8" s="29"/>
      <c r="CJ8" s="32" t="s">
        <v>24</v>
      </c>
      <c r="CK8" s="32" t="s">
        <v>25</v>
      </c>
      <c r="CL8" s="32" t="s">
        <v>24</v>
      </c>
      <c r="CM8" s="32" t="s">
        <v>26</v>
      </c>
      <c r="CN8" s="117" t="s">
        <v>27</v>
      </c>
      <c r="CO8" s="41"/>
      <c r="CP8" s="29"/>
      <c r="CQ8" s="32" t="s">
        <v>24</v>
      </c>
      <c r="CR8" s="32" t="s">
        <v>25</v>
      </c>
      <c r="CS8" s="32" t="s">
        <v>24</v>
      </c>
      <c r="CT8" s="32" t="s">
        <v>26</v>
      </c>
      <c r="CU8" s="117" t="s">
        <v>27</v>
      </c>
      <c r="CV8" s="41"/>
      <c r="CW8" s="29"/>
      <c r="CX8" s="32" t="s">
        <v>24</v>
      </c>
      <c r="CY8" s="32" t="s">
        <v>25</v>
      </c>
      <c r="CZ8" s="32" t="s">
        <v>24</v>
      </c>
      <c r="DA8" s="32" t="s">
        <v>26</v>
      </c>
      <c r="DB8" s="117" t="s">
        <v>27</v>
      </c>
    </row>
    <row r="9" spans="1:106">
      <c r="A9" s="67"/>
      <c r="B9" s="33"/>
      <c r="C9" s="36"/>
      <c r="D9" s="34"/>
      <c r="E9" s="35"/>
      <c r="F9" s="34"/>
      <c r="G9" s="34"/>
      <c r="H9" s="34"/>
      <c r="I9" s="140"/>
      <c r="J9" s="34"/>
      <c r="K9" s="34"/>
      <c r="L9" s="34"/>
      <c r="M9" s="140"/>
      <c r="N9" s="33"/>
      <c r="O9" s="36"/>
      <c r="P9" s="34"/>
      <c r="Q9" s="35"/>
      <c r="R9" s="34"/>
      <c r="S9" s="34"/>
      <c r="T9" s="34"/>
      <c r="U9" s="140"/>
      <c r="V9" s="34"/>
      <c r="W9" s="34"/>
      <c r="X9" s="34"/>
      <c r="Y9" s="34"/>
      <c r="Z9" s="33"/>
      <c r="AA9" s="36"/>
      <c r="AB9" s="34"/>
      <c r="AC9" s="35"/>
      <c r="AD9" s="34"/>
      <c r="AE9" s="34"/>
      <c r="AF9" s="34"/>
      <c r="AG9" s="140"/>
      <c r="AH9" s="34"/>
      <c r="AI9" s="34"/>
      <c r="AJ9" s="34"/>
      <c r="AK9" s="140"/>
      <c r="AL9" s="34"/>
      <c r="AM9" s="36"/>
      <c r="AN9" s="34"/>
      <c r="AO9" s="35"/>
      <c r="AP9" s="34"/>
      <c r="AQ9" s="34"/>
      <c r="AR9" s="34"/>
      <c r="AS9" s="34"/>
      <c r="AT9" s="33"/>
      <c r="AU9" s="34"/>
      <c r="AV9" s="34"/>
      <c r="AW9" s="34"/>
      <c r="AX9" s="33"/>
      <c r="AY9" s="36"/>
      <c r="AZ9" s="34"/>
      <c r="BA9" s="35"/>
      <c r="BB9" s="34"/>
      <c r="BC9" s="34"/>
      <c r="BD9" s="34"/>
      <c r="BE9" s="35"/>
      <c r="BF9" s="34"/>
      <c r="BG9" s="34"/>
      <c r="BH9" s="34"/>
      <c r="BI9" s="35"/>
      <c r="BJ9" s="33"/>
      <c r="BK9" s="36"/>
      <c r="BL9" s="34"/>
      <c r="BM9" s="35"/>
      <c r="BN9" s="34"/>
      <c r="BO9" s="34"/>
      <c r="BP9" s="34"/>
      <c r="BQ9" s="140"/>
      <c r="BR9" s="34"/>
      <c r="BS9" s="34"/>
      <c r="BT9" s="34"/>
      <c r="BU9" s="140"/>
      <c r="BV9" s="33"/>
      <c r="BW9" s="36"/>
      <c r="BX9" s="34"/>
      <c r="BY9" s="140"/>
      <c r="BZ9" s="34"/>
      <c r="CA9" s="34"/>
      <c r="CB9" s="34"/>
      <c r="CC9" s="140"/>
      <c r="CD9" s="34"/>
      <c r="CE9" s="34"/>
      <c r="CF9" s="34"/>
      <c r="CG9" s="140"/>
      <c r="CH9" s="42"/>
      <c r="CI9" s="28"/>
      <c r="CJ9" s="6"/>
      <c r="CK9" s="6"/>
      <c r="CL9" s="6"/>
      <c r="CM9" s="6"/>
      <c r="CN9" s="118"/>
      <c r="CO9" s="42"/>
      <c r="CP9" s="28"/>
      <c r="CQ9" s="6"/>
      <c r="CR9" s="6"/>
      <c r="CS9" s="6"/>
      <c r="CT9" s="6"/>
      <c r="CU9" s="118"/>
      <c r="CV9" s="42"/>
      <c r="CW9" s="28"/>
      <c r="CX9" s="6"/>
      <c r="CY9" s="6"/>
      <c r="CZ9" s="6"/>
      <c r="DA9" s="6"/>
      <c r="DB9" s="118"/>
    </row>
    <row r="10" spans="1:106" ht="16" customHeight="1">
      <c r="A10" s="42" t="s">
        <v>52</v>
      </c>
      <c r="B10" s="89">
        <v>15728179</v>
      </c>
      <c r="C10" s="111">
        <v>1136423</v>
      </c>
      <c r="D10" s="89">
        <v>56621</v>
      </c>
      <c r="E10" s="91">
        <v>20.07</v>
      </c>
      <c r="F10" s="89">
        <v>16798493</v>
      </c>
      <c r="G10" s="111">
        <v>1227263</v>
      </c>
      <c r="H10" s="89">
        <v>60475</v>
      </c>
      <c r="I10" s="91">
        <v>20.29</v>
      </c>
      <c r="J10" s="89">
        <v>17853311</v>
      </c>
      <c r="K10" s="111">
        <v>1388736</v>
      </c>
      <c r="L10" s="89">
        <v>64271</v>
      </c>
      <c r="M10" s="91">
        <v>21.61</v>
      </c>
      <c r="N10" s="90">
        <v>831467</v>
      </c>
      <c r="O10" s="105">
        <v>399338</v>
      </c>
      <c r="P10" s="89">
        <v>31504</v>
      </c>
      <c r="Q10" s="91">
        <v>12.68</v>
      </c>
      <c r="R10" s="90">
        <v>740735</v>
      </c>
      <c r="S10" s="105">
        <v>442638</v>
      </c>
      <c r="T10" s="89">
        <v>28066</v>
      </c>
      <c r="U10" s="91">
        <v>15.77</v>
      </c>
      <c r="V10" s="90">
        <v>732397</v>
      </c>
      <c r="W10" s="105">
        <v>327469</v>
      </c>
      <c r="X10" s="89">
        <v>27750</v>
      </c>
      <c r="Y10" s="91">
        <v>11.8</v>
      </c>
      <c r="Z10" s="90">
        <v>11994</v>
      </c>
      <c r="AA10" s="105">
        <v>14563</v>
      </c>
      <c r="AB10" s="89">
        <v>465</v>
      </c>
      <c r="AC10" s="91">
        <v>31.32</v>
      </c>
      <c r="AD10" s="45">
        <v>4353</v>
      </c>
      <c r="AE10" s="127">
        <v>8031</v>
      </c>
      <c r="AF10" s="128">
        <v>168</v>
      </c>
      <c r="AG10" s="142">
        <v>47.8</v>
      </c>
      <c r="AH10" s="45">
        <v>4841</v>
      </c>
      <c r="AI10" s="127">
        <v>7119</v>
      </c>
      <c r="AJ10" s="128">
        <v>188</v>
      </c>
      <c r="AK10" s="46">
        <v>37.869999999999997</v>
      </c>
      <c r="AL10" s="73"/>
      <c r="AM10" s="73"/>
      <c r="AN10" s="73"/>
      <c r="AO10" s="46" t="s">
        <v>61</v>
      </c>
      <c r="AT10" s="161"/>
      <c r="AW10" s="157"/>
      <c r="AX10" s="73"/>
      <c r="AY10" s="73"/>
      <c r="AZ10" s="73"/>
      <c r="BA10" s="46" t="s">
        <v>61</v>
      </c>
      <c r="BE10" s="18" t="s">
        <v>61</v>
      </c>
      <c r="BI10" s="18" t="s">
        <v>61</v>
      </c>
      <c r="BJ10" s="45"/>
      <c r="BK10" s="127"/>
      <c r="BL10" s="128"/>
      <c r="BM10" s="46" t="s">
        <v>61</v>
      </c>
      <c r="BN10" s="45"/>
      <c r="BO10" s="127"/>
      <c r="BP10" s="128"/>
      <c r="BQ10" s="46" t="s">
        <v>61</v>
      </c>
      <c r="BR10" s="45"/>
      <c r="BS10" s="127"/>
      <c r="BT10" s="128"/>
      <c r="BU10" s="46" t="s">
        <v>61</v>
      </c>
      <c r="BY10" s="18" t="s">
        <v>61</v>
      </c>
      <c r="CC10" s="18" t="s">
        <v>61</v>
      </c>
      <c r="CG10" s="18" t="s">
        <v>61</v>
      </c>
      <c r="CH10" s="101">
        <v>1550324</v>
      </c>
      <c r="CI10" s="93">
        <v>88590</v>
      </c>
      <c r="CJ10" s="94">
        <v>17.5</v>
      </c>
      <c r="CK10" s="97">
        <v>92540</v>
      </c>
      <c r="CL10" s="95">
        <v>16.75</v>
      </c>
      <c r="CM10" s="96">
        <v>0.96</v>
      </c>
      <c r="CN10" s="119">
        <f t="shared" ref="CN10:CN17" si="0">IF(CM10=0,"-",CM10/CM$32)</f>
        <v>0.75</v>
      </c>
      <c r="CO10" s="101">
        <v>1677932</v>
      </c>
      <c r="CP10" s="93">
        <v>88709</v>
      </c>
      <c r="CQ10" s="94">
        <v>18.920000000000002</v>
      </c>
      <c r="CR10" s="97">
        <v>91621</v>
      </c>
      <c r="CS10" s="95">
        <v>18.309999999999999</v>
      </c>
      <c r="CT10" s="96">
        <v>0.97</v>
      </c>
      <c r="CU10" s="119">
        <f>IF(CT10=0,"-",CT10/CT$32)</f>
        <v>0.79510000000000003</v>
      </c>
      <c r="CV10" s="101">
        <v>1723324</v>
      </c>
      <c r="CW10" s="93">
        <v>92209</v>
      </c>
      <c r="CX10" s="94">
        <v>18.690000000000001</v>
      </c>
      <c r="CY10" s="97">
        <v>96047</v>
      </c>
      <c r="CZ10" s="95">
        <v>17.940000000000001</v>
      </c>
      <c r="DA10" s="96">
        <v>0.96</v>
      </c>
      <c r="DB10" s="119">
        <v>0.80669999999999997</v>
      </c>
    </row>
    <row r="11" spans="1:106" ht="16" customHeight="1">
      <c r="A11" s="42" t="s">
        <v>33</v>
      </c>
      <c r="B11" s="90">
        <v>98262647</v>
      </c>
      <c r="C11" s="112">
        <v>7322283</v>
      </c>
      <c r="D11" s="89">
        <v>353748</v>
      </c>
      <c r="E11" s="91">
        <v>20.7</v>
      </c>
      <c r="F11" s="90">
        <v>102802098</v>
      </c>
      <c r="G11" s="112">
        <v>7763871</v>
      </c>
      <c r="H11" s="89">
        <v>370086</v>
      </c>
      <c r="I11" s="91">
        <v>20.98</v>
      </c>
      <c r="J11" s="90">
        <v>97981236</v>
      </c>
      <c r="K11" s="112">
        <v>8084403</v>
      </c>
      <c r="L11" s="89">
        <v>352729</v>
      </c>
      <c r="M11" s="91">
        <v>22.92</v>
      </c>
      <c r="N11" s="90">
        <v>4954543</v>
      </c>
      <c r="O11" s="105">
        <v>2305930</v>
      </c>
      <c r="P11" s="89">
        <v>187726</v>
      </c>
      <c r="Q11" s="91">
        <v>12.28</v>
      </c>
      <c r="R11" s="90">
        <v>4389428</v>
      </c>
      <c r="S11" s="105">
        <v>2713963</v>
      </c>
      <c r="T11" s="89">
        <v>166315</v>
      </c>
      <c r="U11" s="91">
        <v>16.32</v>
      </c>
      <c r="V11" s="90">
        <v>4025571</v>
      </c>
      <c r="W11" s="105">
        <v>2037452</v>
      </c>
      <c r="X11" s="89">
        <v>152530</v>
      </c>
      <c r="Y11" s="91">
        <v>13.36</v>
      </c>
      <c r="Z11" s="90"/>
      <c r="AA11" s="105"/>
      <c r="AB11" s="89"/>
      <c r="AC11" s="91" t="s">
        <v>61</v>
      </c>
      <c r="AD11" s="45"/>
      <c r="AE11" s="129"/>
      <c r="AF11" s="128"/>
      <c r="AG11" s="142" t="s">
        <v>61</v>
      </c>
      <c r="AH11" s="45"/>
      <c r="AI11" s="129"/>
      <c r="AJ11" s="128"/>
      <c r="AK11" s="46" t="s">
        <v>61</v>
      </c>
      <c r="AL11" s="73"/>
      <c r="AM11" s="73"/>
      <c r="AN11" s="73"/>
      <c r="AO11" s="46" t="s">
        <v>61</v>
      </c>
      <c r="AT11" s="161"/>
      <c r="AW11" s="157"/>
      <c r="AX11" s="47"/>
      <c r="AY11" s="129"/>
      <c r="AZ11" s="128"/>
      <c r="BA11" s="46" t="s">
        <v>61</v>
      </c>
      <c r="BE11" s="18" t="s">
        <v>61</v>
      </c>
      <c r="BI11" s="18" t="s">
        <v>61</v>
      </c>
      <c r="BJ11" s="45"/>
      <c r="BK11" s="129"/>
      <c r="BL11" s="128"/>
      <c r="BM11" s="46" t="s">
        <v>61</v>
      </c>
      <c r="BN11" s="45"/>
      <c r="BO11" s="129"/>
      <c r="BP11" s="128"/>
      <c r="BQ11" s="46" t="s">
        <v>61</v>
      </c>
      <c r="BR11" s="45"/>
      <c r="BS11" s="129"/>
      <c r="BT11" s="128"/>
      <c r="BU11" s="46" t="s">
        <v>61</v>
      </c>
      <c r="BV11" s="90"/>
      <c r="BW11" s="109"/>
      <c r="BX11" s="89"/>
      <c r="BY11" s="91" t="s">
        <v>61</v>
      </c>
      <c r="BZ11" s="90">
        <v>150999</v>
      </c>
      <c r="CA11" s="105">
        <v>149921</v>
      </c>
      <c r="CB11" s="89">
        <v>5721</v>
      </c>
      <c r="CC11" s="91">
        <v>26.21</v>
      </c>
      <c r="CD11" s="90">
        <v>154164</v>
      </c>
      <c r="CE11" s="105">
        <v>184697</v>
      </c>
      <c r="CF11" s="89">
        <v>5841</v>
      </c>
      <c r="CG11" s="91">
        <v>31.62</v>
      </c>
      <c r="CH11" s="101">
        <v>9628213</v>
      </c>
      <c r="CI11" s="93">
        <v>541474</v>
      </c>
      <c r="CJ11" s="94">
        <v>17.78</v>
      </c>
      <c r="CK11" s="97">
        <v>493157</v>
      </c>
      <c r="CL11" s="95">
        <v>19.52</v>
      </c>
      <c r="CM11" s="96">
        <v>1.1000000000000001</v>
      </c>
      <c r="CN11" s="119">
        <f t="shared" si="0"/>
        <v>0.85940000000000005</v>
      </c>
      <c r="CO11" s="101">
        <v>10627755</v>
      </c>
      <c r="CP11" s="93">
        <v>542122</v>
      </c>
      <c r="CQ11" s="94">
        <v>19.600000000000001</v>
      </c>
      <c r="CR11" s="97">
        <v>512514</v>
      </c>
      <c r="CS11" s="95">
        <v>20.74</v>
      </c>
      <c r="CT11" s="96">
        <v>1.06</v>
      </c>
      <c r="CU11" s="119">
        <f t="shared" ref="CU11:CU28" si="1">IF(CT11=0,"-",CT11/CT$32)</f>
        <v>0.86890000000000001</v>
      </c>
      <c r="CV11" s="101">
        <v>10306552</v>
      </c>
      <c r="CW11" s="93">
        <v>511100</v>
      </c>
      <c r="CX11" s="94">
        <v>20.170000000000002</v>
      </c>
      <c r="CY11" s="97">
        <v>512514</v>
      </c>
      <c r="CZ11" s="95">
        <v>20.11</v>
      </c>
      <c r="DA11" s="96">
        <v>1</v>
      </c>
      <c r="DB11" s="119">
        <v>0.84030000000000005</v>
      </c>
    </row>
    <row r="12" spans="1:106" ht="16" customHeight="1">
      <c r="A12" s="42" t="s">
        <v>34</v>
      </c>
      <c r="B12" s="90">
        <v>141851888</v>
      </c>
      <c r="C12" s="112">
        <v>8946509</v>
      </c>
      <c r="D12" s="89">
        <v>510667</v>
      </c>
      <c r="E12" s="91">
        <v>17.52</v>
      </c>
      <c r="F12" s="90">
        <v>145688739</v>
      </c>
      <c r="G12" s="112">
        <v>8830810</v>
      </c>
      <c r="H12" s="89">
        <v>524478</v>
      </c>
      <c r="I12" s="91">
        <v>16.84</v>
      </c>
      <c r="J12" s="90">
        <v>150315082</v>
      </c>
      <c r="K12" s="112">
        <v>10368371</v>
      </c>
      <c r="L12" s="89">
        <v>541138</v>
      </c>
      <c r="M12" s="91">
        <v>19.16</v>
      </c>
      <c r="N12" s="90">
        <v>11860693</v>
      </c>
      <c r="O12" s="105">
        <v>5256312</v>
      </c>
      <c r="P12" s="89">
        <v>449401</v>
      </c>
      <c r="Q12" s="91">
        <v>11.7</v>
      </c>
      <c r="R12" s="90">
        <v>10380956</v>
      </c>
      <c r="S12" s="105">
        <v>5770950</v>
      </c>
      <c r="T12" s="89">
        <v>393334</v>
      </c>
      <c r="U12" s="91">
        <v>14.67</v>
      </c>
      <c r="V12" s="90">
        <v>10229726</v>
      </c>
      <c r="W12" s="105">
        <v>4433394</v>
      </c>
      <c r="X12" s="89">
        <v>387605</v>
      </c>
      <c r="Y12" s="91">
        <v>11.44</v>
      </c>
      <c r="Z12" s="90">
        <v>83382</v>
      </c>
      <c r="AA12" s="105">
        <v>104588</v>
      </c>
      <c r="AB12" s="89">
        <v>3234</v>
      </c>
      <c r="AC12" s="91">
        <v>32.340000000000003</v>
      </c>
      <c r="AD12" s="45">
        <v>62799</v>
      </c>
      <c r="AE12" s="129">
        <v>116158</v>
      </c>
      <c r="AF12" s="128">
        <v>2435</v>
      </c>
      <c r="AG12" s="142">
        <v>47.7</v>
      </c>
      <c r="AH12" s="45">
        <v>44266</v>
      </c>
      <c r="AI12" s="129">
        <v>71125</v>
      </c>
      <c r="AJ12" s="128">
        <v>1718</v>
      </c>
      <c r="AK12" s="46">
        <v>41.4</v>
      </c>
      <c r="AL12" s="47">
        <v>498901</v>
      </c>
      <c r="AM12" s="129">
        <v>569203</v>
      </c>
      <c r="AN12" s="128">
        <v>21203</v>
      </c>
      <c r="AO12" s="46">
        <v>26.85</v>
      </c>
      <c r="AP12" s="45">
        <v>37866</v>
      </c>
      <c r="AQ12" s="129">
        <v>45373</v>
      </c>
      <c r="AR12" s="128">
        <v>1609</v>
      </c>
      <c r="AS12" s="73">
        <v>28.2</v>
      </c>
      <c r="AT12" s="45"/>
      <c r="AU12" s="129"/>
      <c r="AV12" s="128"/>
      <c r="AW12" s="46"/>
      <c r="AX12" s="47">
        <v>14208</v>
      </c>
      <c r="AY12" s="129">
        <v>21969</v>
      </c>
      <c r="AZ12" s="128">
        <v>385</v>
      </c>
      <c r="BA12" s="46">
        <v>57.06</v>
      </c>
      <c r="BB12" s="45">
        <v>11356</v>
      </c>
      <c r="BC12" s="129">
        <v>17794</v>
      </c>
      <c r="BD12" s="128">
        <v>308</v>
      </c>
      <c r="BE12" s="46">
        <v>57.77</v>
      </c>
      <c r="BF12" s="45">
        <v>6181</v>
      </c>
      <c r="BG12" s="129">
        <v>9803</v>
      </c>
      <c r="BH12" s="128">
        <v>167</v>
      </c>
      <c r="BI12" s="46">
        <v>58.7</v>
      </c>
      <c r="BJ12" s="45"/>
      <c r="BK12" s="129"/>
      <c r="BL12" s="128"/>
      <c r="BM12" s="46" t="s">
        <v>61</v>
      </c>
      <c r="BN12" s="45"/>
      <c r="BO12" s="129"/>
      <c r="BP12" s="128"/>
      <c r="BQ12" s="46" t="s">
        <v>61</v>
      </c>
      <c r="BR12" s="45"/>
      <c r="BS12" s="129"/>
      <c r="BT12" s="128"/>
      <c r="BU12" s="46" t="s">
        <v>61</v>
      </c>
      <c r="BV12" s="90"/>
      <c r="BW12" s="109"/>
      <c r="BX12" s="89"/>
      <c r="BY12" s="91" t="s">
        <v>61</v>
      </c>
      <c r="BZ12" s="90"/>
      <c r="CA12" s="105"/>
      <c r="CB12" s="89"/>
      <c r="CC12" s="91" t="s">
        <v>61</v>
      </c>
      <c r="CD12" s="90"/>
      <c r="CE12" s="105"/>
      <c r="CF12" s="89"/>
      <c r="CG12" s="91" t="s">
        <v>61</v>
      </c>
      <c r="CH12" s="101">
        <v>14898581</v>
      </c>
      <c r="CI12" s="93">
        <v>984890</v>
      </c>
      <c r="CJ12" s="94">
        <v>15.13</v>
      </c>
      <c r="CK12" s="97">
        <v>710919</v>
      </c>
      <c r="CL12" s="95">
        <v>20.96</v>
      </c>
      <c r="CM12" s="96">
        <v>1.39</v>
      </c>
      <c r="CN12" s="119">
        <f t="shared" si="0"/>
        <v>1.0859000000000001</v>
      </c>
      <c r="CO12" s="101">
        <v>14781085</v>
      </c>
      <c r="CP12" s="93">
        <v>922164</v>
      </c>
      <c r="CQ12" s="94">
        <v>16.03</v>
      </c>
      <c r="CR12" s="97">
        <v>709606</v>
      </c>
      <c r="CS12" s="95">
        <v>20.83</v>
      </c>
      <c r="CT12" s="96">
        <v>1.3</v>
      </c>
      <c r="CU12" s="119">
        <f t="shared" si="1"/>
        <v>1.0656000000000001</v>
      </c>
      <c r="CV12" s="101">
        <v>14882693</v>
      </c>
      <c r="CW12" s="93">
        <v>930628</v>
      </c>
      <c r="CX12" s="94">
        <v>15.99</v>
      </c>
      <c r="CY12" s="97">
        <v>710588</v>
      </c>
      <c r="CZ12" s="95">
        <v>20.94</v>
      </c>
      <c r="DA12" s="96">
        <v>1.31</v>
      </c>
      <c r="DB12" s="119">
        <v>1.1008</v>
      </c>
    </row>
    <row r="13" spans="1:106" ht="16" customHeight="1">
      <c r="A13" s="42" t="s">
        <v>48</v>
      </c>
      <c r="B13" s="90">
        <v>175634991</v>
      </c>
      <c r="C13" s="112">
        <v>12420343</v>
      </c>
      <c r="D13" s="89">
        <v>632291</v>
      </c>
      <c r="E13" s="91">
        <v>19.64</v>
      </c>
      <c r="F13" s="90">
        <v>176277262</v>
      </c>
      <c r="G13" s="112">
        <v>12651472</v>
      </c>
      <c r="H13" s="89">
        <v>634599</v>
      </c>
      <c r="I13" s="91">
        <v>19.940000000000001</v>
      </c>
      <c r="J13" s="90">
        <v>179041938</v>
      </c>
      <c r="K13" s="112">
        <v>14150615</v>
      </c>
      <c r="L13" s="89">
        <v>644550</v>
      </c>
      <c r="M13" s="91">
        <v>21.95</v>
      </c>
      <c r="N13" s="90">
        <v>15201961</v>
      </c>
      <c r="O13" s="105">
        <v>6008944</v>
      </c>
      <c r="P13" s="89">
        <v>576006</v>
      </c>
      <c r="Q13" s="91">
        <v>10.43</v>
      </c>
      <c r="R13" s="90">
        <v>14990806</v>
      </c>
      <c r="S13" s="105">
        <v>7175509</v>
      </c>
      <c r="T13" s="89">
        <v>568001</v>
      </c>
      <c r="U13" s="91">
        <v>12.63</v>
      </c>
      <c r="V13" s="90">
        <v>16208331</v>
      </c>
      <c r="W13" s="105">
        <v>7768834</v>
      </c>
      <c r="X13" s="89">
        <v>614134</v>
      </c>
      <c r="Y13" s="91">
        <v>12.65</v>
      </c>
      <c r="Z13" s="90">
        <v>33165</v>
      </c>
      <c r="AA13" s="105">
        <v>41395</v>
      </c>
      <c r="AB13" s="89">
        <v>1287</v>
      </c>
      <c r="AC13" s="91">
        <v>32.159999999999997</v>
      </c>
      <c r="AD13" s="45">
        <v>25344</v>
      </c>
      <c r="AE13" s="129">
        <v>43041</v>
      </c>
      <c r="AF13" s="128">
        <v>983</v>
      </c>
      <c r="AG13" s="142">
        <v>43.79</v>
      </c>
      <c r="AH13" s="45">
        <v>21515</v>
      </c>
      <c r="AI13" s="129">
        <v>30973</v>
      </c>
      <c r="AJ13" s="128">
        <v>834</v>
      </c>
      <c r="AK13" s="46">
        <v>37.14</v>
      </c>
      <c r="AL13" s="73"/>
      <c r="AM13" s="73"/>
      <c r="AN13" s="73"/>
      <c r="AO13" s="46" t="s">
        <v>61</v>
      </c>
      <c r="AT13" s="161"/>
      <c r="AW13" s="157"/>
      <c r="AX13" s="47"/>
      <c r="AY13" s="129"/>
      <c r="AZ13" s="128"/>
      <c r="BA13" s="46" t="s">
        <v>61</v>
      </c>
      <c r="BB13" s="45"/>
      <c r="BC13" s="129"/>
      <c r="BD13" s="128"/>
      <c r="BE13" s="46" t="s">
        <v>61</v>
      </c>
      <c r="BF13" s="45"/>
      <c r="BG13" s="129"/>
      <c r="BH13" s="128"/>
      <c r="BI13" s="46" t="s">
        <v>61</v>
      </c>
      <c r="BJ13" s="45">
        <v>8054790</v>
      </c>
      <c r="BK13" s="129">
        <v>248654</v>
      </c>
      <c r="BL13" s="128">
        <v>12163</v>
      </c>
      <c r="BM13" s="46">
        <v>20.440000000000001</v>
      </c>
      <c r="BN13" s="45">
        <v>8249181</v>
      </c>
      <c r="BO13" s="129">
        <v>254812</v>
      </c>
      <c r="BP13" s="128">
        <v>12456</v>
      </c>
      <c r="BQ13" s="46">
        <v>20.46</v>
      </c>
      <c r="BR13" s="45">
        <v>-9632245</v>
      </c>
      <c r="BS13" s="129">
        <v>-307092</v>
      </c>
      <c r="BT13" s="128">
        <v>-14544</v>
      </c>
      <c r="BU13" s="46">
        <v>21.11</v>
      </c>
      <c r="BV13" s="90">
        <v>20001</v>
      </c>
      <c r="BW13" s="105">
        <v>474157</v>
      </c>
      <c r="BX13" s="89">
        <v>24831</v>
      </c>
      <c r="BY13" s="91">
        <v>19.100000000000001</v>
      </c>
      <c r="BZ13" s="90">
        <v>17632</v>
      </c>
      <c r="CA13" s="105">
        <v>414828</v>
      </c>
      <c r="CB13" s="89">
        <v>21647</v>
      </c>
      <c r="CC13" s="91">
        <v>19.16</v>
      </c>
      <c r="CD13" s="90">
        <v>2009</v>
      </c>
      <c r="CE13" s="105">
        <v>16580</v>
      </c>
      <c r="CF13" s="89">
        <v>563</v>
      </c>
      <c r="CG13" s="91">
        <v>29.45</v>
      </c>
      <c r="CH13" s="101">
        <v>19193493</v>
      </c>
      <c r="CI13" s="93">
        <v>1246578</v>
      </c>
      <c r="CJ13" s="94">
        <v>15.4</v>
      </c>
      <c r="CK13" s="97">
        <v>812604</v>
      </c>
      <c r="CL13" s="95">
        <v>23.62</v>
      </c>
      <c r="CM13" s="96">
        <v>1.53</v>
      </c>
      <c r="CN13" s="119">
        <f t="shared" si="0"/>
        <v>1.1953</v>
      </c>
      <c r="CO13" s="101">
        <v>20539662</v>
      </c>
      <c r="CP13" s="93">
        <v>1237686</v>
      </c>
      <c r="CQ13" s="94">
        <v>16.600000000000001</v>
      </c>
      <c r="CR13" s="97">
        <v>811127</v>
      </c>
      <c r="CS13" s="95">
        <v>25.32</v>
      </c>
      <c r="CT13" s="96">
        <v>1.53</v>
      </c>
      <c r="CU13" s="119">
        <f t="shared" si="1"/>
        <v>1.2541</v>
      </c>
      <c r="CV13" s="101">
        <v>21659910</v>
      </c>
      <c r="CW13" s="93">
        <v>1245537</v>
      </c>
      <c r="CX13" s="94">
        <v>17.39</v>
      </c>
      <c r="CY13" s="97">
        <v>817479</v>
      </c>
      <c r="CZ13" s="95">
        <v>26.5</v>
      </c>
      <c r="DA13" s="96">
        <v>1.52</v>
      </c>
      <c r="DB13" s="119">
        <v>1.2773000000000001</v>
      </c>
    </row>
    <row r="14" spans="1:106" s="59" customFormat="1" ht="16" customHeight="1">
      <c r="A14" s="114" t="s">
        <v>35</v>
      </c>
      <c r="B14" s="90">
        <v>152830833</v>
      </c>
      <c r="C14" s="112">
        <v>10984465</v>
      </c>
      <c r="D14" s="89">
        <v>550194</v>
      </c>
      <c r="E14" s="91">
        <v>19.96</v>
      </c>
      <c r="F14" s="90">
        <v>149158300</v>
      </c>
      <c r="G14" s="112">
        <v>10957585</v>
      </c>
      <c r="H14" s="89">
        <v>536965</v>
      </c>
      <c r="I14" s="91">
        <v>20.41</v>
      </c>
      <c r="J14" s="90">
        <v>145537747</v>
      </c>
      <c r="K14" s="112">
        <v>11641962</v>
      </c>
      <c r="L14" s="89">
        <v>523935</v>
      </c>
      <c r="M14" s="91">
        <v>22.22</v>
      </c>
      <c r="N14" s="90">
        <v>15019068</v>
      </c>
      <c r="O14" s="105">
        <v>6733196</v>
      </c>
      <c r="P14" s="89">
        <v>569074</v>
      </c>
      <c r="Q14" s="91">
        <v>11.83</v>
      </c>
      <c r="R14" s="90">
        <v>13867756</v>
      </c>
      <c r="S14" s="105">
        <v>7876549</v>
      </c>
      <c r="T14" s="89">
        <v>525449</v>
      </c>
      <c r="U14" s="91">
        <v>14.99</v>
      </c>
      <c r="V14" s="90">
        <v>12216499</v>
      </c>
      <c r="W14" s="105">
        <v>5281506</v>
      </c>
      <c r="X14" s="89">
        <v>462883</v>
      </c>
      <c r="Y14" s="91">
        <v>11.41</v>
      </c>
      <c r="Z14" s="90">
        <v>16287</v>
      </c>
      <c r="AA14" s="105">
        <v>21210</v>
      </c>
      <c r="AB14" s="89">
        <v>632</v>
      </c>
      <c r="AC14" s="91">
        <v>33.56</v>
      </c>
      <c r="AD14" s="45">
        <v>14852</v>
      </c>
      <c r="AE14" s="129">
        <v>26148</v>
      </c>
      <c r="AF14" s="128">
        <v>576</v>
      </c>
      <c r="AG14" s="142">
        <v>45.4</v>
      </c>
      <c r="AH14" s="45">
        <v>12563</v>
      </c>
      <c r="AI14" s="129">
        <v>23648</v>
      </c>
      <c r="AJ14" s="128">
        <v>487</v>
      </c>
      <c r="AK14" s="46">
        <v>48.56</v>
      </c>
      <c r="AL14" s="73"/>
      <c r="AM14" s="73"/>
      <c r="AN14" s="73"/>
      <c r="AO14" s="46" t="s">
        <v>61</v>
      </c>
      <c r="AT14" s="162"/>
      <c r="AW14" s="158"/>
      <c r="AX14" s="47"/>
      <c r="AY14" s="129"/>
      <c r="AZ14" s="128"/>
      <c r="BA14" s="46" t="s">
        <v>61</v>
      </c>
      <c r="BB14" s="45"/>
      <c r="BC14" s="129"/>
      <c r="BD14" s="128"/>
      <c r="BE14" s="46" t="s">
        <v>61</v>
      </c>
      <c r="BF14" s="45"/>
      <c r="BG14" s="129"/>
      <c r="BH14" s="128"/>
      <c r="BI14" s="46" t="s">
        <v>61</v>
      </c>
      <c r="BJ14" s="45">
        <v>-12304977</v>
      </c>
      <c r="BK14" s="129">
        <v>-186731</v>
      </c>
      <c r="BL14" s="128">
        <v>-18581</v>
      </c>
      <c r="BM14" s="46">
        <v>10.050000000000001</v>
      </c>
      <c r="BN14" s="45">
        <v>-10120679</v>
      </c>
      <c r="BO14" s="129">
        <v>-183918</v>
      </c>
      <c r="BP14" s="128">
        <v>-15282</v>
      </c>
      <c r="BQ14" s="46">
        <v>12.03</v>
      </c>
      <c r="BR14" s="45">
        <v>-7736443</v>
      </c>
      <c r="BS14" s="129">
        <v>-111316</v>
      </c>
      <c r="BT14" s="128">
        <v>-11682</v>
      </c>
      <c r="BU14" s="46">
        <v>9.5299999999999994</v>
      </c>
      <c r="BV14" s="90">
        <v>29964</v>
      </c>
      <c r="BW14" s="105">
        <v>36108</v>
      </c>
      <c r="BX14" s="89">
        <v>1163</v>
      </c>
      <c r="BY14" s="91">
        <v>31.05</v>
      </c>
      <c r="BZ14" s="90">
        <v>23685</v>
      </c>
      <c r="CA14" s="105">
        <v>37937</v>
      </c>
      <c r="CB14" s="89">
        <v>918</v>
      </c>
      <c r="CC14" s="91">
        <v>41.33</v>
      </c>
      <c r="CD14" s="90">
        <v>38842</v>
      </c>
      <c r="CE14" s="105">
        <v>61005</v>
      </c>
      <c r="CF14" s="89">
        <v>1508</v>
      </c>
      <c r="CG14" s="91">
        <v>40.450000000000003</v>
      </c>
      <c r="CH14" s="101">
        <v>17588248</v>
      </c>
      <c r="CI14" s="93">
        <v>1102482</v>
      </c>
      <c r="CJ14" s="94">
        <v>15.95</v>
      </c>
      <c r="CK14" s="97">
        <v>701213</v>
      </c>
      <c r="CL14" s="95">
        <v>25.08</v>
      </c>
      <c r="CM14" s="96">
        <v>1.57</v>
      </c>
      <c r="CN14" s="119">
        <f t="shared" si="0"/>
        <v>1.2265999999999999</v>
      </c>
      <c r="CO14" s="101">
        <v>18714301</v>
      </c>
      <c r="CP14" s="93">
        <v>1048626</v>
      </c>
      <c r="CQ14" s="94">
        <v>17.850000000000001</v>
      </c>
      <c r="CR14" s="97">
        <v>701026</v>
      </c>
      <c r="CS14" s="95">
        <v>26.7</v>
      </c>
      <c r="CT14" s="96">
        <v>1.5</v>
      </c>
      <c r="CU14" s="119">
        <f t="shared" si="1"/>
        <v>1.2295</v>
      </c>
      <c r="CV14" s="101">
        <v>16896805</v>
      </c>
      <c r="CW14" s="93">
        <v>977131</v>
      </c>
      <c r="CX14" s="94">
        <v>17.29</v>
      </c>
      <c r="CY14" s="97">
        <v>701624</v>
      </c>
      <c r="CZ14" s="95">
        <v>24.08</v>
      </c>
      <c r="DA14" s="96">
        <v>1.39</v>
      </c>
      <c r="DB14" s="119">
        <v>1.1680999999999999</v>
      </c>
    </row>
    <row r="15" spans="1:106" ht="16" customHeight="1">
      <c r="A15" s="42" t="s">
        <v>55</v>
      </c>
      <c r="B15" s="90">
        <v>18309255</v>
      </c>
      <c r="C15" s="112">
        <v>1499801</v>
      </c>
      <c r="D15" s="89">
        <v>65914</v>
      </c>
      <c r="E15" s="91">
        <v>22.75</v>
      </c>
      <c r="F15" s="90">
        <v>19579594</v>
      </c>
      <c r="G15" s="112">
        <v>1611412</v>
      </c>
      <c r="H15" s="89">
        <v>70487</v>
      </c>
      <c r="I15" s="91">
        <v>22.86</v>
      </c>
      <c r="J15" s="90">
        <v>23973869</v>
      </c>
      <c r="K15" s="112">
        <v>2186823</v>
      </c>
      <c r="L15" s="89">
        <v>86307</v>
      </c>
      <c r="M15" s="91">
        <v>25.34</v>
      </c>
      <c r="N15" s="90">
        <v>599789</v>
      </c>
      <c r="O15" s="105">
        <v>326864</v>
      </c>
      <c r="P15" s="89">
        <v>22725</v>
      </c>
      <c r="Q15" s="91">
        <v>14.38</v>
      </c>
      <c r="R15" s="90">
        <v>486282</v>
      </c>
      <c r="S15" s="105">
        <v>310323</v>
      </c>
      <c r="T15" s="89">
        <v>18425</v>
      </c>
      <c r="U15" s="91">
        <v>16.84</v>
      </c>
      <c r="V15" s="90">
        <v>659669</v>
      </c>
      <c r="W15" s="105">
        <v>339071</v>
      </c>
      <c r="X15" s="89">
        <v>24994</v>
      </c>
      <c r="Y15" s="91">
        <v>13.57</v>
      </c>
      <c r="Z15" s="90"/>
      <c r="AA15" s="105"/>
      <c r="AB15" s="89"/>
      <c r="AC15" s="91" t="s">
        <v>61</v>
      </c>
      <c r="AD15" s="45"/>
      <c r="AE15" s="129"/>
      <c r="AF15" s="128"/>
      <c r="AG15" s="142" t="s">
        <v>61</v>
      </c>
      <c r="AH15" s="45"/>
      <c r="AI15" s="129"/>
      <c r="AJ15" s="128"/>
      <c r="AK15" s="46" t="s">
        <v>61</v>
      </c>
      <c r="AL15" s="73"/>
      <c r="AM15" s="73"/>
      <c r="AN15" s="73"/>
      <c r="AO15" s="46" t="s">
        <v>61</v>
      </c>
      <c r="AT15" s="161"/>
      <c r="AW15" s="157"/>
      <c r="AX15" s="47"/>
      <c r="AY15" s="129"/>
      <c r="AZ15" s="128"/>
      <c r="BA15" s="46" t="s">
        <v>61</v>
      </c>
      <c r="BB15" s="45"/>
      <c r="BC15" s="129"/>
      <c r="BD15" s="128"/>
      <c r="BE15" s="46" t="s">
        <v>61</v>
      </c>
      <c r="BF15" s="45"/>
      <c r="BG15" s="129"/>
      <c r="BH15" s="128"/>
      <c r="BI15" s="46" t="s">
        <v>61</v>
      </c>
      <c r="BJ15" s="45"/>
      <c r="BK15" s="129"/>
      <c r="BL15" s="128"/>
      <c r="BM15" s="46" t="s">
        <v>61</v>
      </c>
      <c r="BN15" s="45"/>
      <c r="BO15" s="129"/>
      <c r="BP15" s="128"/>
      <c r="BQ15" s="46" t="s">
        <v>61</v>
      </c>
      <c r="BR15" s="45"/>
      <c r="BS15" s="129"/>
      <c r="BT15" s="128"/>
      <c r="BU15" s="46" t="s">
        <v>61</v>
      </c>
      <c r="BV15" s="90"/>
      <c r="BW15" s="109"/>
      <c r="BX15" s="89"/>
      <c r="BY15" s="91" t="s">
        <v>61</v>
      </c>
      <c r="BZ15" s="90"/>
      <c r="CA15" s="105"/>
      <c r="CB15" s="89"/>
      <c r="CC15" s="91" t="s">
        <v>61</v>
      </c>
      <c r="CD15" s="90"/>
      <c r="CE15" s="105"/>
      <c r="CF15" s="89"/>
      <c r="CG15" s="91" t="s">
        <v>61</v>
      </c>
      <c r="CH15" s="101">
        <v>1826665</v>
      </c>
      <c r="CI15" s="93">
        <v>88639</v>
      </c>
      <c r="CJ15" s="94">
        <v>20.61</v>
      </c>
      <c r="CK15" s="97">
        <v>104364</v>
      </c>
      <c r="CL15" s="95">
        <v>17.5</v>
      </c>
      <c r="CM15" s="96">
        <v>0.85</v>
      </c>
      <c r="CN15" s="119">
        <f t="shared" si="0"/>
        <v>0.66410000000000002</v>
      </c>
      <c r="CO15" s="101">
        <v>1921735</v>
      </c>
      <c r="CP15" s="93">
        <v>88912</v>
      </c>
      <c r="CQ15" s="94">
        <v>21.61</v>
      </c>
      <c r="CR15" s="97">
        <v>104364</v>
      </c>
      <c r="CS15" s="95">
        <v>18.41</v>
      </c>
      <c r="CT15" s="96">
        <v>0.85</v>
      </c>
      <c r="CU15" s="119">
        <f t="shared" si="1"/>
        <v>0.69669999999999999</v>
      </c>
      <c r="CV15" s="101">
        <v>2525894</v>
      </c>
      <c r="CW15" s="93">
        <v>111301</v>
      </c>
      <c r="CX15" s="94">
        <v>22.69</v>
      </c>
      <c r="CY15" s="97">
        <v>134238</v>
      </c>
      <c r="CZ15" s="95">
        <v>18.82</v>
      </c>
      <c r="DA15" s="96">
        <v>0.83</v>
      </c>
      <c r="DB15" s="119">
        <v>0.69750000000000001</v>
      </c>
    </row>
    <row r="16" spans="1:106" ht="16" customHeight="1">
      <c r="A16" s="42" t="s">
        <v>36</v>
      </c>
      <c r="B16" s="90">
        <v>28685263</v>
      </c>
      <c r="C16" s="112">
        <v>1833043</v>
      </c>
      <c r="D16" s="89">
        <v>103267</v>
      </c>
      <c r="E16" s="91">
        <v>17.75</v>
      </c>
      <c r="F16" s="90">
        <v>27940633</v>
      </c>
      <c r="G16" s="112">
        <v>1873872</v>
      </c>
      <c r="H16" s="89">
        <v>100586</v>
      </c>
      <c r="I16" s="91">
        <v>18.63</v>
      </c>
      <c r="J16" s="90">
        <v>28053106</v>
      </c>
      <c r="K16" s="112">
        <v>2006550</v>
      </c>
      <c r="L16" s="89">
        <v>100992</v>
      </c>
      <c r="M16" s="91">
        <v>19.87</v>
      </c>
      <c r="N16" s="90">
        <v>1383351</v>
      </c>
      <c r="O16" s="105">
        <v>582809</v>
      </c>
      <c r="P16" s="89">
        <v>52415</v>
      </c>
      <c r="Q16" s="91">
        <v>11.12</v>
      </c>
      <c r="R16" s="90">
        <v>1499276</v>
      </c>
      <c r="S16" s="105">
        <v>664424</v>
      </c>
      <c r="T16" s="89">
        <v>56807</v>
      </c>
      <c r="U16" s="91">
        <v>11.7</v>
      </c>
      <c r="V16" s="90">
        <v>1469938</v>
      </c>
      <c r="W16" s="105">
        <v>508489</v>
      </c>
      <c r="X16" s="89">
        <v>55696</v>
      </c>
      <c r="Y16" s="91">
        <v>9.1300000000000008</v>
      </c>
      <c r="Z16" s="90">
        <v>177239</v>
      </c>
      <c r="AA16" s="105">
        <v>210207</v>
      </c>
      <c r="AB16" s="89">
        <v>6877</v>
      </c>
      <c r="AC16" s="91">
        <v>30.57</v>
      </c>
      <c r="AD16" s="45">
        <v>14305</v>
      </c>
      <c r="AE16" s="129">
        <v>21266</v>
      </c>
      <c r="AF16" s="128">
        <v>555</v>
      </c>
      <c r="AG16" s="142">
        <v>38.32</v>
      </c>
      <c r="AH16" s="45"/>
      <c r="AI16" s="129"/>
      <c r="AJ16" s="128"/>
      <c r="AK16" s="46" t="s">
        <v>61</v>
      </c>
      <c r="AL16" s="73"/>
      <c r="AM16" s="73"/>
      <c r="AN16" s="73"/>
      <c r="AO16" s="46" t="s">
        <v>61</v>
      </c>
      <c r="AT16" s="161"/>
      <c r="AW16" s="157"/>
      <c r="AX16" s="47"/>
      <c r="AY16" s="129"/>
      <c r="AZ16" s="128"/>
      <c r="BA16" s="46" t="s">
        <v>61</v>
      </c>
      <c r="BB16" s="45"/>
      <c r="BC16" s="129"/>
      <c r="BD16" s="128"/>
      <c r="BE16" s="46" t="s">
        <v>61</v>
      </c>
      <c r="BF16" s="45"/>
      <c r="BG16" s="129"/>
      <c r="BH16" s="128"/>
      <c r="BI16" s="46" t="s">
        <v>61</v>
      </c>
      <c r="BJ16" s="45">
        <v>8942277</v>
      </c>
      <c r="BK16" s="129">
        <v>175723</v>
      </c>
      <c r="BL16" s="128">
        <v>13503</v>
      </c>
      <c r="BM16" s="46">
        <v>13.01</v>
      </c>
      <c r="BN16" s="45">
        <v>6986152</v>
      </c>
      <c r="BO16" s="129">
        <v>151001</v>
      </c>
      <c r="BP16" s="128">
        <v>10549</v>
      </c>
      <c r="BQ16" s="46">
        <v>14.31</v>
      </c>
      <c r="BR16" s="45">
        <v>4149680</v>
      </c>
      <c r="BS16" s="129">
        <v>76021</v>
      </c>
      <c r="BT16" s="128">
        <v>6266</v>
      </c>
      <c r="BU16" s="46">
        <v>12.13</v>
      </c>
      <c r="BV16" s="90"/>
      <c r="BW16" s="105"/>
      <c r="BX16" s="89"/>
      <c r="BY16" s="91" t="s">
        <v>61</v>
      </c>
      <c r="BZ16" s="90"/>
      <c r="CA16" s="105"/>
      <c r="CB16" s="89"/>
      <c r="CC16" s="91" t="s">
        <v>61</v>
      </c>
      <c r="CD16" s="90"/>
      <c r="CE16" s="105"/>
      <c r="CF16" s="89"/>
      <c r="CG16" s="91" t="s">
        <v>61</v>
      </c>
      <c r="CH16" s="101">
        <v>2801782</v>
      </c>
      <c r="CI16" s="93">
        <v>176062</v>
      </c>
      <c r="CJ16" s="94">
        <v>15.91</v>
      </c>
      <c r="CK16" s="97">
        <v>131547</v>
      </c>
      <c r="CL16" s="95">
        <v>21.3</v>
      </c>
      <c r="CM16" s="96">
        <v>1.34</v>
      </c>
      <c r="CN16" s="119">
        <f t="shared" si="0"/>
        <v>1.0468999999999999</v>
      </c>
      <c r="CO16" s="101">
        <v>2710563</v>
      </c>
      <c r="CP16" s="93">
        <v>168497</v>
      </c>
      <c r="CQ16" s="94">
        <v>16.09</v>
      </c>
      <c r="CR16" s="97">
        <v>131547</v>
      </c>
      <c r="CS16" s="95">
        <v>20.61</v>
      </c>
      <c r="CT16" s="96">
        <v>1.28</v>
      </c>
      <c r="CU16" s="119">
        <f t="shared" si="1"/>
        <v>1.0491999999999999</v>
      </c>
      <c r="CV16" s="101">
        <v>2591060</v>
      </c>
      <c r="CW16" s="93">
        <v>162954</v>
      </c>
      <c r="CX16" s="94">
        <v>15.9</v>
      </c>
      <c r="CY16" s="97">
        <v>125932</v>
      </c>
      <c r="CZ16" s="95">
        <v>20.58</v>
      </c>
      <c r="DA16" s="96">
        <v>1.29</v>
      </c>
      <c r="DB16" s="119">
        <v>1.0840000000000001</v>
      </c>
    </row>
    <row r="17" spans="1:106" ht="16" customHeight="1">
      <c r="A17" s="42" t="s">
        <v>37</v>
      </c>
      <c r="B17" s="90">
        <v>73623636</v>
      </c>
      <c r="C17" s="112">
        <v>4728631</v>
      </c>
      <c r="D17" s="89">
        <v>265046</v>
      </c>
      <c r="E17" s="91">
        <v>17.84</v>
      </c>
      <c r="F17" s="90">
        <v>77821779</v>
      </c>
      <c r="G17" s="112">
        <v>5343903</v>
      </c>
      <c r="H17" s="89">
        <v>280158</v>
      </c>
      <c r="I17" s="91">
        <v>19.07</v>
      </c>
      <c r="J17" s="90">
        <v>81045682</v>
      </c>
      <c r="K17" s="112">
        <v>5938032</v>
      </c>
      <c r="L17" s="89">
        <v>291762</v>
      </c>
      <c r="M17" s="91">
        <v>20.350000000000001</v>
      </c>
      <c r="N17" s="90">
        <v>2345877</v>
      </c>
      <c r="O17" s="105">
        <v>1481800</v>
      </c>
      <c r="P17" s="89">
        <v>88885</v>
      </c>
      <c r="Q17" s="91">
        <v>16.670000000000002</v>
      </c>
      <c r="R17" s="90">
        <v>1529840</v>
      </c>
      <c r="S17" s="105">
        <v>1125513</v>
      </c>
      <c r="T17" s="89">
        <v>57966</v>
      </c>
      <c r="U17" s="91">
        <v>19.420000000000002</v>
      </c>
      <c r="V17" s="90">
        <v>1575403</v>
      </c>
      <c r="W17" s="105">
        <v>847928</v>
      </c>
      <c r="X17" s="89">
        <v>59692</v>
      </c>
      <c r="Y17" s="91">
        <v>14.21</v>
      </c>
      <c r="Z17" s="90">
        <v>241663</v>
      </c>
      <c r="AA17" s="105">
        <v>298464</v>
      </c>
      <c r="AB17" s="89">
        <v>9376</v>
      </c>
      <c r="AC17" s="91">
        <v>31.83</v>
      </c>
      <c r="AD17" s="45">
        <v>81041</v>
      </c>
      <c r="AE17" s="129">
        <v>158281</v>
      </c>
      <c r="AF17" s="128">
        <v>3144</v>
      </c>
      <c r="AG17" s="142">
        <v>50.34</v>
      </c>
      <c r="AH17" s="45">
        <v>71237</v>
      </c>
      <c r="AI17" s="129">
        <v>105094</v>
      </c>
      <c r="AJ17" s="128">
        <v>2764</v>
      </c>
      <c r="AK17" s="46">
        <v>38.020000000000003</v>
      </c>
      <c r="AL17" s="73"/>
      <c r="AM17" s="73"/>
      <c r="AN17" s="73"/>
      <c r="AO17" s="46" t="s">
        <v>61</v>
      </c>
      <c r="AT17" s="161"/>
      <c r="AW17" s="157"/>
      <c r="AX17" s="47"/>
      <c r="AY17" s="129"/>
      <c r="AZ17" s="128"/>
      <c r="BA17" s="46" t="s">
        <v>61</v>
      </c>
      <c r="BB17" s="45"/>
      <c r="BC17" s="129"/>
      <c r="BD17" s="128"/>
      <c r="BE17" s="46" t="s">
        <v>61</v>
      </c>
      <c r="BF17" s="45"/>
      <c r="BG17" s="129"/>
      <c r="BH17" s="128"/>
      <c r="BI17" s="46" t="s">
        <v>61</v>
      </c>
      <c r="BJ17" s="45">
        <v>726328</v>
      </c>
      <c r="BK17" s="129">
        <v>17772</v>
      </c>
      <c r="BL17" s="128">
        <v>1097</v>
      </c>
      <c r="BM17" s="46">
        <v>16.2</v>
      </c>
      <c r="BN17" s="45">
        <v>3580214</v>
      </c>
      <c r="BO17" s="129">
        <v>82197</v>
      </c>
      <c r="BP17" s="128">
        <v>5406</v>
      </c>
      <c r="BQ17" s="46">
        <v>15.2</v>
      </c>
      <c r="BR17" s="45">
        <v>1048032</v>
      </c>
      <c r="BS17" s="129">
        <v>20875</v>
      </c>
      <c r="BT17" s="128">
        <v>1583</v>
      </c>
      <c r="BU17" s="46">
        <v>13.19</v>
      </c>
      <c r="BV17" s="90">
        <v>158371</v>
      </c>
      <c r="BW17" s="109"/>
      <c r="BX17" s="89">
        <v>6001</v>
      </c>
      <c r="BY17" s="91" t="s">
        <v>61</v>
      </c>
      <c r="BZ17" s="90">
        <v>213032</v>
      </c>
      <c r="CA17" s="105"/>
      <c r="CB17" s="89">
        <v>8072</v>
      </c>
      <c r="CC17" s="91" t="s">
        <v>61</v>
      </c>
      <c r="CD17" s="90">
        <v>88876</v>
      </c>
      <c r="CE17" s="105"/>
      <c r="CF17" s="89">
        <v>3368</v>
      </c>
      <c r="CG17" s="91" t="s">
        <v>61</v>
      </c>
      <c r="CH17" s="101">
        <v>6526667</v>
      </c>
      <c r="CI17" s="93">
        <v>370405</v>
      </c>
      <c r="CJ17" s="94">
        <v>17.62</v>
      </c>
      <c r="CK17" s="97">
        <v>350963</v>
      </c>
      <c r="CL17" s="95">
        <v>18.600000000000001</v>
      </c>
      <c r="CM17" s="96">
        <v>1.06</v>
      </c>
      <c r="CN17" s="119">
        <f t="shared" si="0"/>
        <v>0.82809999999999995</v>
      </c>
      <c r="CO17" s="101">
        <v>6709894</v>
      </c>
      <c r="CP17" s="93">
        <v>354746</v>
      </c>
      <c r="CQ17" s="94">
        <v>18.91</v>
      </c>
      <c r="CR17" s="97">
        <v>352220</v>
      </c>
      <c r="CS17" s="95">
        <v>19.05</v>
      </c>
      <c r="CT17" s="96">
        <v>1.01</v>
      </c>
      <c r="CU17" s="119">
        <f t="shared" si="1"/>
        <v>0.82789999999999997</v>
      </c>
      <c r="CV17" s="101">
        <v>6911929</v>
      </c>
      <c r="CW17" s="93">
        <v>359169</v>
      </c>
      <c r="CX17" s="94">
        <v>19.239999999999998</v>
      </c>
      <c r="CY17" s="97">
        <v>352369</v>
      </c>
      <c r="CZ17" s="95">
        <v>19.62</v>
      </c>
      <c r="DA17" s="96">
        <v>1.02</v>
      </c>
      <c r="DB17" s="119">
        <v>0.85709999999999997</v>
      </c>
    </row>
    <row r="18" spans="1:106" ht="16" customHeight="1">
      <c r="A18" s="42" t="s">
        <v>38</v>
      </c>
      <c r="B18" s="90"/>
      <c r="C18" s="112"/>
      <c r="D18" s="89"/>
      <c r="E18" s="91"/>
      <c r="F18" s="90"/>
      <c r="G18" s="112"/>
      <c r="H18" s="89"/>
      <c r="I18" s="91"/>
      <c r="J18" s="90"/>
      <c r="K18" s="112"/>
      <c r="L18" s="89"/>
      <c r="M18" s="91"/>
      <c r="N18" s="90"/>
      <c r="O18" s="105"/>
      <c r="P18" s="89"/>
      <c r="Q18" s="91"/>
      <c r="R18" s="90"/>
      <c r="S18" s="105"/>
      <c r="T18" s="89"/>
      <c r="U18" s="91"/>
      <c r="V18" s="90"/>
      <c r="W18" s="105"/>
      <c r="X18" s="89"/>
      <c r="Y18" s="91"/>
      <c r="Z18" s="90"/>
      <c r="AA18" s="105"/>
      <c r="AB18" s="89"/>
      <c r="AC18" s="91"/>
      <c r="AD18" s="45"/>
      <c r="AE18" s="129"/>
      <c r="AF18" s="128"/>
      <c r="AG18" s="142"/>
      <c r="AH18" s="45"/>
      <c r="AI18" s="129"/>
      <c r="AJ18" s="128"/>
      <c r="AK18" s="46"/>
      <c r="AL18" s="73"/>
      <c r="AM18" s="73"/>
      <c r="AN18" s="73"/>
      <c r="AO18" s="46"/>
      <c r="AT18" s="161"/>
      <c r="AW18" s="157"/>
      <c r="AX18" s="47"/>
      <c r="AY18" s="129"/>
      <c r="AZ18" s="128"/>
      <c r="BA18" s="46"/>
      <c r="BB18" s="45"/>
      <c r="BC18" s="129"/>
      <c r="BD18" s="128"/>
      <c r="BE18" s="46"/>
      <c r="BF18" s="45"/>
      <c r="BG18" s="129"/>
      <c r="BH18" s="128"/>
      <c r="BI18" s="46"/>
      <c r="BJ18" s="45"/>
      <c r="BK18" s="129"/>
      <c r="BL18" s="128"/>
      <c r="BM18" s="46"/>
      <c r="BN18" s="45"/>
      <c r="BO18" s="129"/>
      <c r="BP18" s="128"/>
      <c r="BQ18" s="46"/>
      <c r="BR18" s="45"/>
      <c r="BS18" s="129"/>
      <c r="BT18" s="128"/>
      <c r="BU18" s="46"/>
      <c r="BV18" s="90"/>
      <c r="BW18" s="109"/>
      <c r="BX18" s="89"/>
      <c r="BY18" s="91"/>
      <c r="BZ18" s="90"/>
      <c r="CA18" s="105"/>
      <c r="CB18" s="89"/>
      <c r="CC18" s="91"/>
      <c r="CD18" s="90"/>
      <c r="CE18" s="105"/>
      <c r="CF18" s="89"/>
      <c r="CG18" s="91"/>
      <c r="CH18" s="101"/>
      <c r="CI18" s="93"/>
      <c r="CJ18" s="94"/>
      <c r="CK18" s="97"/>
      <c r="CL18" s="95"/>
      <c r="CM18" s="96"/>
      <c r="CN18" s="119"/>
      <c r="CO18" s="101"/>
      <c r="CP18" s="93"/>
      <c r="CQ18" s="94"/>
      <c r="CR18" s="97"/>
      <c r="CS18" s="95"/>
      <c r="CT18" s="96"/>
      <c r="CU18" s="119" t="str">
        <f t="shared" si="1"/>
        <v>-</v>
      </c>
      <c r="CV18" s="101"/>
      <c r="CW18" s="93"/>
      <c r="CX18" s="94"/>
      <c r="CY18" s="97"/>
      <c r="CZ18" s="95"/>
      <c r="DA18" s="96"/>
      <c r="DB18" s="119"/>
    </row>
    <row r="19" spans="1:106" ht="16" customHeight="1">
      <c r="A19" s="68" t="s">
        <v>39</v>
      </c>
      <c r="B19" s="90">
        <v>4493740</v>
      </c>
      <c r="C19" s="112">
        <v>434452</v>
      </c>
      <c r="D19" s="89">
        <v>16178</v>
      </c>
      <c r="E19" s="91">
        <v>26.85</v>
      </c>
      <c r="F19" s="90">
        <v>4427460</v>
      </c>
      <c r="G19" s="112">
        <v>439169</v>
      </c>
      <c r="H19" s="89">
        <v>15938</v>
      </c>
      <c r="I19" s="91">
        <v>27.55</v>
      </c>
      <c r="J19" s="90">
        <v>4586860</v>
      </c>
      <c r="K19" s="112">
        <v>506098</v>
      </c>
      <c r="L19" s="89">
        <v>16512</v>
      </c>
      <c r="M19" s="91">
        <v>30.65</v>
      </c>
      <c r="N19" s="90">
        <v>229860</v>
      </c>
      <c r="O19" s="105">
        <v>126382</v>
      </c>
      <c r="P19" s="89">
        <v>8709</v>
      </c>
      <c r="Q19" s="91">
        <v>14.51</v>
      </c>
      <c r="R19" s="90">
        <v>200763</v>
      </c>
      <c r="S19" s="105">
        <v>124200</v>
      </c>
      <c r="T19" s="89">
        <v>7607</v>
      </c>
      <c r="U19" s="91">
        <v>16.329999999999998</v>
      </c>
      <c r="V19" s="90">
        <v>208466</v>
      </c>
      <c r="W19" s="105">
        <v>112639</v>
      </c>
      <c r="X19" s="89">
        <v>7898</v>
      </c>
      <c r="Y19" s="91">
        <v>14.26</v>
      </c>
      <c r="Z19" s="90"/>
      <c r="AA19" s="105"/>
      <c r="AB19" s="89"/>
      <c r="AC19" s="91" t="s">
        <v>61</v>
      </c>
      <c r="AD19" s="45"/>
      <c r="AE19" s="129"/>
      <c r="AF19" s="128"/>
      <c r="AG19" s="142" t="s">
        <v>61</v>
      </c>
      <c r="AH19" s="45"/>
      <c r="AI19" s="129"/>
      <c r="AJ19" s="128"/>
      <c r="AK19" s="46" t="s">
        <v>61</v>
      </c>
      <c r="AL19" s="73"/>
      <c r="AM19" s="73"/>
      <c r="AN19" s="73"/>
      <c r="AO19" s="46" t="s">
        <v>61</v>
      </c>
      <c r="AT19" s="161"/>
      <c r="AW19" s="157"/>
      <c r="AX19" s="47"/>
      <c r="AY19" s="129"/>
      <c r="AZ19" s="128"/>
      <c r="BA19" s="46" t="s">
        <v>61</v>
      </c>
      <c r="BB19" s="45"/>
      <c r="BC19" s="129"/>
      <c r="BD19" s="128"/>
      <c r="BE19" s="46" t="s">
        <v>61</v>
      </c>
      <c r="BF19" s="45"/>
      <c r="BG19" s="129"/>
      <c r="BH19" s="128"/>
      <c r="BI19" s="46" t="s">
        <v>61</v>
      </c>
      <c r="BJ19" s="45"/>
      <c r="BK19" s="129"/>
      <c r="BL19" s="128"/>
      <c r="BM19" s="46" t="s">
        <v>61</v>
      </c>
      <c r="BN19" s="45"/>
      <c r="BO19" s="129"/>
      <c r="BP19" s="128"/>
      <c r="BQ19" s="46" t="s">
        <v>61</v>
      </c>
      <c r="BR19" s="45"/>
      <c r="BS19" s="129"/>
      <c r="BT19" s="128"/>
      <c r="BU19" s="46" t="s">
        <v>61</v>
      </c>
      <c r="BV19" s="90"/>
      <c r="BW19" s="109"/>
      <c r="BX19" s="89"/>
      <c r="BY19" s="91" t="s">
        <v>61</v>
      </c>
      <c r="BZ19" s="90"/>
      <c r="CA19" s="105"/>
      <c r="CB19" s="89"/>
      <c r="CC19" s="91" t="s">
        <v>61</v>
      </c>
      <c r="CD19" s="90"/>
      <c r="CE19" s="105"/>
      <c r="CF19" s="89"/>
      <c r="CG19" s="91" t="s">
        <v>61</v>
      </c>
      <c r="CH19" s="101">
        <v>560834</v>
      </c>
      <c r="CI19" s="93">
        <v>24887</v>
      </c>
      <c r="CJ19" s="94">
        <v>22.54</v>
      </c>
      <c r="CK19" s="97">
        <v>27318</v>
      </c>
      <c r="CL19" s="95">
        <v>20.53</v>
      </c>
      <c r="CM19" s="96">
        <v>0.91</v>
      </c>
      <c r="CN19" s="119">
        <f t="shared" ref="CN19:CN29" si="2">IF(CM19=0,"-",CM19/CM$32)</f>
        <v>0.71089999999999998</v>
      </c>
      <c r="CO19" s="101">
        <v>563369</v>
      </c>
      <c r="CP19" s="93">
        <v>23545</v>
      </c>
      <c r="CQ19" s="94">
        <v>23.93</v>
      </c>
      <c r="CR19" s="97">
        <v>27318</v>
      </c>
      <c r="CS19" s="95">
        <v>20.62</v>
      </c>
      <c r="CT19" s="96">
        <v>0.86</v>
      </c>
      <c r="CU19" s="119">
        <f t="shared" si="1"/>
        <v>0.70489999999999997</v>
      </c>
      <c r="CV19" s="101">
        <v>618737</v>
      </c>
      <c r="CW19" s="93">
        <v>24410</v>
      </c>
      <c r="CX19" s="94">
        <v>25.35</v>
      </c>
      <c r="CY19" s="97">
        <v>29314</v>
      </c>
      <c r="CZ19" s="95">
        <v>21.11</v>
      </c>
      <c r="DA19" s="96">
        <v>0.83</v>
      </c>
      <c r="DB19" s="119">
        <v>0.69750000000000001</v>
      </c>
    </row>
    <row r="20" spans="1:106" ht="16" customHeight="1">
      <c r="A20" s="68" t="s">
        <v>40</v>
      </c>
      <c r="B20" s="90">
        <v>21246591</v>
      </c>
      <c r="C20" s="112">
        <v>1706669</v>
      </c>
      <c r="D20" s="89">
        <v>76488</v>
      </c>
      <c r="E20" s="91">
        <v>22.31</v>
      </c>
      <c r="F20" s="90">
        <v>21104968</v>
      </c>
      <c r="G20" s="112">
        <v>1761706</v>
      </c>
      <c r="H20" s="89">
        <v>75978</v>
      </c>
      <c r="I20" s="91">
        <v>23.19</v>
      </c>
      <c r="J20" s="90">
        <v>20929988</v>
      </c>
      <c r="K20" s="112">
        <v>1889336</v>
      </c>
      <c r="L20" s="89">
        <v>75348</v>
      </c>
      <c r="M20" s="91">
        <v>25.07</v>
      </c>
      <c r="N20" s="90">
        <v>548954</v>
      </c>
      <c r="O20" s="105">
        <v>268805</v>
      </c>
      <c r="P20" s="89">
        <v>20799</v>
      </c>
      <c r="Q20" s="91">
        <v>12.92</v>
      </c>
      <c r="R20" s="90">
        <v>466904</v>
      </c>
      <c r="S20" s="105">
        <v>285786</v>
      </c>
      <c r="T20" s="89">
        <v>17691</v>
      </c>
      <c r="U20" s="91">
        <v>16.149999999999999</v>
      </c>
      <c r="V20" s="90">
        <v>452446</v>
      </c>
      <c r="W20" s="105">
        <v>209640</v>
      </c>
      <c r="X20" s="89">
        <v>17143</v>
      </c>
      <c r="Y20" s="91">
        <v>12.23</v>
      </c>
      <c r="Z20" s="90"/>
      <c r="AA20" s="105"/>
      <c r="AB20" s="89"/>
      <c r="AC20" s="91" t="s">
        <v>61</v>
      </c>
      <c r="AD20" s="45"/>
      <c r="AE20" s="129"/>
      <c r="AF20" s="128"/>
      <c r="AG20" s="142" t="s">
        <v>61</v>
      </c>
      <c r="AH20" s="45"/>
      <c r="AI20" s="129"/>
      <c r="AJ20" s="128"/>
      <c r="AK20" s="46" t="s">
        <v>61</v>
      </c>
      <c r="AL20" s="73"/>
      <c r="AM20" s="73"/>
      <c r="AN20" s="73"/>
      <c r="AO20" s="46" t="s">
        <v>61</v>
      </c>
      <c r="AT20" s="161"/>
      <c r="AW20" s="157"/>
      <c r="AX20" s="47"/>
      <c r="AY20" s="129"/>
      <c r="AZ20" s="128"/>
      <c r="BA20" s="46" t="s">
        <v>61</v>
      </c>
      <c r="BB20" s="45"/>
      <c r="BC20" s="129"/>
      <c r="BD20" s="128"/>
      <c r="BE20" s="46" t="s">
        <v>61</v>
      </c>
      <c r="BF20" s="45"/>
      <c r="BG20" s="129"/>
      <c r="BH20" s="128"/>
      <c r="BI20" s="46" t="s">
        <v>61</v>
      </c>
      <c r="BJ20" s="45">
        <v>2163465</v>
      </c>
      <c r="BK20" s="129">
        <v>83329</v>
      </c>
      <c r="BL20" s="128">
        <v>3267</v>
      </c>
      <c r="BM20" s="46">
        <v>25.51</v>
      </c>
      <c r="BN20" s="45">
        <v>2076281</v>
      </c>
      <c r="BO20" s="129">
        <v>100847</v>
      </c>
      <c r="BP20" s="128">
        <v>3135</v>
      </c>
      <c r="BQ20" s="46">
        <v>32.17</v>
      </c>
      <c r="BR20" s="45">
        <v>2123285</v>
      </c>
      <c r="BS20" s="129">
        <v>107844</v>
      </c>
      <c r="BT20" s="128">
        <v>3206</v>
      </c>
      <c r="BU20" s="46">
        <v>33.64</v>
      </c>
      <c r="BV20" s="90">
        <v>8322</v>
      </c>
      <c r="BW20" s="105">
        <v>11796</v>
      </c>
      <c r="BX20" s="89">
        <v>319</v>
      </c>
      <c r="BY20" s="91">
        <v>36.979999999999997</v>
      </c>
      <c r="BZ20" s="90">
        <v>3803</v>
      </c>
      <c r="CA20" s="105">
        <v>8299</v>
      </c>
      <c r="CB20" s="89">
        <v>145</v>
      </c>
      <c r="CC20" s="91">
        <v>57.23</v>
      </c>
      <c r="CD20" s="90">
        <v>5271</v>
      </c>
      <c r="CE20" s="105">
        <v>8084</v>
      </c>
      <c r="CF20" s="89">
        <v>202</v>
      </c>
      <c r="CG20" s="91">
        <v>40.020000000000003</v>
      </c>
      <c r="CH20" s="101">
        <v>2070599</v>
      </c>
      <c r="CI20" s="93">
        <v>100873</v>
      </c>
      <c r="CJ20" s="94">
        <v>20.53</v>
      </c>
      <c r="CK20" s="97">
        <v>86960</v>
      </c>
      <c r="CL20" s="95">
        <v>23.81</v>
      </c>
      <c r="CM20" s="96">
        <v>1.1599999999999999</v>
      </c>
      <c r="CN20" s="119">
        <f t="shared" si="2"/>
        <v>0.90629999999999999</v>
      </c>
      <c r="CO20" s="101">
        <v>2156638</v>
      </c>
      <c r="CP20" s="93">
        <v>96949</v>
      </c>
      <c r="CQ20" s="94">
        <v>22.25</v>
      </c>
      <c r="CR20" s="97">
        <v>86960</v>
      </c>
      <c r="CS20" s="95">
        <v>24.8</v>
      </c>
      <c r="CT20" s="96">
        <v>1.1100000000000001</v>
      </c>
      <c r="CU20" s="119">
        <f t="shared" si="1"/>
        <v>0.90980000000000005</v>
      </c>
      <c r="CV20" s="101">
        <v>2214904</v>
      </c>
      <c r="CW20" s="93">
        <v>95899</v>
      </c>
      <c r="CX20" s="94">
        <v>23.1</v>
      </c>
      <c r="CY20" s="97">
        <v>86960</v>
      </c>
      <c r="CZ20" s="95">
        <v>25.47</v>
      </c>
      <c r="DA20" s="96">
        <v>1.1000000000000001</v>
      </c>
      <c r="DB20" s="119">
        <v>0.9244</v>
      </c>
    </row>
    <row r="21" spans="1:106" ht="16" customHeight="1">
      <c r="A21" s="68" t="s">
        <v>41</v>
      </c>
      <c r="B21" s="90">
        <v>102592831</v>
      </c>
      <c r="C21" s="112">
        <v>7003372</v>
      </c>
      <c r="D21" s="89">
        <v>369333</v>
      </c>
      <c r="E21" s="91">
        <v>18.96</v>
      </c>
      <c r="F21" s="90">
        <v>92249235</v>
      </c>
      <c r="G21" s="112">
        <v>6770682</v>
      </c>
      <c r="H21" s="89">
        <v>332097</v>
      </c>
      <c r="I21" s="91">
        <v>20.39</v>
      </c>
      <c r="J21" s="90">
        <v>88792403</v>
      </c>
      <c r="K21" s="112">
        <v>7082741</v>
      </c>
      <c r="L21" s="89">
        <v>319655</v>
      </c>
      <c r="M21" s="91">
        <v>22.16</v>
      </c>
      <c r="N21" s="90">
        <v>2214012</v>
      </c>
      <c r="O21" s="105">
        <v>1130131</v>
      </c>
      <c r="P21" s="89">
        <v>83890</v>
      </c>
      <c r="Q21" s="91">
        <v>13.47</v>
      </c>
      <c r="R21" s="90">
        <v>1673103</v>
      </c>
      <c r="S21" s="105">
        <v>871858</v>
      </c>
      <c r="T21" s="89">
        <v>63392</v>
      </c>
      <c r="U21" s="91">
        <v>13.75</v>
      </c>
      <c r="V21" s="90">
        <v>1586193</v>
      </c>
      <c r="W21" s="105">
        <v>782566</v>
      </c>
      <c r="X21" s="89">
        <v>60100</v>
      </c>
      <c r="Y21" s="91">
        <v>13.02</v>
      </c>
      <c r="Z21" s="90"/>
      <c r="AA21" s="105"/>
      <c r="AB21" s="89"/>
      <c r="AC21" s="91" t="s">
        <v>61</v>
      </c>
      <c r="AD21" s="45"/>
      <c r="AE21" s="129"/>
      <c r="AF21" s="128"/>
      <c r="AG21" s="142" t="s">
        <v>61</v>
      </c>
      <c r="AH21" s="45"/>
      <c r="AI21" s="129"/>
      <c r="AJ21" s="128"/>
      <c r="AK21" s="46" t="s">
        <v>61</v>
      </c>
      <c r="AL21" s="73"/>
      <c r="AM21" s="73"/>
      <c r="AN21" s="73"/>
      <c r="AO21" s="46" t="s">
        <v>61</v>
      </c>
      <c r="AT21" s="161"/>
      <c r="AW21" s="157"/>
      <c r="AX21" s="47">
        <v>1775</v>
      </c>
      <c r="AY21" s="129">
        <v>2550</v>
      </c>
      <c r="AZ21" s="128">
        <v>48</v>
      </c>
      <c r="BA21" s="46">
        <v>53.13</v>
      </c>
      <c r="BB21" s="45">
        <v>1052</v>
      </c>
      <c r="BC21" s="129">
        <v>1561</v>
      </c>
      <c r="BD21" s="128">
        <v>27</v>
      </c>
      <c r="BE21" s="46">
        <v>57.81</v>
      </c>
      <c r="BF21" s="45">
        <v>2809</v>
      </c>
      <c r="BG21" s="129">
        <v>3230</v>
      </c>
      <c r="BH21" s="128">
        <v>71</v>
      </c>
      <c r="BI21" s="46">
        <v>45.49</v>
      </c>
      <c r="BJ21" s="45"/>
      <c r="BK21" s="129"/>
      <c r="BL21" s="128"/>
      <c r="BM21" s="46" t="s">
        <v>61</v>
      </c>
      <c r="BN21" s="45"/>
      <c r="BO21" s="129"/>
      <c r="BP21" s="128"/>
      <c r="BQ21" s="46" t="s">
        <v>61</v>
      </c>
      <c r="BR21" s="45"/>
      <c r="BS21" s="129"/>
      <c r="BT21" s="128"/>
      <c r="BU21" s="46" t="s">
        <v>61</v>
      </c>
      <c r="BV21" s="90">
        <v>8559</v>
      </c>
      <c r="BW21" s="105">
        <v>8908</v>
      </c>
      <c r="BX21" s="89">
        <v>332</v>
      </c>
      <c r="BY21" s="91">
        <v>26.83</v>
      </c>
      <c r="BZ21" s="90"/>
      <c r="CA21" s="105"/>
      <c r="CB21" s="89"/>
      <c r="CC21" s="91" t="s">
        <v>61</v>
      </c>
      <c r="CD21" s="90">
        <v>1529</v>
      </c>
      <c r="CE21" s="105">
        <v>1832</v>
      </c>
      <c r="CF21" s="89">
        <v>59</v>
      </c>
      <c r="CG21" s="91">
        <v>31.05</v>
      </c>
      <c r="CH21" s="101">
        <v>8144961</v>
      </c>
      <c r="CI21" s="93">
        <v>453603</v>
      </c>
      <c r="CJ21" s="94">
        <v>17.96</v>
      </c>
      <c r="CK21" s="97">
        <v>410301</v>
      </c>
      <c r="CL21" s="95">
        <v>19.850000000000001</v>
      </c>
      <c r="CM21" s="96">
        <v>1.1100000000000001</v>
      </c>
      <c r="CN21" s="119">
        <f t="shared" si="2"/>
        <v>0.86719999999999997</v>
      </c>
      <c r="CO21" s="101">
        <v>7644101</v>
      </c>
      <c r="CP21" s="93">
        <v>395516</v>
      </c>
      <c r="CQ21" s="94">
        <v>19.329999999999998</v>
      </c>
      <c r="CR21" s="97">
        <v>410200</v>
      </c>
      <c r="CS21" s="95">
        <v>18.64</v>
      </c>
      <c r="CT21" s="96">
        <v>0.96</v>
      </c>
      <c r="CU21" s="119">
        <f t="shared" si="1"/>
        <v>0.78690000000000004</v>
      </c>
      <c r="CV21" s="101">
        <v>7870369</v>
      </c>
      <c r="CW21" s="93">
        <v>379885</v>
      </c>
      <c r="CX21" s="94">
        <v>20.72</v>
      </c>
      <c r="CY21" s="97">
        <v>410073</v>
      </c>
      <c r="CZ21" s="95">
        <v>19.190000000000001</v>
      </c>
      <c r="DA21" s="96">
        <v>0.93</v>
      </c>
      <c r="DB21" s="119">
        <v>0.78149999999999997</v>
      </c>
    </row>
    <row r="22" spans="1:106" ht="16" customHeight="1">
      <c r="A22" s="68" t="s">
        <v>47</v>
      </c>
      <c r="B22" s="90">
        <v>9362958</v>
      </c>
      <c r="C22" s="112">
        <v>831394</v>
      </c>
      <c r="D22" s="89">
        <v>33707</v>
      </c>
      <c r="E22" s="91">
        <v>24.67</v>
      </c>
      <c r="F22" s="90">
        <v>8517864</v>
      </c>
      <c r="G22" s="112">
        <v>804271</v>
      </c>
      <c r="H22" s="89">
        <v>30665</v>
      </c>
      <c r="I22" s="91">
        <v>26.23</v>
      </c>
      <c r="J22" s="90">
        <v>8450220</v>
      </c>
      <c r="K22" s="112">
        <v>864335</v>
      </c>
      <c r="L22" s="89">
        <v>30420</v>
      </c>
      <c r="M22" s="91">
        <v>28.41</v>
      </c>
      <c r="N22" s="90">
        <v>150565</v>
      </c>
      <c r="O22" s="105">
        <v>63966</v>
      </c>
      <c r="P22" s="89">
        <v>5706</v>
      </c>
      <c r="Q22" s="91">
        <v>11.21</v>
      </c>
      <c r="R22" s="90">
        <v>103147</v>
      </c>
      <c r="S22" s="105">
        <v>63220</v>
      </c>
      <c r="T22" s="89">
        <v>3908</v>
      </c>
      <c r="U22" s="91">
        <v>16.18</v>
      </c>
      <c r="V22" s="90">
        <v>90630</v>
      </c>
      <c r="W22" s="105">
        <v>49024</v>
      </c>
      <c r="X22" s="89">
        <v>3434</v>
      </c>
      <c r="Y22" s="91">
        <v>14.28</v>
      </c>
      <c r="Z22" s="90"/>
      <c r="AA22" s="105"/>
      <c r="AB22" s="89"/>
      <c r="AC22" s="91" t="s">
        <v>61</v>
      </c>
      <c r="AD22" s="45"/>
      <c r="AE22" s="129"/>
      <c r="AF22" s="128"/>
      <c r="AG22" s="142" t="s">
        <v>61</v>
      </c>
      <c r="AH22" s="45"/>
      <c r="AI22" s="129"/>
      <c r="AJ22" s="128"/>
      <c r="AK22" s="46" t="s">
        <v>61</v>
      </c>
      <c r="AL22" s="73"/>
      <c r="AM22" s="73"/>
      <c r="AN22" s="73"/>
      <c r="AO22" s="46" t="s">
        <v>61</v>
      </c>
      <c r="AT22" s="161"/>
      <c r="AW22" s="157"/>
      <c r="AX22" s="47"/>
      <c r="AY22" s="129"/>
      <c r="AZ22" s="128"/>
      <c r="BA22" s="46" t="s">
        <v>61</v>
      </c>
      <c r="BE22" s="18" t="s">
        <v>61</v>
      </c>
      <c r="BI22" s="18" t="s">
        <v>61</v>
      </c>
      <c r="BJ22" s="45"/>
      <c r="BK22" s="129"/>
      <c r="BL22" s="128"/>
      <c r="BM22" s="46" t="s">
        <v>61</v>
      </c>
      <c r="BN22" s="45"/>
      <c r="BO22" s="129"/>
      <c r="BP22" s="128"/>
      <c r="BQ22" s="46" t="s">
        <v>61</v>
      </c>
      <c r="BR22" s="45"/>
      <c r="BS22" s="129"/>
      <c r="BT22" s="128"/>
      <c r="BU22" s="46" t="s">
        <v>61</v>
      </c>
      <c r="BV22" s="90"/>
      <c r="BW22" s="109"/>
      <c r="BX22" s="89"/>
      <c r="BY22" s="91" t="s">
        <v>61</v>
      </c>
      <c r="BZ22" s="90"/>
      <c r="CA22" s="105"/>
      <c r="CB22" s="89"/>
      <c r="CC22" s="91" t="s">
        <v>61</v>
      </c>
      <c r="CD22" s="90"/>
      <c r="CE22" s="105"/>
      <c r="CF22" s="89"/>
      <c r="CG22" s="91" t="s">
        <v>61</v>
      </c>
      <c r="CH22" s="101">
        <v>895360</v>
      </c>
      <c r="CI22" s="93">
        <v>39413</v>
      </c>
      <c r="CJ22" s="94">
        <v>22.72</v>
      </c>
      <c r="CK22" s="97">
        <v>59945</v>
      </c>
      <c r="CL22" s="95">
        <v>14.94</v>
      </c>
      <c r="CM22" s="96">
        <v>0.66</v>
      </c>
      <c r="CN22" s="119">
        <f t="shared" si="2"/>
        <v>0.51559999999999995</v>
      </c>
      <c r="CO22" s="101">
        <v>867491</v>
      </c>
      <c r="CP22" s="93">
        <v>34573</v>
      </c>
      <c r="CQ22" s="94">
        <v>25.09</v>
      </c>
      <c r="CR22" s="97">
        <v>59945</v>
      </c>
      <c r="CS22" s="95">
        <v>14.47</v>
      </c>
      <c r="CT22" s="96">
        <v>0.57999999999999996</v>
      </c>
      <c r="CU22" s="119">
        <f t="shared" si="1"/>
        <v>0.47539999999999999</v>
      </c>
      <c r="CV22" s="101">
        <v>913359</v>
      </c>
      <c r="CW22" s="93">
        <v>33854</v>
      </c>
      <c r="CX22" s="94">
        <v>26.98</v>
      </c>
      <c r="CY22" s="97">
        <v>59944</v>
      </c>
      <c r="CZ22" s="95">
        <v>15.24</v>
      </c>
      <c r="DA22" s="96">
        <v>0.56000000000000005</v>
      </c>
      <c r="DB22" s="119">
        <v>0.47060000000000002</v>
      </c>
    </row>
    <row r="23" spans="1:106" ht="16" customHeight="1">
      <c r="A23" s="68" t="s">
        <v>42</v>
      </c>
      <c r="B23" s="90">
        <v>15864698</v>
      </c>
      <c r="C23" s="112">
        <v>1313869</v>
      </c>
      <c r="D23" s="89">
        <v>57113</v>
      </c>
      <c r="E23" s="91">
        <v>23</v>
      </c>
      <c r="F23" s="90">
        <v>16239319</v>
      </c>
      <c r="G23" s="112">
        <v>1366235</v>
      </c>
      <c r="H23" s="89">
        <v>58461</v>
      </c>
      <c r="I23" s="91">
        <v>23.37</v>
      </c>
      <c r="J23" s="90">
        <v>16644329</v>
      </c>
      <c r="K23" s="112">
        <v>1447876</v>
      </c>
      <c r="L23" s="89">
        <v>59917</v>
      </c>
      <c r="M23" s="91">
        <v>24.16</v>
      </c>
      <c r="N23" s="90"/>
      <c r="O23" s="105"/>
      <c r="P23" s="89"/>
      <c r="Q23" s="91" t="s">
        <v>61</v>
      </c>
      <c r="R23" s="90"/>
      <c r="S23" s="105"/>
      <c r="T23" s="89"/>
      <c r="U23" s="91" t="s">
        <v>61</v>
      </c>
      <c r="V23" s="90"/>
      <c r="W23" s="105"/>
      <c r="X23" s="89"/>
      <c r="Y23" s="91" t="s">
        <v>61</v>
      </c>
      <c r="Z23" s="90">
        <v>94935</v>
      </c>
      <c r="AA23" s="105">
        <v>119900</v>
      </c>
      <c r="AB23" s="89">
        <v>3683</v>
      </c>
      <c r="AC23" s="91">
        <v>32.549999999999997</v>
      </c>
      <c r="AD23" s="45">
        <v>104464</v>
      </c>
      <c r="AE23" s="129">
        <v>165895</v>
      </c>
      <c r="AF23" s="128">
        <v>4053</v>
      </c>
      <c r="AG23" s="142">
        <v>40.93</v>
      </c>
      <c r="AH23" s="45">
        <v>6125</v>
      </c>
      <c r="AI23" s="129">
        <v>8785</v>
      </c>
      <c r="AJ23" s="128">
        <v>238</v>
      </c>
      <c r="AK23" s="46">
        <v>36.909999999999997</v>
      </c>
      <c r="AL23" s="73"/>
      <c r="AM23" s="73"/>
      <c r="AN23" s="73"/>
      <c r="AO23" s="46" t="s">
        <v>61</v>
      </c>
      <c r="AT23" s="161"/>
      <c r="AW23" s="157"/>
      <c r="AX23" s="47"/>
      <c r="AY23" s="129"/>
      <c r="AZ23" s="128"/>
      <c r="BA23" s="46" t="s">
        <v>61</v>
      </c>
      <c r="BE23" s="18" t="s">
        <v>61</v>
      </c>
      <c r="BI23" s="18" t="s">
        <v>61</v>
      </c>
      <c r="BJ23" s="45"/>
      <c r="BK23" s="129"/>
      <c r="BL23" s="128"/>
      <c r="BM23" s="46" t="s">
        <v>61</v>
      </c>
      <c r="BN23" s="45"/>
      <c r="BO23" s="129"/>
      <c r="BP23" s="128"/>
      <c r="BQ23" s="46" t="s">
        <v>61</v>
      </c>
      <c r="BR23" s="45"/>
      <c r="BS23" s="129"/>
      <c r="BT23" s="128"/>
      <c r="BU23" s="46" t="s">
        <v>61</v>
      </c>
      <c r="BV23" s="90">
        <v>563</v>
      </c>
      <c r="BW23" s="109">
        <v>674</v>
      </c>
      <c r="BX23" s="89">
        <v>21</v>
      </c>
      <c r="BY23" s="91">
        <v>32.1</v>
      </c>
      <c r="BZ23" s="90">
        <v>1519</v>
      </c>
      <c r="CA23" s="105">
        <v>2076</v>
      </c>
      <c r="CB23" s="89">
        <v>58</v>
      </c>
      <c r="CC23" s="91">
        <v>35.79</v>
      </c>
      <c r="CD23" s="90">
        <v>2702</v>
      </c>
      <c r="CE23" s="105">
        <v>4150</v>
      </c>
      <c r="CF23" s="89">
        <v>103</v>
      </c>
      <c r="CG23" s="91">
        <v>40.29</v>
      </c>
      <c r="CH23" s="101">
        <v>1434443</v>
      </c>
      <c r="CI23" s="93">
        <v>60817</v>
      </c>
      <c r="CJ23" s="94">
        <v>23.59</v>
      </c>
      <c r="CK23" s="97">
        <v>51126</v>
      </c>
      <c r="CL23" s="95">
        <v>28.06</v>
      </c>
      <c r="CM23" s="96">
        <v>1.19</v>
      </c>
      <c r="CN23" s="119">
        <f t="shared" si="2"/>
        <v>0.92969999999999997</v>
      </c>
      <c r="CO23" s="101">
        <v>1534206</v>
      </c>
      <c r="CP23" s="93">
        <v>62572</v>
      </c>
      <c r="CQ23" s="94">
        <v>24.52</v>
      </c>
      <c r="CR23" s="97">
        <v>59772</v>
      </c>
      <c r="CS23" s="95">
        <v>25.67</v>
      </c>
      <c r="CT23" s="96">
        <v>1.05</v>
      </c>
      <c r="CU23" s="119">
        <f t="shared" si="1"/>
        <v>0.86070000000000002</v>
      </c>
      <c r="CV23" s="101">
        <v>1460811</v>
      </c>
      <c r="CW23" s="93">
        <v>60258</v>
      </c>
      <c r="CX23" s="94">
        <v>24.24</v>
      </c>
      <c r="CY23" s="97">
        <v>66488</v>
      </c>
      <c r="CZ23" s="95">
        <v>21.97</v>
      </c>
      <c r="DA23" s="96">
        <v>0.91</v>
      </c>
      <c r="DB23" s="119">
        <v>0.76470000000000005</v>
      </c>
    </row>
    <row r="24" spans="1:106" ht="16" customHeight="1">
      <c r="A24" s="68" t="s">
        <v>43</v>
      </c>
      <c r="B24" s="90">
        <v>29228697</v>
      </c>
      <c r="C24" s="112">
        <v>2001422</v>
      </c>
      <c r="D24" s="89">
        <v>105223</v>
      </c>
      <c r="E24" s="91">
        <v>19.02</v>
      </c>
      <c r="F24" s="90">
        <v>30483352</v>
      </c>
      <c r="G24" s="112">
        <v>1988120</v>
      </c>
      <c r="H24" s="89">
        <v>109739</v>
      </c>
      <c r="I24" s="91">
        <v>18.12</v>
      </c>
      <c r="J24" s="90">
        <v>31832063</v>
      </c>
      <c r="K24" s="112">
        <v>2411170</v>
      </c>
      <c r="L24" s="89">
        <v>114595</v>
      </c>
      <c r="M24" s="91">
        <v>21.04</v>
      </c>
      <c r="N24" s="90">
        <v>327454</v>
      </c>
      <c r="O24" s="105">
        <v>178749</v>
      </c>
      <c r="P24" s="89">
        <v>12408</v>
      </c>
      <c r="Q24" s="91">
        <v>14.41</v>
      </c>
      <c r="R24" s="90">
        <v>281705</v>
      </c>
      <c r="S24" s="105">
        <v>182788</v>
      </c>
      <c r="T24" s="89">
        <v>10675</v>
      </c>
      <c r="U24" s="91">
        <v>17.12</v>
      </c>
      <c r="V24" s="90">
        <v>277949</v>
      </c>
      <c r="W24" s="105">
        <v>151127</v>
      </c>
      <c r="X24" s="89">
        <v>10531</v>
      </c>
      <c r="Y24" s="91">
        <v>14.35</v>
      </c>
      <c r="Z24" s="90"/>
      <c r="AA24" s="105"/>
      <c r="AB24" s="89"/>
      <c r="AC24" s="91" t="s">
        <v>61</v>
      </c>
      <c r="AD24" s="45"/>
      <c r="AE24" s="129"/>
      <c r="AF24" s="128"/>
      <c r="AG24" s="142" t="s">
        <v>61</v>
      </c>
      <c r="AH24" s="45"/>
      <c r="AI24" s="129"/>
      <c r="AJ24" s="128"/>
      <c r="AK24" s="46" t="s">
        <v>61</v>
      </c>
      <c r="AL24" s="73"/>
      <c r="AM24" s="73"/>
      <c r="AN24" s="73"/>
      <c r="AO24" s="46" t="s">
        <v>61</v>
      </c>
      <c r="AT24" s="161"/>
      <c r="AW24" s="157"/>
      <c r="AX24" s="47"/>
      <c r="AY24" s="129"/>
      <c r="AZ24" s="128"/>
      <c r="BA24" s="46" t="s">
        <v>61</v>
      </c>
      <c r="BE24" s="18" t="s">
        <v>61</v>
      </c>
      <c r="BI24" s="18" t="s">
        <v>61</v>
      </c>
      <c r="BJ24" s="45"/>
      <c r="BK24" s="129"/>
      <c r="BL24" s="128"/>
      <c r="BM24" s="46" t="s">
        <v>61</v>
      </c>
      <c r="BN24" s="45"/>
      <c r="BO24" s="129"/>
      <c r="BP24" s="128"/>
      <c r="BQ24" s="46" t="s">
        <v>61</v>
      </c>
      <c r="BR24" s="45"/>
      <c r="BS24" s="129"/>
      <c r="BT24" s="128"/>
      <c r="BU24" s="46" t="s">
        <v>61</v>
      </c>
      <c r="BV24" s="90"/>
      <c r="BW24" s="109"/>
      <c r="BX24" s="89"/>
      <c r="BY24" s="91" t="s">
        <v>61</v>
      </c>
      <c r="BZ24" s="90"/>
      <c r="CA24" s="105"/>
      <c r="CB24" s="89"/>
      <c r="CC24" s="91" t="s">
        <v>61</v>
      </c>
      <c r="CD24" s="90"/>
      <c r="CE24" s="105"/>
      <c r="CF24" s="89"/>
      <c r="CG24" s="91" t="s">
        <v>61</v>
      </c>
      <c r="CH24" s="101">
        <v>2180171</v>
      </c>
      <c r="CI24" s="93">
        <v>117631</v>
      </c>
      <c r="CJ24" s="94">
        <v>18.53</v>
      </c>
      <c r="CK24" s="97">
        <v>122138</v>
      </c>
      <c r="CL24" s="95">
        <v>17.850000000000001</v>
      </c>
      <c r="CM24" s="96">
        <v>0.96</v>
      </c>
      <c r="CN24" s="119">
        <f t="shared" si="2"/>
        <v>0.75</v>
      </c>
      <c r="CO24" s="101">
        <v>2170908</v>
      </c>
      <c r="CP24" s="93">
        <v>120414</v>
      </c>
      <c r="CQ24" s="94">
        <v>18.03</v>
      </c>
      <c r="CR24" s="97">
        <v>128107</v>
      </c>
      <c r="CS24" s="95">
        <v>16.95</v>
      </c>
      <c r="CT24" s="96">
        <v>0.94</v>
      </c>
      <c r="CU24" s="119">
        <f t="shared" si="1"/>
        <v>0.77049999999999996</v>
      </c>
      <c r="CV24" s="101">
        <v>2562297</v>
      </c>
      <c r="CW24" s="93">
        <v>125126</v>
      </c>
      <c r="CX24" s="94">
        <v>20.48</v>
      </c>
      <c r="CY24" s="97">
        <v>128281</v>
      </c>
      <c r="CZ24" s="95">
        <v>19.97</v>
      </c>
      <c r="DA24" s="96">
        <v>0.98</v>
      </c>
      <c r="DB24" s="119">
        <v>0.82350000000000001</v>
      </c>
    </row>
    <row r="25" spans="1:106" ht="16" customHeight="1">
      <c r="A25" s="68" t="s">
        <v>56</v>
      </c>
      <c r="B25" s="90">
        <v>34170138</v>
      </c>
      <c r="C25" s="112">
        <v>2774132</v>
      </c>
      <c r="D25" s="89">
        <v>123014</v>
      </c>
      <c r="E25" s="91">
        <v>22.55</v>
      </c>
      <c r="F25" s="90">
        <v>34236540</v>
      </c>
      <c r="G25" s="112">
        <v>2860024</v>
      </c>
      <c r="H25" s="89">
        <v>123254</v>
      </c>
      <c r="I25" s="91">
        <v>23.2</v>
      </c>
      <c r="J25" s="90">
        <v>34195691</v>
      </c>
      <c r="K25" s="112">
        <v>3057563</v>
      </c>
      <c r="L25" s="89">
        <v>123106</v>
      </c>
      <c r="M25" s="91">
        <v>24.84</v>
      </c>
      <c r="N25" s="90">
        <v>3396544</v>
      </c>
      <c r="O25" s="105">
        <v>1534990</v>
      </c>
      <c r="P25" s="89">
        <v>128694</v>
      </c>
      <c r="Q25" s="91">
        <v>11.93</v>
      </c>
      <c r="R25" s="90">
        <v>3171403</v>
      </c>
      <c r="S25" s="105">
        <v>1607843</v>
      </c>
      <c r="T25" s="89">
        <v>120165</v>
      </c>
      <c r="U25" s="91">
        <v>13.38</v>
      </c>
      <c r="V25" s="90">
        <v>3047105</v>
      </c>
      <c r="W25" s="105">
        <v>1286607</v>
      </c>
      <c r="X25" s="89">
        <v>115455</v>
      </c>
      <c r="Y25" s="91">
        <v>11.14</v>
      </c>
      <c r="Z25" s="90"/>
      <c r="AA25" s="105"/>
      <c r="AB25" s="89"/>
      <c r="AC25" s="91" t="s">
        <v>61</v>
      </c>
      <c r="AD25" s="45"/>
      <c r="AE25" s="129"/>
      <c r="AF25" s="128"/>
      <c r="AG25" s="142" t="s">
        <v>61</v>
      </c>
      <c r="AH25" s="45"/>
      <c r="AI25" s="129"/>
      <c r="AJ25" s="128"/>
      <c r="AK25" s="46" t="s">
        <v>61</v>
      </c>
      <c r="AL25" s="73"/>
      <c r="AM25" s="73"/>
      <c r="AN25" s="73"/>
      <c r="AO25" s="46" t="s">
        <v>61</v>
      </c>
      <c r="AT25" s="161"/>
      <c r="AW25" s="157"/>
      <c r="AX25" s="47"/>
      <c r="AY25" s="129"/>
      <c r="AZ25" s="128"/>
      <c r="BA25" s="46" t="s">
        <v>61</v>
      </c>
      <c r="BE25" s="18" t="s">
        <v>61</v>
      </c>
      <c r="BI25" s="18" t="s">
        <v>61</v>
      </c>
      <c r="BJ25" s="45"/>
      <c r="BK25" s="129"/>
      <c r="BL25" s="128"/>
      <c r="BM25" s="46" t="s">
        <v>61</v>
      </c>
      <c r="BN25" s="45"/>
      <c r="BO25" s="129"/>
      <c r="BP25" s="128"/>
      <c r="BQ25" s="46" t="s">
        <v>61</v>
      </c>
      <c r="BR25" s="45"/>
      <c r="BS25" s="129"/>
      <c r="BT25" s="128"/>
      <c r="BU25" s="46" t="s">
        <v>61</v>
      </c>
      <c r="BV25" s="90"/>
      <c r="BW25" s="109"/>
      <c r="BX25" s="89"/>
      <c r="BY25" s="91" t="s">
        <v>61</v>
      </c>
      <c r="BZ25" s="90"/>
      <c r="CA25" s="105"/>
      <c r="CB25" s="89"/>
      <c r="CC25" s="91" t="s">
        <v>61</v>
      </c>
      <c r="CD25" s="90"/>
      <c r="CE25" s="105"/>
      <c r="CF25" s="89"/>
      <c r="CG25" s="91" t="s">
        <v>61</v>
      </c>
      <c r="CH25" s="101">
        <v>4309122</v>
      </c>
      <c r="CI25" s="93">
        <v>251708</v>
      </c>
      <c r="CJ25" s="94">
        <v>17.12</v>
      </c>
      <c r="CK25" s="97">
        <v>101146</v>
      </c>
      <c r="CL25" s="95">
        <v>42.6</v>
      </c>
      <c r="CM25" s="96">
        <v>2.4900000000000002</v>
      </c>
      <c r="CN25" s="119">
        <f t="shared" si="2"/>
        <v>1.9453</v>
      </c>
      <c r="CO25" s="101">
        <v>4467867</v>
      </c>
      <c r="CP25" s="93">
        <v>243419</v>
      </c>
      <c r="CQ25" s="94">
        <v>18.350000000000001</v>
      </c>
      <c r="CR25" s="97">
        <v>101332</v>
      </c>
      <c r="CS25" s="95">
        <v>44.09</v>
      </c>
      <c r="CT25" s="96">
        <v>2.4</v>
      </c>
      <c r="CU25" s="119">
        <f t="shared" si="1"/>
        <v>1.9672000000000001</v>
      </c>
      <c r="CV25" s="101">
        <v>4344170</v>
      </c>
      <c r="CW25" s="93">
        <v>238561</v>
      </c>
      <c r="CX25" s="94">
        <v>18.21</v>
      </c>
      <c r="CY25" s="97">
        <v>100571</v>
      </c>
      <c r="CZ25" s="95">
        <v>43.2</v>
      </c>
      <c r="DA25" s="96">
        <v>2.37</v>
      </c>
      <c r="DB25" s="119">
        <v>1.9916</v>
      </c>
    </row>
    <row r="26" spans="1:106" s="59" customFormat="1" ht="16" customHeight="1">
      <c r="A26" s="69" t="s">
        <v>57</v>
      </c>
      <c r="B26" s="90">
        <v>1776908</v>
      </c>
      <c r="C26" s="112">
        <v>151799</v>
      </c>
      <c r="D26" s="89">
        <v>6396</v>
      </c>
      <c r="E26" s="91">
        <v>23.73</v>
      </c>
      <c r="F26" s="90">
        <v>1666267</v>
      </c>
      <c r="G26" s="112">
        <v>146093</v>
      </c>
      <c r="H26" s="89">
        <v>5999</v>
      </c>
      <c r="I26" s="91">
        <v>24.35</v>
      </c>
      <c r="J26" s="90">
        <v>1818372</v>
      </c>
      <c r="K26" s="112">
        <v>163690</v>
      </c>
      <c r="L26" s="89">
        <v>6545</v>
      </c>
      <c r="M26" s="91">
        <v>25.01</v>
      </c>
      <c r="N26" s="90">
        <v>97477</v>
      </c>
      <c r="O26" s="105">
        <v>54359</v>
      </c>
      <c r="P26" s="89">
        <v>3694</v>
      </c>
      <c r="Q26" s="91">
        <v>14.72</v>
      </c>
      <c r="R26" s="90">
        <v>63360</v>
      </c>
      <c r="S26" s="105">
        <v>43043</v>
      </c>
      <c r="T26" s="89">
        <v>2401</v>
      </c>
      <c r="U26" s="91">
        <v>17.93</v>
      </c>
      <c r="V26" s="90">
        <v>73147</v>
      </c>
      <c r="W26" s="105">
        <v>42441</v>
      </c>
      <c r="X26" s="89">
        <v>2772</v>
      </c>
      <c r="Y26" s="91">
        <v>15.31</v>
      </c>
      <c r="Z26" s="90"/>
      <c r="AA26" s="105"/>
      <c r="AB26" s="89"/>
      <c r="AC26" s="91" t="s">
        <v>61</v>
      </c>
      <c r="AD26" s="45"/>
      <c r="AE26" s="129"/>
      <c r="AF26" s="128"/>
      <c r="AG26" s="142" t="s">
        <v>61</v>
      </c>
      <c r="AH26" s="45"/>
      <c r="AI26" s="129"/>
      <c r="AJ26" s="128"/>
      <c r="AK26" s="46" t="s">
        <v>61</v>
      </c>
      <c r="AL26" s="73"/>
      <c r="AM26" s="73"/>
      <c r="AN26" s="73"/>
      <c r="AO26" s="46" t="s">
        <v>61</v>
      </c>
      <c r="AT26" s="162"/>
      <c r="AW26" s="158"/>
      <c r="AX26" s="73"/>
      <c r="AY26" s="73"/>
      <c r="AZ26" s="73"/>
      <c r="BA26" s="46" t="s">
        <v>61</v>
      </c>
      <c r="BE26" s="158" t="s">
        <v>61</v>
      </c>
      <c r="BI26" s="158" t="s">
        <v>61</v>
      </c>
      <c r="BJ26" s="45"/>
      <c r="BK26" s="129"/>
      <c r="BL26" s="128"/>
      <c r="BM26" s="46" t="s">
        <v>61</v>
      </c>
      <c r="BN26" s="45"/>
      <c r="BO26" s="129"/>
      <c r="BP26" s="128"/>
      <c r="BQ26" s="46" t="s">
        <v>61</v>
      </c>
      <c r="BR26" s="45"/>
      <c r="BS26" s="129"/>
      <c r="BT26" s="128"/>
      <c r="BU26" s="46" t="s">
        <v>61</v>
      </c>
      <c r="BV26" s="90"/>
      <c r="BW26" s="109"/>
      <c r="BX26" s="89"/>
      <c r="BY26" s="91" t="s">
        <v>61</v>
      </c>
      <c r="BZ26" s="90"/>
      <c r="CA26" s="105"/>
      <c r="CB26" s="89"/>
      <c r="CC26" s="91" t="s">
        <v>61</v>
      </c>
      <c r="CD26" s="90"/>
      <c r="CE26" s="105"/>
      <c r="CF26" s="89"/>
      <c r="CG26" s="91" t="s">
        <v>61</v>
      </c>
      <c r="CH26" s="101">
        <v>206158</v>
      </c>
      <c r="CI26" s="93">
        <v>10090</v>
      </c>
      <c r="CJ26" s="94">
        <v>20.43</v>
      </c>
      <c r="CK26" s="97">
        <v>11734</v>
      </c>
      <c r="CL26" s="95">
        <v>17.57</v>
      </c>
      <c r="CM26" s="96">
        <v>0.86</v>
      </c>
      <c r="CN26" s="119">
        <f t="shared" si="2"/>
        <v>0.67190000000000005</v>
      </c>
      <c r="CO26" s="101">
        <v>189136</v>
      </c>
      <c r="CP26" s="93">
        <v>8400</v>
      </c>
      <c r="CQ26" s="94">
        <v>22.52</v>
      </c>
      <c r="CR26" s="97">
        <v>11734</v>
      </c>
      <c r="CS26" s="95">
        <v>16.12</v>
      </c>
      <c r="CT26" s="96">
        <v>0.72</v>
      </c>
      <c r="CU26" s="119">
        <f t="shared" si="1"/>
        <v>0.59019999999999995</v>
      </c>
      <c r="CV26" s="101">
        <v>206131</v>
      </c>
      <c r="CW26" s="93">
        <v>9317</v>
      </c>
      <c r="CX26" s="94">
        <v>22.12</v>
      </c>
      <c r="CY26" s="97">
        <v>11734</v>
      </c>
      <c r="CZ26" s="95">
        <v>17.57</v>
      </c>
      <c r="DA26" s="96">
        <v>0.79</v>
      </c>
      <c r="DB26" s="119">
        <v>0.66390000000000005</v>
      </c>
    </row>
    <row r="27" spans="1:106" ht="16" customHeight="1">
      <c r="A27" s="68" t="s">
        <v>44</v>
      </c>
      <c r="B27" s="90">
        <v>27222838</v>
      </c>
      <c r="C27" s="112">
        <v>1834053</v>
      </c>
      <c r="D27" s="89">
        <v>98003</v>
      </c>
      <c r="E27" s="91">
        <v>18.71</v>
      </c>
      <c r="F27" s="90">
        <v>29082327</v>
      </c>
      <c r="G27" s="112">
        <v>1989310</v>
      </c>
      <c r="H27" s="89">
        <v>104696</v>
      </c>
      <c r="I27" s="91">
        <v>19</v>
      </c>
      <c r="J27" s="90">
        <v>27459114</v>
      </c>
      <c r="K27" s="112">
        <v>2010451</v>
      </c>
      <c r="L27" s="89">
        <v>98853</v>
      </c>
      <c r="M27" s="91">
        <v>20.34</v>
      </c>
      <c r="N27" s="90">
        <v>16768</v>
      </c>
      <c r="O27" s="105">
        <v>12416</v>
      </c>
      <c r="P27" s="89">
        <v>636</v>
      </c>
      <c r="Q27" s="91">
        <v>19.52</v>
      </c>
      <c r="R27" s="90">
        <v>23969</v>
      </c>
      <c r="S27" s="105">
        <v>20131</v>
      </c>
      <c r="T27" s="89">
        <v>908</v>
      </c>
      <c r="U27" s="91">
        <v>22.17</v>
      </c>
      <c r="V27" s="90">
        <v>21395</v>
      </c>
      <c r="W27" s="105">
        <v>15331</v>
      </c>
      <c r="X27" s="89">
        <v>810</v>
      </c>
      <c r="Y27" s="91">
        <v>18.93</v>
      </c>
      <c r="Z27" s="90">
        <v>1801</v>
      </c>
      <c r="AA27" s="105">
        <v>1951</v>
      </c>
      <c r="AB27" s="89">
        <v>71</v>
      </c>
      <c r="AC27" s="91">
        <v>27.48</v>
      </c>
      <c r="AD27" s="45"/>
      <c r="AE27" s="129"/>
      <c r="AF27" s="128"/>
      <c r="AG27" s="142" t="s">
        <v>61</v>
      </c>
      <c r="AH27" s="45"/>
      <c r="AI27" s="129"/>
      <c r="AJ27" s="128"/>
      <c r="AK27" s="46" t="s">
        <v>61</v>
      </c>
      <c r="AL27" s="73"/>
      <c r="AM27" s="73"/>
      <c r="AN27" s="73"/>
      <c r="AO27" s="46" t="s">
        <v>61</v>
      </c>
      <c r="AT27" s="161"/>
      <c r="AW27" s="157"/>
      <c r="AX27" s="73"/>
      <c r="AY27" s="73"/>
      <c r="AZ27" s="73"/>
      <c r="BA27" s="46" t="s">
        <v>61</v>
      </c>
      <c r="BE27" s="18" t="s">
        <v>61</v>
      </c>
      <c r="BI27" s="18" t="s">
        <v>61</v>
      </c>
      <c r="BJ27" s="45">
        <v>19561317</v>
      </c>
      <c r="BK27" s="129">
        <v>845840</v>
      </c>
      <c r="BL27" s="128">
        <v>29537</v>
      </c>
      <c r="BM27" s="46">
        <v>28.64</v>
      </c>
      <c r="BN27" s="45">
        <v>19272832</v>
      </c>
      <c r="BO27" s="129">
        <v>984688</v>
      </c>
      <c r="BP27" s="128">
        <v>29102</v>
      </c>
      <c r="BQ27" s="46">
        <v>33.840000000000003</v>
      </c>
      <c r="BR27" s="45">
        <v>17624012</v>
      </c>
      <c r="BS27" s="129">
        <v>777768</v>
      </c>
      <c r="BT27" s="128">
        <v>20620</v>
      </c>
      <c r="BU27" s="46">
        <v>37.72</v>
      </c>
      <c r="BV27" s="90">
        <v>17891</v>
      </c>
      <c r="BW27" s="105">
        <v>572005</v>
      </c>
      <c r="BX27" s="89">
        <v>3775</v>
      </c>
      <c r="BY27" s="91">
        <v>151.52000000000001</v>
      </c>
      <c r="BZ27" s="90">
        <v>23282</v>
      </c>
      <c r="CA27" s="105">
        <v>725374</v>
      </c>
      <c r="CB27" s="89">
        <v>4049</v>
      </c>
      <c r="CC27" s="91">
        <v>179.15</v>
      </c>
      <c r="CD27" s="90">
        <v>20696</v>
      </c>
      <c r="CE27" s="105">
        <v>784558</v>
      </c>
      <c r="CF27" s="89">
        <v>3479</v>
      </c>
      <c r="CG27" s="91">
        <v>225.51</v>
      </c>
      <c r="CH27" s="101">
        <v>3266265</v>
      </c>
      <c r="CI27" s="93">
        <v>132022</v>
      </c>
      <c r="CJ27" s="94">
        <v>24.74</v>
      </c>
      <c r="CK27" s="97">
        <v>226302</v>
      </c>
      <c r="CL27" s="95">
        <v>14.43</v>
      </c>
      <c r="CM27" s="96">
        <v>0.57999999999999996</v>
      </c>
      <c r="CN27" s="119">
        <f t="shared" si="2"/>
        <v>0.4531</v>
      </c>
      <c r="CO27" s="101">
        <v>3719503</v>
      </c>
      <c r="CP27" s="93">
        <v>138755</v>
      </c>
      <c r="CQ27" s="94">
        <v>26.81</v>
      </c>
      <c r="CR27" s="97">
        <v>224293</v>
      </c>
      <c r="CS27" s="95">
        <v>16.579999999999998</v>
      </c>
      <c r="CT27" s="96">
        <v>0.62</v>
      </c>
      <c r="CU27" s="119">
        <f t="shared" si="1"/>
        <v>0.50819999999999999</v>
      </c>
      <c r="CV27" s="101">
        <v>3588108</v>
      </c>
      <c r="CW27" s="93">
        <v>123762</v>
      </c>
      <c r="CX27" s="94">
        <v>28.99</v>
      </c>
      <c r="CY27" s="97">
        <v>219863</v>
      </c>
      <c r="CZ27" s="95">
        <v>16.32</v>
      </c>
      <c r="DA27" s="96">
        <v>0.56000000000000005</v>
      </c>
      <c r="DB27" s="119">
        <v>0.47060000000000002</v>
      </c>
    </row>
    <row r="28" spans="1:106" ht="16" customHeight="1">
      <c r="A28" s="68" t="s">
        <v>58</v>
      </c>
      <c r="B28" s="90">
        <v>1150121</v>
      </c>
      <c r="C28" s="112">
        <v>99063</v>
      </c>
      <c r="D28" s="89">
        <v>4140</v>
      </c>
      <c r="E28" s="91">
        <v>23.93</v>
      </c>
      <c r="F28" s="90">
        <v>1112496</v>
      </c>
      <c r="G28" s="112">
        <v>96308</v>
      </c>
      <c r="H28" s="89">
        <v>4005</v>
      </c>
      <c r="I28" s="91">
        <v>24.05</v>
      </c>
      <c r="J28" s="90">
        <v>1134894</v>
      </c>
      <c r="K28" s="112">
        <v>102160</v>
      </c>
      <c r="L28" s="89">
        <v>4086</v>
      </c>
      <c r="M28" s="91">
        <v>25</v>
      </c>
      <c r="N28" s="90">
        <v>52534</v>
      </c>
      <c r="O28" s="105">
        <v>29124</v>
      </c>
      <c r="P28" s="89">
        <v>1991</v>
      </c>
      <c r="Q28" s="91">
        <v>14.63</v>
      </c>
      <c r="R28" s="90">
        <v>40525</v>
      </c>
      <c r="S28" s="105">
        <v>27395</v>
      </c>
      <c r="T28" s="89">
        <v>1535</v>
      </c>
      <c r="U28" s="91">
        <v>17.850000000000001</v>
      </c>
      <c r="V28" s="90">
        <v>38864</v>
      </c>
      <c r="W28" s="105">
        <v>23350</v>
      </c>
      <c r="X28" s="89">
        <v>1472</v>
      </c>
      <c r="Y28" s="91">
        <v>15.86</v>
      </c>
      <c r="Z28" s="90"/>
      <c r="AA28" s="109"/>
      <c r="AB28" s="89"/>
      <c r="AC28" s="91" t="s">
        <v>61</v>
      </c>
      <c r="AD28" s="146"/>
      <c r="AE28" s="145"/>
      <c r="AF28" s="144"/>
      <c r="AG28" s="143" t="s">
        <v>61</v>
      </c>
      <c r="AH28" s="146"/>
      <c r="AI28" s="145"/>
      <c r="AJ28" s="144"/>
      <c r="AK28" s="152" t="s">
        <v>61</v>
      </c>
      <c r="AL28" s="73"/>
      <c r="AM28" s="73"/>
      <c r="AN28" s="73"/>
      <c r="AO28" s="46" t="s">
        <v>61</v>
      </c>
      <c r="AT28" s="161"/>
      <c r="AW28" s="157"/>
      <c r="AX28" s="73"/>
      <c r="AY28" s="73"/>
      <c r="AZ28" s="73"/>
      <c r="BA28" s="46" t="s">
        <v>61</v>
      </c>
      <c r="BE28" s="18" t="s">
        <v>61</v>
      </c>
      <c r="BI28" s="18" t="s">
        <v>61</v>
      </c>
      <c r="BJ28" s="45"/>
      <c r="BK28" s="129"/>
      <c r="BL28" s="128"/>
      <c r="BM28" s="46" t="s">
        <v>61</v>
      </c>
      <c r="BN28" s="45"/>
      <c r="BO28" s="129"/>
      <c r="BP28" s="128"/>
      <c r="BQ28" s="46" t="s">
        <v>61</v>
      </c>
      <c r="BR28" s="45"/>
      <c r="BS28" s="129"/>
      <c r="BT28" s="128"/>
      <c r="BU28" s="46" t="s">
        <v>61</v>
      </c>
      <c r="BV28" s="90"/>
      <c r="BW28" s="109"/>
      <c r="BX28" s="89"/>
      <c r="BY28" s="91" t="s">
        <v>61</v>
      </c>
      <c r="BZ28" s="90"/>
      <c r="CA28" s="109"/>
      <c r="CB28" s="89"/>
      <c r="CC28" s="91" t="s">
        <v>61</v>
      </c>
      <c r="CD28" s="90"/>
      <c r="CE28" s="109"/>
      <c r="CF28" s="89"/>
      <c r="CG28" s="91" t="s">
        <v>61</v>
      </c>
      <c r="CH28" s="101">
        <v>128187</v>
      </c>
      <c r="CI28" s="93">
        <v>6131</v>
      </c>
      <c r="CJ28" s="94">
        <v>20.91</v>
      </c>
      <c r="CK28" s="97">
        <v>7924</v>
      </c>
      <c r="CL28" s="95">
        <v>16.18</v>
      </c>
      <c r="CM28" s="96">
        <v>0.77</v>
      </c>
      <c r="CN28" s="119">
        <f t="shared" si="2"/>
        <v>0.60160000000000002</v>
      </c>
      <c r="CO28" s="101">
        <v>123703</v>
      </c>
      <c r="CP28" s="93">
        <v>5540</v>
      </c>
      <c r="CQ28" s="94">
        <v>22.33</v>
      </c>
      <c r="CR28" s="97">
        <v>7924</v>
      </c>
      <c r="CS28" s="95">
        <v>15.61</v>
      </c>
      <c r="CT28" s="96">
        <v>0.7</v>
      </c>
      <c r="CU28" s="119">
        <f t="shared" si="1"/>
        <v>0.57379999999999998</v>
      </c>
      <c r="CV28" s="101">
        <v>125510</v>
      </c>
      <c r="CW28" s="93">
        <v>5558</v>
      </c>
      <c r="CX28" s="94">
        <v>22.58</v>
      </c>
      <c r="CY28" s="97">
        <v>7924</v>
      </c>
      <c r="CZ28" s="95">
        <v>15.84</v>
      </c>
      <c r="DA28" s="96">
        <v>0.7</v>
      </c>
      <c r="DB28" s="119">
        <v>0.58819999999999995</v>
      </c>
    </row>
    <row r="29" spans="1:106" ht="16" customHeight="1">
      <c r="A29" s="68" t="s">
        <v>45</v>
      </c>
      <c r="B29" s="90">
        <v>10842224</v>
      </c>
      <c r="C29" s="112">
        <v>918812</v>
      </c>
      <c r="D29" s="89">
        <v>39033</v>
      </c>
      <c r="E29" s="91">
        <v>23.54</v>
      </c>
      <c r="F29" s="90">
        <v>11041320</v>
      </c>
      <c r="G29" s="112">
        <v>960686</v>
      </c>
      <c r="H29" s="89">
        <v>39750</v>
      </c>
      <c r="I29" s="91">
        <v>24.17</v>
      </c>
      <c r="J29" s="90">
        <v>10845684</v>
      </c>
      <c r="K29" s="112">
        <v>982720</v>
      </c>
      <c r="L29" s="89">
        <v>39045</v>
      </c>
      <c r="M29" s="91">
        <v>25.17</v>
      </c>
      <c r="N29" s="90">
        <v>171467</v>
      </c>
      <c r="O29" s="105">
        <v>99607</v>
      </c>
      <c r="P29" s="89">
        <v>6497</v>
      </c>
      <c r="Q29" s="91">
        <v>15.33</v>
      </c>
      <c r="R29" s="90">
        <v>173058</v>
      </c>
      <c r="S29" s="105">
        <v>118969</v>
      </c>
      <c r="T29" s="89">
        <v>6557</v>
      </c>
      <c r="U29" s="91">
        <v>18.14</v>
      </c>
      <c r="V29" s="90">
        <v>208673</v>
      </c>
      <c r="W29" s="105">
        <v>113078</v>
      </c>
      <c r="X29" s="89">
        <v>7906</v>
      </c>
      <c r="Y29" s="91">
        <v>14.3</v>
      </c>
      <c r="Z29" s="92"/>
      <c r="AA29" s="92"/>
      <c r="AB29" s="92"/>
      <c r="AC29" s="92" t="s">
        <v>61</v>
      </c>
      <c r="AD29" s="45"/>
      <c r="AE29" s="129"/>
      <c r="AF29" s="128"/>
      <c r="AG29" s="142" t="s">
        <v>61</v>
      </c>
      <c r="AH29" s="45"/>
      <c r="AI29" s="129"/>
      <c r="AJ29" s="128"/>
      <c r="AK29" s="46" t="s">
        <v>61</v>
      </c>
      <c r="AL29" s="73"/>
      <c r="AM29" s="73"/>
      <c r="AN29" s="73"/>
      <c r="AO29" s="46" t="s">
        <v>61</v>
      </c>
      <c r="AT29" s="161"/>
      <c r="AW29" s="157"/>
      <c r="AX29" s="73"/>
      <c r="AY29" s="73"/>
      <c r="AZ29" s="73"/>
      <c r="BA29" s="46" t="s">
        <v>61</v>
      </c>
      <c r="BE29" s="18" t="s">
        <v>61</v>
      </c>
      <c r="BI29" s="18" t="s">
        <v>61</v>
      </c>
      <c r="BJ29" s="45"/>
      <c r="BK29" s="129"/>
      <c r="BL29" s="128"/>
      <c r="BM29" s="46" t="s">
        <v>61</v>
      </c>
      <c r="BN29" s="45"/>
      <c r="BO29" s="129"/>
      <c r="BP29" s="128"/>
      <c r="BQ29" s="46" t="s">
        <v>61</v>
      </c>
      <c r="BR29" s="45"/>
      <c r="BS29" s="129"/>
      <c r="BT29" s="128"/>
      <c r="BU29" s="46" t="s">
        <v>61</v>
      </c>
      <c r="BV29" s="90"/>
      <c r="BW29" s="109"/>
      <c r="BX29" s="89"/>
      <c r="BY29" s="91" t="s">
        <v>61</v>
      </c>
      <c r="BZ29" s="90"/>
      <c r="CA29" s="109"/>
      <c r="CB29" s="89"/>
      <c r="CC29" s="91" t="s">
        <v>61</v>
      </c>
      <c r="CD29" s="90"/>
      <c r="CE29" s="109"/>
      <c r="CF29" s="89"/>
      <c r="CG29" s="91" t="s">
        <v>61</v>
      </c>
      <c r="CH29" s="101">
        <v>1018419</v>
      </c>
      <c r="CI29" s="93">
        <v>45530</v>
      </c>
      <c r="CJ29" s="94">
        <v>22.37</v>
      </c>
      <c r="CK29" s="97">
        <v>70576</v>
      </c>
      <c r="CL29" s="95">
        <v>14.43</v>
      </c>
      <c r="CM29" s="96">
        <v>0.65</v>
      </c>
      <c r="CN29" s="119">
        <f t="shared" si="2"/>
        <v>0.50780000000000003</v>
      </c>
      <c r="CO29" s="101">
        <v>1079655</v>
      </c>
      <c r="CP29" s="93">
        <v>46307</v>
      </c>
      <c r="CQ29" s="94">
        <v>23.32</v>
      </c>
      <c r="CR29" s="97">
        <v>70565</v>
      </c>
      <c r="CS29" s="95">
        <v>15.3</v>
      </c>
      <c r="CT29" s="96">
        <v>0.66</v>
      </c>
      <c r="CU29" s="119">
        <f>IF(CT29=0,"-",CT29/CT$32)</f>
        <v>0.54100000000000004</v>
      </c>
      <c r="CV29" s="101">
        <v>1095798</v>
      </c>
      <c r="CW29" s="93">
        <v>46951</v>
      </c>
      <c r="CX29" s="94">
        <v>23.34</v>
      </c>
      <c r="CY29" s="97">
        <v>70510</v>
      </c>
      <c r="CZ29" s="95">
        <v>15.54</v>
      </c>
      <c r="DA29" s="96">
        <v>0.67</v>
      </c>
      <c r="DB29" s="119">
        <v>0.56299999999999994</v>
      </c>
    </row>
    <row r="30" spans="1:106" ht="13" thickBot="1">
      <c r="A30" s="41"/>
      <c r="B30" s="45"/>
      <c r="C30" s="48"/>
      <c r="D30" s="47"/>
      <c r="E30" s="49"/>
      <c r="F30" s="47"/>
      <c r="G30" s="47"/>
      <c r="H30" s="47"/>
      <c r="I30" s="49"/>
      <c r="J30" s="47"/>
      <c r="K30" s="47"/>
      <c r="L30" s="47"/>
      <c r="M30" s="49"/>
      <c r="N30" s="45"/>
      <c r="O30" s="107"/>
      <c r="P30" s="47"/>
      <c r="Q30" s="49"/>
      <c r="R30" s="47"/>
      <c r="S30" s="47"/>
      <c r="T30" s="47"/>
      <c r="U30" s="47"/>
      <c r="V30" s="47"/>
      <c r="W30" s="47"/>
      <c r="X30" s="47"/>
      <c r="Y30" s="47"/>
      <c r="Z30" s="45"/>
      <c r="AA30" s="107"/>
      <c r="AB30" s="47"/>
      <c r="AC30" s="49"/>
      <c r="AD30" s="47"/>
      <c r="AE30" s="47"/>
      <c r="AF30" s="47"/>
      <c r="AG30" s="47"/>
      <c r="AH30" s="45"/>
      <c r="AI30" s="47"/>
      <c r="AJ30" s="47"/>
      <c r="AK30" s="49"/>
      <c r="AL30" s="47"/>
      <c r="AM30" s="107"/>
      <c r="AN30" s="47"/>
      <c r="AO30" s="49"/>
      <c r="AP30" s="47"/>
      <c r="AQ30" s="47"/>
      <c r="AR30" s="47"/>
      <c r="AS30" s="47"/>
      <c r="AT30" s="163"/>
      <c r="AU30" s="47"/>
      <c r="AV30" s="47"/>
      <c r="AW30" s="49"/>
      <c r="AX30" s="47"/>
      <c r="AY30" s="107"/>
      <c r="AZ30" s="47"/>
      <c r="BA30" s="49"/>
      <c r="BB30" s="47"/>
      <c r="BC30" s="47"/>
      <c r="BD30" s="47"/>
      <c r="BE30" s="49"/>
      <c r="BF30" s="47"/>
      <c r="BG30" s="47"/>
      <c r="BH30" s="47"/>
      <c r="BI30" s="49"/>
      <c r="BJ30" s="45"/>
      <c r="BK30" s="107"/>
      <c r="BL30" s="47"/>
      <c r="BM30" s="49"/>
      <c r="BN30" s="47"/>
      <c r="BO30" s="47"/>
      <c r="BP30" s="47"/>
      <c r="BQ30" s="49"/>
      <c r="BR30" s="47"/>
      <c r="BS30" s="47"/>
      <c r="BT30" s="47"/>
      <c r="BU30" s="49"/>
      <c r="BV30" s="45"/>
      <c r="BW30" s="107"/>
      <c r="BX30" s="47"/>
      <c r="BY30" s="49"/>
      <c r="BZ30" s="45"/>
      <c r="CA30" s="107"/>
      <c r="CB30" s="47"/>
      <c r="CC30" s="49"/>
      <c r="CD30" s="45"/>
      <c r="CE30" s="107"/>
      <c r="CF30" s="47"/>
      <c r="CG30" s="49"/>
      <c r="CH30" s="102"/>
      <c r="CI30" s="63"/>
      <c r="CJ30" s="64"/>
      <c r="CK30" s="110"/>
      <c r="CL30" s="63"/>
      <c r="CM30" s="63"/>
      <c r="CN30" s="120"/>
      <c r="CO30" s="102"/>
      <c r="CP30" s="63"/>
      <c r="CQ30" s="64"/>
      <c r="CR30" s="110"/>
      <c r="CS30" s="63"/>
      <c r="CT30" s="63"/>
      <c r="CU30" s="120"/>
      <c r="CV30" s="102"/>
      <c r="CW30" s="63"/>
      <c r="CX30" s="64"/>
      <c r="CY30" s="110"/>
      <c r="CZ30" s="63"/>
      <c r="DA30" s="63"/>
      <c r="DB30" s="120"/>
    </row>
    <row r="31" spans="1:106" ht="13" thickTop="1">
      <c r="A31" s="67"/>
      <c r="B31" s="27"/>
      <c r="C31" s="27"/>
      <c r="D31" s="27"/>
      <c r="E31" s="28"/>
      <c r="F31" s="27"/>
      <c r="G31" s="27"/>
      <c r="H31" s="27"/>
      <c r="I31" s="28"/>
      <c r="J31" s="27"/>
      <c r="K31" s="27"/>
      <c r="L31" s="27"/>
      <c r="M31" s="28"/>
      <c r="N31" s="27"/>
      <c r="O31" s="108"/>
      <c r="P31" s="27"/>
      <c r="Q31" s="28"/>
      <c r="R31" s="27"/>
      <c r="S31" s="108"/>
      <c r="T31" s="27"/>
      <c r="U31" s="28"/>
      <c r="V31" s="27"/>
      <c r="W31" s="108"/>
      <c r="X31" s="27"/>
      <c r="Y31" s="28"/>
      <c r="Z31" s="27"/>
      <c r="AA31" s="108"/>
      <c r="AB31" s="27"/>
      <c r="AC31" s="28"/>
      <c r="AD31" s="134"/>
      <c r="AE31" s="108"/>
      <c r="AF31" s="27"/>
      <c r="AG31" s="65"/>
      <c r="AH31" s="27"/>
      <c r="AI31" s="108"/>
      <c r="AJ31" s="27"/>
      <c r="AK31" s="65"/>
      <c r="AL31" s="27"/>
      <c r="AM31" s="108"/>
      <c r="AN31" s="27"/>
      <c r="AO31" s="28"/>
      <c r="AP31" s="27"/>
      <c r="AQ31" s="108"/>
      <c r="AR31" s="27"/>
      <c r="AS31" s="28"/>
      <c r="AT31" s="27"/>
      <c r="AU31" s="108"/>
      <c r="AV31" s="27"/>
      <c r="AW31" s="28"/>
      <c r="AX31" s="134"/>
      <c r="AY31" s="108"/>
      <c r="AZ31" s="27"/>
      <c r="BA31" s="28"/>
      <c r="BB31" s="27"/>
      <c r="BC31" s="108"/>
      <c r="BD31" s="27"/>
      <c r="BE31" s="28"/>
      <c r="BF31" s="27"/>
      <c r="BG31" s="108"/>
      <c r="BH31" s="27"/>
      <c r="BI31" s="28"/>
      <c r="BJ31" s="27"/>
      <c r="BK31" s="108"/>
      <c r="BL31" s="27"/>
      <c r="BM31" s="28"/>
      <c r="BN31" s="27"/>
      <c r="BO31" s="108"/>
      <c r="BP31" s="27"/>
      <c r="BQ31" s="28"/>
      <c r="BR31" s="27"/>
      <c r="BS31" s="108"/>
      <c r="BT31" s="27"/>
      <c r="BU31" s="28"/>
      <c r="BV31" s="27"/>
      <c r="BW31" s="108"/>
      <c r="BX31" s="27"/>
      <c r="BY31" s="28"/>
      <c r="BZ31" s="27"/>
      <c r="CA31" s="108"/>
      <c r="CB31" s="27"/>
      <c r="CC31" s="28"/>
      <c r="CD31" s="27"/>
      <c r="CE31" s="108"/>
      <c r="CF31" s="27"/>
      <c r="CG31" s="28"/>
      <c r="CH31" s="103"/>
      <c r="CI31" s="28"/>
      <c r="CJ31" s="57"/>
      <c r="CK31" s="100"/>
      <c r="CL31" s="28"/>
      <c r="CM31" s="28"/>
      <c r="CN31" s="121"/>
      <c r="CO31" s="103"/>
      <c r="CP31" s="28"/>
      <c r="CQ31" s="57"/>
      <c r="CR31" s="100"/>
      <c r="CS31" s="28"/>
      <c r="CT31" s="28"/>
      <c r="CU31" s="121"/>
      <c r="CV31" s="103"/>
      <c r="CW31" s="28"/>
      <c r="CX31" s="57"/>
      <c r="CY31" s="100"/>
      <c r="CZ31" s="28"/>
      <c r="DA31" s="28"/>
      <c r="DB31" s="121"/>
    </row>
    <row r="32" spans="1:106" ht="13">
      <c r="A32" s="70"/>
      <c r="B32" s="54">
        <f>SUM(B10:B30)</f>
        <v>962878436</v>
      </c>
      <c r="C32" s="106">
        <f>SUM(C10:C30)</f>
        <v>67940535</v>
      </c>
      <c r="D32" s="54">
        <f>SUM(D10:D30)</f>
        <v>3466376</v>
      </c>
      <c r="E32" s="37"/>
      <c r="F32" s="54">
        <f>SUM(F10:F30)</f>
        <v>966228046</v>
      </c>
      <c r="G32" s="106">
        <f>SUM(G10:G30)</f>
        <v>69442792</v>
      </c>
      <c r="H32" s="54">
        <f>SUM(H10:H30)</f>
        <v>3478416</v>
      </c>
      <c r="I32" s="37"/>
      <c r="J32" s="54">
        <f>SUM(J10:J30)</f>
        <v>970491589</v>
      </c>
      <c r="K32" s="106">
        <f>SUM(K10:K30)</f>
        <v>76283632</v>
      </c>
      <c r="L32" s="54">
        <f>SUM(L10:L30)</f>
        <v>3493766</v>
      </c>
      <c r="M32" s="37"/>
      <c r="N32" s="54">
        <f>SUM(N10:N30)</f>
        <v>59402384</v>
      </c>
      <c r="O32" s="98">
        <f>SUM(O10:O30)</f>
        <v>26593722</v>
      </c>
      <c r="P32" s="54">
        <f>SUM(P10:P30)</f>
        <v>2250760</v>
      </c>
      <c r="Q32" s="37"/>
      <c r="R32" s="54">
        <f>SUM(R10:R30)</f>
        <v>54083016</v>
      </c>
      <c r="S32" s="98">
        <f>SUM(S10:S30)</f>
        <v>29425102</v>
      </c>
      <c r="T32" s="54">
        <f>SUM(T10:T30)</f>
        <v>2049202</v>
      </c>
      <c r="U32" s="37"/>
      <c r="V32" s="54">
        <f>SUM(V10:V30)</f>
        <v>53122402</v>
      </c>
      <c r="W32" s="98">
        <f>SUM(W10:W30)</f>
        <v>24329946</v>
      </c>
      <c r="X32" s="54">
        <f>SUM(X10:X30)</f>
        <v>2012805</v>
      </c>
      <c r="Y32" s="37"/>
      <c r="Z32" s="54">
        <f>SUM(Z10:Z30)</f>
        <v>660466</v>
      </c>
      <c r="AA32" s="98">
        <f>SUM(AA10:AA30)</f>
        <v>812278</v>
      </c>
      <c r="AB32" s="54">
        <f>SUM(AB10:AB30)</f>
        <v>25625</v>
      </c>
      <c r="AC32" s="37"/>
      <c r="AD32" s="135">
        <f>SUM(AD10:AD30)</f>
        <v>307158</v>
      </c>
      <c r="AE32" s="98">
        <f>SUM(AE10:AE30)</f>
        <v>538820</v>
      </c>
      <c r="AF32" s="54">
        <f>SUM(AF10:AF30)</f>
        <v>11914</v>
      </c>
      <c r="AG32" s="66"/>
      <c r="AH32" s="54">
        <f>SUM(AH10:AH30)</f>
        <v>160547</v>
      </c>
      <c r="AI32" s="98">
        <f>SUM(AI10:AI30)</f>
        <v>246744</v>
      </c>
      <c r="AJ32" s="54">
        <f>SUM(AJ10:AJ30)</f>
        <v>6229</v>
      </c>
      <c r="AK32" s="66"/>
      <c r="AL32" s="54">
        <f>SUM(AL10:AL30)</f>
        <v>498901</v>
      </c>
      <c r="AM32" s="98">
        <f>SUM(AM10:AM30)</f>
        <v>569203</v>
      </c>
      <c r="AN32" s="54">
        <f>SUM(AN10:AN30)</f>
        <v>21203</v>
      </c>
      <c r="AO32" s="37"/>
      <c r="AP32" s="54">
        <f>SUM(AP10:AP30)</f>
        <v>37866</v>
      </c>
      <c r="AQ32" s="98">
        <f>SUM(AQ10:AQ30)</f>
        <v>45373</v>
      </c>
      <c r="AR32" s="54">
        <f>SUM(AR10:AR30)</f>
        <v>1609</v>
      </c>
      <c r="AS32" s="37"/>
      <c r="AT32" s="54">
        <f>SUM(AT10:AT30)</f>
        <v>0</v>
      </c>
      <c r="AU32" s="98">
        <f>SUM(AU10:AU30)</f>
        <v>0</v>
      </c>
      <c r="AV32" s="54">
        <f>SUM(AV10:AV30)</f>
        <v>0</v>
      </c>
      <c r="AW32" s="37"/>
      <c r="AX32" s="135">
        <f>SUM(AX10:AX30)</f>
        <v>15983</v>
      </c>
      <c r="AY32" s="98">
        <f>SUM(AY10:AY30)</f>
        <v>24519</v>
      </c>
      <c r="AZ32" s="54">
        <f>SUM(AZ10:AZ30)</f>
        <v>433</v>
      </c>
      <c r="BA32" s="37"/>
      <c r="BB32" s="54">
        <f>SUM(BB10:BB30)</f>
        <v>12408</v>
      </c>
      <c r="BC32" s="98">
        <f>SUM(BC10:BC30)</f>
        <v>19355</v>
      </c>
      <c r="BD32" s="54">
        <f>SUM(BD10:BD30)</f>
        <v>335</v>
      </c>
      <c r="BE32" s="37"/>
      <c r="BF32" s="54">
        <f>SUM(BF10:BF30)</f>
        <v>8990</v>
      </c>
      <c r="BG32" s="98">
        <f>SUM(BG10:BG30)</f>
        <v>13033</v>
      </c>
      <c r="BH32" s="54">
        <f>SUM(BH10:BH30)</f>
        <v>238</v>
      </c>
      <c r="BI32" s="37"/>
      <c r="BJ32" s="54">
        <f>SUM(BJ10:BJ30)</f>
        <v>27143200</v>
      </c>
      <c r="BK32" s="98">
        <f>SUM(BK10:BK30)</f>
        <v>1184587</v>
      </c>
      <c r="BL32" s="54">
        <f>SUM(BL10:BL30)</f>
        <v>40986</v>
      </c>
      <c r="BM32" s="37"/>
      <c r="BN32" s="54">
        <f>SUM(BN10:BN30)</f>
        <v>30043981</v>
      </c>
      <c r="BO32" s="98">
        <f>SUM(BO10:BO30)</f>
        <v>1389627</v>
      </c>
      <c r="BP32" s="54">
        <f>SUM(BP10:BP30)</f>
        <v>45366</v>
      </c>
      <c r="BQ32" s="37"/>
      <c r="BR32" s="54">
        <f>SUM(BR10:BR30)</f>
        <v>7576321</v>
      </c>
      <c r="BS32" s="98">
        <f>SUM(BS10:BS30)</f>
        <v>564100</v>
      </c>
      <c r="BT32" s="54">
        <f>SUM(BT10:BT30)</f>
        <v>5449</v>
      </c>
      <c r="BU32" s="37"/>
      <c r="BV32" s="54">
        <f>SUM(BV10:BV30)</f>
        <v>243671</v>
      </c>
      <c r="BW32" s="98">
        <f>SUM(BW10:BW30)</f>
        <v>1103648</v>
      </c>
      <c r="BX32" s="54">
        <f>SUM(BX10:BX30)</f>
        <v>36442</v>
      </c>
      <c r="BY32" s="37"/>
      <c r="BZ32" s="54">
        <f>SUM(BZ10:BZ30)</f>
        <v>433952</v>
      </c>
      <c r="CA32" s="98">
        <f>SUM(CA10:CA30)</f>
        <v>1338435</v>
      </c>
      <c r="CB32" s="54">
        <f>SUM(CB10:CB30)</f>
        <v>40610</v>
      </c>
      <c r="CC32" s="37"/>
      <c r="CD32" s="54">
        <f>SUM(CD10:CD30)</f>
        <v>314089</v>
      </c>
      <c r="CE32" s="98">
        <f>SUM(CE10:CE30)</f>
        <v>1060906</v>
      </c>
      <c r="CF32" s="54">
        <f>SUM(CF10:CF30)</f>
        <v>15123</v>
      </c>
      <c r="CG32" s="37"/>
      <c r="CH32" s="104">
        <f>SUM(CH10:CH30)</f>
        <v>98228492</v>
      </c>
      <c r="CI32" s="37">
        <f>SUM(CI10:CI30)</f>
        <v>5841825</v>
      </c>
      <c r="CJ32" s="58">
        <f>IF(CH32=0,"",CH32/CI32)</f>
        <v>16.809999999999999</v>
      </c>
      <c r="CK32" s="99">
        <f>SUM(CK10:CK30)</f>
        <v>4572777</v>
      </c>
      <c r="CL32" s="38">
        <f>IF(CH32=0,"",CH32/CK32)</f>
        <v>21.48</v>
      </c>
      <c r="CM32" s="39">
        <f>IF(CI32=0,"",(CI32/CK32))</f>
        <v>1.28</v>
      </c>
      <c r="CN32" s="122"/>
      <c r="CO32" s="104">
        <f>SUM(CO10:CO30)</f>
        <v>102199504</v>
      </c>
      <c r="CP32" s="37">
        <f>SUM(CP10:CP30)</f>
        <v>5627452</v>
      </c>
      <c r="CQ32" s="58">
        <f>IF(CO32=0,"",CO32/CP32)</f>
        <v>18.16</v>
      </c>
      <c r="CR32" s="99">
        <f>SUM(CR10:CR30)</f>
        <v>4602175</v>
      </c>
      <c r="CS32" s="38">
        <f>IF(CO32=0,"",CO32/CR32)</f>
        <v>22.21</v>
      </c>
      <c r="CT32" s="39">
        <f>IF(CP32=0,"",(CP32/CR32))</f>
        <v>1.22</v>
      </c>
      <c r="CU32" s="122"/>
      <c r="CV32" s="104">
        <f>SUM(CV10:CV30)</f>
        <v>102498361</v>
      </c>
      <c r="CW32" s="37">
        <f>SUM(CW10:CW30)</f>
        <v>5533610</v>
      </c>
      <c r="CX32" s="58">
        <f>IF(CV32=0,"",CV32/CW32)</f>
        <v>18.52</v>
      </c>
      <c r="CY32" s="99">
        <f>SUM(CY10:CY30)</f>
        <v>4642453</v>
      </c>
      <c r="CZ32" s="38">
        <f>IF(CV32=0,"",CV32/CY32)</f>
        <v>22.08</v>
      </c>
      <c r="DA32" s="39">
        <f>IF(CW32=0,"",(CW32/CY32))</f>
        <v>1.19</v>
      </c>
      <c r="DB32" s="122"/>
    </row>
    <row r="33" spans="1:106" ht="21" customHeight="1" thickBot="1">
      <c r="A33" s="43"/>
      <c r="B33" s="44"/>
      <c r="C33" s="44"/>
      <c r="D33" s="44"/>
      <c r="E33" s="28"/>
      <c r="F33" s="44"/>
      <c r="G33" s="44"/>
      <c r="H33" s="44"/>
      <c r="I33" s="28"/>
      <c r="J33" s="44"/>
      <c r="K33" s="44"/>
      <c r="L33" s="44"/>
      <c r="M33" s="28"/>
      <c r="N33" s="44"/>
      <c r="O33" s="44"/>
      <c r="P33" s="44"/>
      <c r="Q33" s="28"/>
      <c r="R33" s="44"/>
      <c r="S33" s="44"/>
      <c r="T33" s="44"/>
      <c r="U33" s="28"/>
      <c r="V33" s="44"/>
      <c r="W33" s="44"/>
      <c r="X33" s="44"/>
      <c r="Y33" s="28"/>
      <c r="Z33" s="44"/>
      <c r="AA33" s="44"/>
      <c r="AB33" s="44"/>
      <c r="AC33" s="28"/>
      <c r="AD33" s="126"/>
      <c r="AE33" s="44"/>
      <c r="AF33" s="44"/>
      <c r="AG33" s="65"/>
      <c r="AH33" s="44"/>
      <c r="AI33" s="44"/>
      <c r="AJ33" s="44"/>
      <c r="AK33" s="65"/>
      <c r="AL33" s="44"/>
      <c r="AM33" s="44"/>
      <c r="AN33" s="44"/>
      <c r="AO33" s="28"/>
      <c r="AP33" s="44"/>
      <c r="AQ33" s="44"/>
      <c r="AR33" s="44"/>
      <c r="AS33" s="28"/>
      <c r="AT33" s="44"/>
      <c r="AU33" s="44"/>
      <c r="AV33" s="44"/>
      <c r="AW33" s="28"/>
      <c r="AX33" s="126"/>
      <c r="AY33" s="44"/>
      <c r="AZ33" s="44"/>
      <c r="BA33" s="28"/>
      <c r="BB33" s="44"/>
      <c r="BC33" s="44"/>
      <c r="BD33" s="44"/>
      <c r="BE33" s="28"/>
      <c r="BF33" s="44"/>
      <c r="BG33" s="44"/>
      <c r="BH33" s="44"/>
      <c r="BI33" s="28"/>
      <c r="BJ33" s="44"/>
      <c r="BK33" s="44"/>
      <c r="BL33" s="44"/>
      <c r="BM33" s="28"/>
      <c r="BN33" s="44"/>
      <c r="BO33" s="44"/>
      <c r="BP33" s="44"/>
      <c r="BQ33" s="28"/>
      <c r="BR33" s="44"/>
      <c r="BS33" s="44"/>
      <c r="BT33" s="44"/>
      <c r="BU33" s="28"/>
      <c r="BV33" s="44"/>
      <c r="BW33" s="44"/>
      <c r="BX33" s="44"/>
      <c r="BY33" s="28"/>
      <c r="BZ33" s="44"/>
      <c r="CA33" s="44"/>
      <c r="CB33" s="44"/>
      <c r="CC33" s="28"/>
      <c r="CD33" s="44"/>
      <c r="CE33" s="44"/>
      <c r="CF33" s="44"/>
      <c r="CG33" s="28"/>
      <c r="CH33" s="43"/>
      <c r="CI33" s="44"/>
      <c r="CJ33" s="71" t="s">
        <v>28</v>
      </c>
      <c r="CK33" s="44"/>
      <c r="CL33" s="71" t="s">
        <v>28</v>
      </c>
      <c r="CM33" s="71" t="s">
        <v>28</v>
      </c>
      <c r="CN33" s="123"/>
      <c r="CO33" s="43"/>
      <c r="CP33" s="44"/>
      <c r="CQ33" s="71" t="s">
        <v>28</v>
      </c>
      <c r="CR33" s="44"/>
      <c r="CS33" s="71" t="s">
        <v>28</v>
      </c>
      <c r="CT33" s="71" t="s">
        <v>28</v>
      </c>
      <c r="CU33" s="123"/>
      <c r="CV33" s="43"/>
      <c r="CW33" s="44"/>
      <c r="CX33" s="71" t="s">
        <v>28</v>
      </c>
      <c r="CY33" s="44"/>
      <c r="CZ33" s="71" t="s">
        <v>28</v>
      </c>
      <c r="DA33" s="71" t="s">
        <v>28</v>
      </c>
      <c r="DB33" s="123"/>
    </row>
    <row r="34" spans="1:106" ht="40.5" customHeight="1" thickTop="1">
      <c r="A34" s="7"/>
      <c r="B34" s="19" t="s">
        <v>50</v>
      </c>
      <c r="C34" s="12"/>
      <c r="D34" s="12"/>
      <c r="E34" s="12"/>
      <c r="F34" s="19" t="s">
        <v>50</v>
      </c>
      <c r="G34" s="12"/>
      <c r="H34" s="12"/>
      <c r="I34" s="12"/>
      <c r="J34" s="19" t="s">
        <v>50</v>
      </c>
      <c r="K34" s="12"/>
      <c r="L34" s="12"/>
      <c r="M34" s="18"/>
      <c r="N34" s="19" t="s">
        <v>50</v>
      </c>
      <c r="O34" s="12"/>
      <c r="P34" s="12"/>
      <c r="Q34" s="12"/>
      <c r="R34" s="19" t="s">
        <v>50</v>
      </c>
      <c r="S34" s="12"/>
      <c r="T34" s="12"/>
      <c r="U34" s="12"/>
      <c r="V34" s="19" t="s">
        <v>50</v>
      </c>
      <c r="W34" s="12"/>
      <c r="X34" s="12"/>
      <c r="Y34" s="18"/>
      <c r="Z34" s="19" t="s">
        <v>50</v>
      </c>
      <c r="AB34" s="55"/>
      <c r="AC34" s="12"/>
      <c r="AD34" s="19" t="s">
        <v>50</v>
      </c>
      <c r="AF34" s="55"/>
      <c r="AG34" s="12"/>
      <c r="AH34" s="19" t="s">
        <v>50</v>
      </c>
      <c r="AJ34" s="55"/>
      <c r="AK34" s="18"/>
      <c r="AL34" s="19" t="s">
        <v>50</v>
      </c>
      <c r="AM34" s="1"/>
      <c r="AN34" s="55"/>
      <c r="AO34" s="12"/>
      <c r="AP34" s="19" t="s">
        <v>50</v>
      </c>
      <c r="AQ34" s="1"/>
      <c r="AR34" s="55"/>
      <c r="AS34" s="12"/>
      <c r="AT34" s="19" t="s">
        <v>50</v>
      </c>
      <c r="AU34" s="1"/>
      <c r="AV34" s="55"/>
      <c r="AW34" s="18"/>
      <c r="AX34" s="19" t="s">
        <v>50</v>
      </c>
      <c r="BA34" s="12"/>
      <c r="BB34" s="19" t="s">
        <v>50</v>
      </c>
      <c r="BE34" s="12"/>
      <c r="BF34" s="19" t="s">
        <v>50</v>
      </c>
      <c r="BI34" s="18"/>
      <c r="BJ34" s="19" t="s">
        <v>50</v>
      </c>
      <c r="BM34" s="12"/>
      <c r="BN34" s="19" t="s">
        <v>50</v>
      </c>
      <c r="BQ34" s="12"/>
      <c r="BR34" s="19" t="s">
        <v>50</v>
      </c>
      <c r="BU34" s="18"/>
      <c r="BV34" s="19" t="s">
        <v>50</v>
      </c>
      <c r="BW34" s="12"/>
      <c r="BX34" s="12"/>
      <c r="BY34" s="12"/>
      <c r="BZ34" s="19" t="s">
        <v>50</v>
      </c>
      <c r="CA34" s="12"/>
      <c r="CB34" s="12"/>
      <c r="CC34" s="12"/>
      <c r="CD34" s="19" t="s">
        <v>50</v>
      </c>
      <c r="CE34" s="12"/>
      <c r="CF34" s="12"/>
      <c r="CG34" s="18"/>
    </row>
    <row r="35" spans="1:106" ht="27" customHeight="1">
      <c r="A35" s="7"/>
      <c r="B35" s="141" t="s">
        <v>49</v>
      </c>
      <c r="C35" s="15"/>
      <c r="D35" s="16"/>
      <c r="E35" s="14">
        <f>IF(AND(C32=0,D32=0),"N/A",(C32/D32))</f>
        <v>19.600000000000001</v>
      </c>
      <c r="F35" s="141" t="s">
        <v>49</v>
      </c>
      <c r="G35" s="15"/>
      <c r="H35" s="16"/>
      <c r="I35" s="14">
        <f>IF(AND(G32=0,H32=0),"N/A",(G32/H32))</f>
        <v>19.96</v>
      </c>
      <c r="J35" s="141" t="s">
        <v>49</v>
      </c>
      <c r="K35" s="15"/>
      <c r="L35" s="16"/>
      <c r="M35" s="17">
        <f>IF(AND(K32=0,L32=0),"N/A",(K32/L32))</f>
        <v>21.83</v>
      </c>
      <c r="N35" s="141" t="s">
        <v>49</v>
      </c>
      <c r="O35" s="15"/>
      <c r="P35" s="20" t="s">
        <v>29</v>
      </c>
      <c r="Q35" s="14">
        <f>IF(AND(O19=0,P19=0),"N/A",O19/P19)</f>
        <v>14.51</v>
      </c>
      <c r="R35" s="141" t="s">
        <v>49</v>
      </c>
      <c r="S35" s="15"/>
      <c r="T35" s="20" t="s">
        <v>29</v>
      </c>
      <c r="U35" s="14">
        <f>IF(AND(S19=0,T19=0),"N/A",S19/T19)</f>
        <v>16.329999999999998</v>
      </c>
      <c r="V35" s="141" t="s">
        <v>49</v>
      </c>
      <c r="W35" s="15"/>
      <c r="X35" s="20" t="s">
        <v>29</v>
      </c>
      <c r="Y35" s="17">
        <f>IF(AND(W19=0,X19=0),"N/A",W19/X19)</f>
        <v>14.26</v>
      </c>
      <c r="Z35" s="15" t="s">
        <v>49</v>
      </c>
      <c r="AA35" s="7"/>
      <c r="AB35" s="56" t="s">
        <v>30</v>
      </c>
      <c r="AC35" s="14">
        <f>IF(AND(AA42=0,AB42=0),"N/A",(AA42/AB42))</f>
        <v>31.55</v>
      </c>
      <c r="AD35" s="15" t="s">
        <v>49</v>
      </c>
      <c r="AE35" s="7"/>
      <c r="AF35" s="56" t="s">
        <v>30</v>
      </c>
      <c r="AG35" s="14">
        <f>IF(AND(AE42=0,AF42=0),"N/A",(AE42/AF42))</f>
        <v>47.44</v>
      </c>
      <c r="AH35" s="15" t="s">
        <v>49</v>
      </c>
      <c r="AI35" s="7"/>
      <c r="AJ35" s="56" t="s">
        <v>30</v>
      </c>
      <c r="AK35" s="17">
        <f>IF(AND(AI42=0,AJ42=0),"N/A",(AI42/AJ42))</f>
        <v>39.72</v>
      </c>
      <c r="AL35" s="15" t="s">
        <v>49</v>
      </c>
      <c r="AM35" s="7"/>
      <c r="AN35" s="56" t="s">
        <v>53</v>
      </c>
      <c r="AO35" s="14">
        <f>IF(AND(AM42=0,AN42=0),"N/A",(AM42/AN42))</f>
        <v>26.85</v>
      </c>
      <c r="AP35" s="15" t="s">
        <v>49</v>
      </c>
      <c r="AQ35" s="7"/>
      <c r="AR35" s="56" t="s">
        <v>53</v>
      </c>
      <c r="AS35" s="14">
        <f>IF(AND(AQ42=0,AR42=0),"N/A",(AQ42/AR42))</f>
        <v>28.2</v>
      </c>
      <c r="AT35" s="15" t="s">
        <v>49</v>
      </c>
      <c r="AU35" s="7"/>
      <c r="AV35" s="56" t="s">
        <v>53</v>
      </c>
      <c r="AW35" s="17" t="str">
        <f>IF(AND(AU42=0,AV42=0),"N/A",(AU42/AV42))</f>
        <v>N/A</v>
      </c>
      <c r="AX35" s="15" t="s">
        <v>49</v>
      </c>
      <c r="AY35" s="7"/>
      <c r="AZ35"/>
      <c r="BA35" s="14">
        <f>IF(AND(AY32=0,AZ32=0),"N/A",(AY32/AZ32))</f>
        <v>56.63</v>
      </c>
      <c r="BB35" s="15" t="s">
        <v>49</v>
      </c>
      <c r="BC35" s="7"/>
      <c r="BD35"/>
      <c r="BE35" s="14">
        <f>IF(AND(BC32=0,BD32=0),"N/A",(BC32/BD32))</f>
        <v>57.78</v>
      </c>
      <c r="BF35" s="15" t="s">
        <v>49</v>
      </c>
      <c r="BG35" s="7"/>
      <c r="BH35"/>
      <c r="BI35" s="17">
        <f>IF(AND(BG32=0,BH32=0),"N/A",(BG32/BH32))</f>
        <v>54.76</v>
      </c>
      <c r="BJ35" s="15" t="s">
        <v>49</v>
      </c>
      <c r="BK35" s="7"/>
      <c r="BL35"/>
      <c r="BM35" s="14">
        <f>IF(AND(BK32=0,BL32=0),"N/A",(BK32/BL32))</f>
        <v>28.9</v>
      </c>
      <c r="BN35" s="15" t="s">
        <v>49</v>
      </c>
      <c r="BO35" s="7"/>
      <c r="BP35"/>
      <c r="BQ35" s="14">
        <f>IF(AND(BO32=0,BP32=0),"N/A",(BO32/BP32))</f>
        <v>30.63</v>
      </c>
      <c r="BR35" s="15" t="s">
        <v>49</v>
      </c>
      <c r="BS35" s="7"/>
      <c r="BT35"/>
      <c r="BU35" s="17">
        <f>IF(AND(BS32=0,BT32=0),"N/A",(BS32/BT32))</f>
        <v>103.52</v>
      </c>
      <c r="BV35" s="15" t="s">
        <v>49</v>
      </c>
      <c r="BW35" s="15"/>
      <c r="BX35" s="16"/>
      <c r="BY35" s="14">
        <f>IF(AND(BW32=0,BX32=0),"N/A",(BW32/BX32))</f>
        <v>30.29</v>
      </c>
      <c r="BZ35" s="15" t="s">
        <v>49</v>
      </c>
      <c r="CA35" s="15"/>
      <c r="CB35" s="16"/>
      <c r="CC35" s="14">
        <f>IF(AND(CA32=0,CB32=0),"N/A",(CA32/CB32))</f>
        <v>32.96</v>
      </c>
      <c r="CD35" s="15" t="s">
        <v>49</v>
      </c>
      <c r="CE35" s="15"/>
      <c r="CF35" s="16"/>
      <c r="CG35" s="17">
        <f>IF(AND(CE32=0,CF32=0),"N/A",(CE32/CF32))</f>
        <v>70.150000000000006</v>
      </c>
    </row>
    <row r="36" spans="1:106" ht="7.5" customHeight="1">
      <c r="A36" s="7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8"/>
      <c r="N36" s="12"/>
      <c r="O36" s="12"/>
      <c r="P36" s="20"/>
      <c r="Q36" s="21"/>
      <c r="R36" s="12"/>
      <c r="S36" s="12"/>
      <c r="T36" s="20"/>
      <c r="U36" s="14"/>
      <c r="V36" s="12"/>
      <c r="W36" s="12"/>
      <c r="X36" s="20"/>
      <c r="Y36" s="17"/>
      <c r="Z36" s="16"/>
      <c r="AB36" s="56"/>
      <c r="AC36" s="14"/>
      <c r="AD36" s="16"/>
      <c r="AF36" s="56"/>
      <c r="AG36" s="14"/>
      <c r="AH36" s="16"/>
      <c r="AJ36" s="56"/>
      <c r="AK36" s="17"/>
      <c r="AL36" s="16"/>
      <c r="AM36" s="1"/>
      <c r="AN36" s="56"/>
      <c r="AO36" s="21"/>
      <c r="AP36" s="16"/>
      <c r="AQ36" s="1"/>
      <c r="AR36" s="56"/>
      <c r="AS36" s="21"/>
      <c r="AT36" s="16"/>
      <c r="AU36" s="1"/>
      <c r="AV36" s="56"/>
      <c r="AW36" s="138"/>
      <c r="AZ36"/>
      <c r="BB36" s="12"/>
      <c r="BC36" s="12"/>
      <c r="BD36" s="12"/>
      <c r="BE36" s="12"/>
      <c r="BF36" s="12"/>
      <c r="BG36" s="12"/>
      <c r="BH36" s="12"/>
      <c r="BI36" s="18"/>
      <c r="BL36"/>
      <c r="BM36" s="12"/>
      <c r="BN36" s="12"/>
      <c r="BO36" s="12"/>
      <c r="BP36" s="12"/>
      <c r="BQ36" s="12"/>
      <c r="BR36" s="12"/>
      <c r="BS36" s="12"/>
      <c r="BT36" s="12"/>
      <c r="BU36" s="18"/>
      <c r="BV36" s="12"/>
      <c r="BW36" s="12"/>
      <c r="BX36" s="16"/>
      <c r="BY36" s="12"/>
      <c r="BZ36" s="12"/>
      <c r="CA36" s="12"/>
      <c r="CB36" s="12"/>
      <c r="CC36" s="12"/>
      <c r="CD36" s="12"/>
      <c r="CE36" s="12"/>
      <c r="CF36" s="12"/>
      <c r="CG36" s="18"/>
    </row>
    <row r="37" spans="1:106" ht="13.5" customHeight="1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8"/>
      <c r="N37" s="12"/>
      <c r="O37" s="12"/>
      <c r="P37" s="19" t="s">
        <v>31</v>
      </c>
      <c r="Q37" s="14">
        <f>IF(O32=0,"N/A",(O$32-O$19)/(P$32-P$19))</f>
        <v>11.8</v>
      </c>
      <c r="R37" s="12"/>
      <c r="S37" s="12"/>
      <c r="T37" s="19" t="s">
        <v>31</v>
      </c>
      <c r="U37" s="14">
        <f>IF(S32=0,"N/A",(S$32-S$19)/(T$32-T$19))</f>
        <v>14.35</v>
      </c>
      <c r="V37" s="12"/>
      <c r="W37" s="12"/>
      <c r="X37" s="19" t="s">
        <v>31</v>
      </c>
      <c r="Y37" s="17">
        <f>IF(W32=0,"N/A",(W$32-W$19)/(X$32-X$19))</f>
        <v>12.08</v>
      </c>
      <c r="Z37" s="12"/>
      <c r="AB37" s="56" t="s">
        <v>32</v>
      </c>
      <c r="AC37" s="14">
        <f>IF(AA$43=0,"N/A",(AA$43/AB$43))</f>
        <v>32.549999999999997</v>
      </c>
      <c r="AD37" s="12"/>
      <c r="AF37" s="56" t="s">
        <v>32</v>
      </c>
      <c r="AG37" s="14">
        <f>IF(AE$43=0,"N/A",(AE$43/AF$43))</f>
        <v>40.93</v>
      </c>
      <c r="AH37" s="12"/>
      <c r="AJ37" s="56" t="s">
        <v>32</v>
      </c>
      <c r="AK37" s="17">
        <f>IF(AI$43=0,"N/A",(AI$43/AJ$43))</f>
        <v>36.909999999999997</v>
      </c>
      <c r="AL37" s="12"/>
      <c r="AM37" s="1"/>
      <c r="AN37" s="56" t="s">
        <v>54</v>
      </c>
      <c r="AO37" s="14" t="str">
        <f>IF(AM$43=0,"N/A",(AM$43/AN$43))</f>
        <v>N/A</v>
      </c>
      <c r="AP37" s="12"/>
      <c r="AQ37" s="1"/>
      <c r="AR37" s="56" t="s">
        <v>54</v>
      </c>
      <c r="AS37" s="14" t="str">
        <f>IF(AQ$43=0,"N/A",(AQ$43/AR$43))</f>
        <v>N/A</v>
      </c>
      <c r="AT37" s="12"/>
      <c r="AU37" s="1"/>
      <c r="AV37" s="56" t="s">
        <v>54</v>
      </c>
      <c r="AW37" s="17" t="str">
        <f>IF(AU$43=0,"N/A",(AU$43/AV$43))</f>
        <v>N/A</v>
      </c>
      <c r="BB37" s="12"/>
      <c r="BC37" s="12"/>
      <c r="BD37" s="12"/>
      <c r="BE37" s="12"/>
      <c r="BF37" s="12"/>
      <c r="BG37" s="12"/>
      <c r="BH37" s="12"/>
      <c r="BI37" s="18"/>
      <c r="BM37" s="12"/>
      <c r="BN37" s="12"/>
      <c r="BO37" s="12"/>
      <c r="BP37" s="12"/>
      <c r="BQ37" s="12"/>
      <c r="BR37" s="12"/>
      <c r="BS37" s="12"/>
      <c r="BT37" s="12"/>
      <c r="BU37" s="18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8"/>
    </row>
    <row r="38" spans="1:106" ht="9.75" customHeight="1">
      <c r="A38" s="7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8"/>
      <c r="N38" s="12"/>
      <c r="O38" s="12"/>
      <c r="P38" s="16"/>
      <c r="Q38" s="16"/>
      <c r="R38" s="14"/>
      <c r="S38" s="14"/>
      <c r="T38" s="14"/>
      <c r="U38" s="14"/>
      <c r="V38" s="14"/>
      <c r="W38" s="14"/>
      <c r="X38" s="14"/>
      <c r="Y38" s="17"/>
      <c r="AB38" s="16"/>
      <c r="AC38" s="14"/>
      <c r="AD38" s="14"/>
      <c r="AE38" s="14"/>
      <c r="AF38" s="14"/>
      <c r="AG38" s="14"/>
      <c r="AH38" s="14"/>
      <c r="AI38" s="14"/>
      <c r="AJ38" s="14"/>
      <c r="AK38" s="17"/>
      <c r="AL38" s="1"/>
      <c r="AM38" s="1"/>
      <c r="AN38"/>
      <c r="AO38" s="10"/>
      <c r="AP38" s="1"/>
      <c r="AQ38" s="1"/>
      <c r="AR38"/>
      <c r="AS38" s="14"/>
      <c r="AT38" s="1"/>
      <c r="AU38" s="1"/>
      <c r="AV38"/>
      <c r="AW38" s="17"/>
      <c r="BB38" s="12"/>
      <c r="BC38" s="12"/>
      <c r="BD38" s="12"/>
      <c r="BE38" s="12"/>
      <c r="BF38" s="12"/>
      <c r="BG38" s="12"/>
      <c r="BH38" s="12"/>
      <c r="BI38" s="18"/>
      <c r="BM38" s="12"/>
      <c r="BN38" s="12"/>
      <c r="BO38" s="12"/>
      <c r="BP38" s="12"/>
      <c r="BQ38" s="12"/>
      <c r="BR38" s="12"/>
      <c r="BS38" s="12"/>
      <c r="BT38" s="12"/>
      <c r="BU38" s="18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8"/>
    </row>
    <row r="39" spans="1:106" ht="13">
      <c r="A39" s="7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5"/>
      <c r="N39" s="4"/>
      <c r="O39" s="4"/>
      <c r="P39" s="22"/>
      <c r="Q39" s="22"/>
      <c r="R39" s="22"/>
      <c r="S39" s="22"/>
      <c r="T39" s="22"/>
      <c r="U39" s="22"/>
      <c r="V39" s="22"/>
      <c r="W39" s="22"/>
      <c r="X39" s="22"/>
      <c r="Y39" s="23"/>
      <c r="Z39" s="4"/>
      <c r="AA39" s="4"/>
      <c r="AB39" s="24"/>
      <c r="AC39" s="24"/>
      <c r="AD39" s="24"/>
      <c r="AE39" s="24"/>
      <c r="AF39" s="24"/>
      <c r="AG39" s="24"/>
      <c r="AH39" s="24"/>
      <c r="AI39" s="24"/>
      <c r="AJ39" s="24"/>
      <c r="AK39" s="136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25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5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5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5"/>
    </row>
    <row r="40" spans="1:106" ht="13">
      <c r="A40" s="7"/>
      <c r="P40"/>
      <c r="Q40"/>
      <c r="R40"/>
      <c r="S40"/>
      <c r="T40"/>
      <c r="U40"/>
      <c r="V40"/>
      <c r="W40"/>
      <c r="X40"/>
      <c r="Y40"/>
      <c r="AB40"/>
      <c r="AC40"/>
      <c r="AD40"/>
      <c r="AE40"/>
      <c r="AF40"/>
      <c r="AG40"/>
      <c r="AH40"/>
      <c r="AI40"/>
      <c r="AJ40"/>
      <c r="AK40"/>
    </row>
    <row r="41" spans="1:106" hidden="1">
      <c r="Z41" s="2"/>
      <c r="AA41" s="9"/>
      <c r="AB41" s="3"/>
      <c r="AC41" s="12"/>
      <c r="AD41" s="2"/>
      <c r="AE41" s="9"/>
      <c r="AF41" s="3"/>
      <c r="AG41" s="12"/>
      <c r="AH41" s="2"/>
      <c r="AI41" s="9"/>
      <c r="AJ41" s="3"/>
      <c r="AK41" s="12"/>
      <c r="AL41" s="2"/>
      <c r="AM41" s="9"/>
      <c r="AN41" s="3"/>
      <c r="AP41" s="2"/>
      <c r="AQ41" s="9"/>
      <c r="AR41" s="3"/>
      <c r="AT41" s="2"/>
      <c r="AU41" s="9"/>
      <c r="AV41" s="3"/>
    </row>
    <row r="42" spans="1:106" ht="13" hidden="1">
      <c r="Z42" s="51">
        <f>Z10+Z11+Z12+Z13+Z14+Z15+Z16+Z17+Z21+Z24+Z25+Z26+Z27+Z28+Z29</f>
        <v>565531</v>
      </c>
      <c r="AA42" s="52">
        <f>AA10+AA11+AA12+AA13+AA14+AA15+AA16+AA17+AA21+AA24+AA25+AA26+AA27+AA28+AA29</f>
        <v>692378</v>
      </c>
      <c r="AB42" s="53">
        <f>AB10+AB11+AB12+AB13+AB14+AB15+AB16+AB17+AB21+AB24+AB25+AB26+AB27+AB28+AB29</f>
        <v>21942</v>
      </c>
      <c r="AC42" s="11"/>
      <c r="AD42" s="51">
        <f>AD10+AD11+AD12+AD13+AD14+AD15+AD16+AD17+AD21+AD24+AD25+AD26+AD27+AD28+AD29</f>
        <v>202694</v>
      </c>
      <c r="AE42" s="52">
        <f>AE10+AE11+AE12+AE13+AE14+AE15+AE16+AE17+AE21+AE24+AE25+AE26+AE27+AE28+AE29</f>
        <v>372925</v>
      </c>
      <c r="AF42" s="53">
        <f>AF10+AF11+AF12+AF13+AF14+AF15+AF16+AF17+AF21+AF24+AF25+AF26+AF27+AF28+AF29</f>
        <v>7861</v>
      </c>
      <c r="AG42" s="11"/>
      <c r="AH42" s="51">
        <f>AH10+AH11+AH12+AH13+AH14+AH15+AH16+AH17+AH21+AH24+AH25+AH26+AH27+AH28+AH29</f>
        <v>154422</v>
      </c>
      <c r="AI42" s="52">
        <f>AI10+AI11+AI12+AI13+AI14+AI15+AI16+AI17+AI21+AI24+AI25+AI26+AI27+AI28+AI29</f>
        <v>237959</v>
      </c>
      <c r="AJ42" s="53">
        <f>AJ10+AJ11+AJ12+AJ13+AJ14+AJ15+AJ16+AJ17+AJ21+AJ24+AJ25+AJ26+AJ27+AJ28+AJ29</f>
        <v>5991</v>
      </c>
      <c r="AK42" s="11"/>
      <c r="AL42" s="51">
        <f>AL12</f>
        <v>498901</v>
      </c>
      <c r="AM42" s="52">
        <f>AM12</f>
        <v>569203</v>
      </c>
      <c r="AN42" s="53">
        <f>AN12</f>
        <v>21203</v>
      </c>
      <c r="AP42" s="51">
        <f>AP12</f>
        <v>37866</v>
      </c>
      <c r="AQ42" s="52">
        <f>AQ12</f>
        <v>45373</v>
      </c>
      <c r="AR42" s="53">
        <f>AR12</f>
        <v>1609</v>
      </c>
      <c r="AT42" s="51">
        <f>AT12</f>
        <v>0</v>
      </c>
      <c r="AU42" s="52">
        <f>AU12</f>
        <v>0</v>
      </c>
      <c r="AV42" s="53">
        <f>AV12</f>
        <v>0</v>
      </c>
    </row>
    <row r="43" spans="1:106" ht="13" hidden="1">
      <c r="Z43" s="51">
        <f>Z19+Z20+Z22+Z23</f>
        <v>94935</v>
      </c>
      <c r="AA43" s="52">
        <f>AA19+AA20+AA22+AA23</f>
        <v>119900</v>
      </c>
      <c r="AB43" s="53">
        <f>AB19+AB20+AB22+AB23</f>
        <v>3683</v>
      </c>
      <c r="AC43" s="11"/>
      <c r="AD43" s="51">
        <f>AD19+AD20+AD22+AD23</f>
        <v>104464</v>
      </c>
      <c r="AE43" s="52">
        <f>AE19+AE20+AE22+AE23</f>
        <v>165895</v>
      </c>
      <c r="AF43" s="53">
        <f>AF19+AF20+AF22+AF23</f>
        <v>4053</v>
      </c>
      <c r="AG43" s="11"/>
      <c r="AH43" s="51">
        <f>AH19+AH20+AH22+AH23</f>
        <v>6125</v>
      </c>
      <c r="AI43" s="52">
        <f>AI19+AI20+AI22+AI23</f>
        <v>8785</v>
      </c>
      <c r="AJ43" s="53">
        <f>AJ19+AJ20+AJ22+AJ23</f>
        <v>238</v>
      </c>
      <c r="AK43" s="11"/>
      <c r="AL43" s="51">
        <f>AL19+AL20+AL22+AL23</f>
        <v>0</v>
      </c>
      <c r="AM43" s="52">
        <f>AM19+AM20+AM22+AM23</f>
        <v>0</v>
      </c>
      <c r="AN43" s="53">
        <f>AN19+AN20+AN22+AN23</f>
        <v>0</v>
      </c>
      <c r="AP43" s="51">
        <f>AP19+AP20+AP22+AP23</f>
        <v>0</v>
      </c>
      <c r="AQ43" s="52">
        <f>AQ19+AQ20+AQ22+AQ23</f>
        <v>0</v>
      </c>
      <c r="AR43" s="53">
        <f>AR19+AR20+AR22+AR23</f>
        <v>0</v>
      </c>
      <c r="AT43" s="51">
        <f>AT19+AT20+AT22+AT23</f>
        <v>0</v>
      </c>
      <c r="AU43" s="52">
        <f>AU19+AU20+AU22+AU23</f>
        <v>0</v>
      </c>
      <c r="AV43" s="53">
        <f>AV19+AV20+AV22+AV23</f>
        <v>0</v>
      </c>
    </row>
    <row r="44" spans="1:106" hidden="1">
      <c r="Z44" s="60">
        <f>Z42+Z43</f>
        <v>660466</v>
      </c>
      <c r="AA44" s="61">
        <f>AA42+AA43</f>
        <v>812278</v>
      </c>
      <c r="AB44" s="62">
        <f>AB42+AB43</f>
        <v>25625</v>
      </c>
      <c r="AC44" s="13"/>
      <c r="AD44" s="60">
        <f>AD42+AD43</f>
        <v>307158</v>
      </c>
      <c r="AE44" s="61">
        <f>AE42+AE43</f>
        <v>538820</v>
      </c>
      <c r="AF44" s="62">
        <f>AF42+AF43</f>
        <v>11914</v>
      </c>
      <c r="AG44" s="13"/>
      <c r="AH44" s="60">
        <f>AH42+AH43</f>
        <v>160547</v>
      </c>
      <c r="AI44" s="61">
        <f>AI42+AI43</f>
        <v>246744</v>
      </c>
      <c r="AJ44" s="62">
        <f>AJ42+AJ43</f>
        <v>6229</v>
      </c>
      <c r="AK44" s="13"/>
      <c r="AL44" s="60">
        <f>AL42+AL43</f>
        <v>498901</v>
      </c>
      <c r="AM44" s="61">
        <f>AM42+AM43</f>
        <v>569203</v>
      </c>
      <c r="AN44" s="62">
        <f>AN42+AN43</f>
        <v>21203</v>
      </c>
      <c r="AP44" s="60">
        <f>AP42+AP43</f>
        <v>37866</v>
      </c>
      <c r="AQ44" s="61">
        <f>AQ42+AQ43</f>
        <v>45373</v>
      </c>
      <c r="AR44" s="62">
        <f>AR42+AR43</f>
        <v>1609</v>
      </c>
      <c r="AT44" s="60">
        <f>AT42+AT43</f>
        <v>0</v>
      </c>
      <c r="AU44" s="61">
        <f>AU42+AU43</f>
        <v>0</v>
      </c>
      <c r="AV44" s="62">
        <f>AV42+AV43</f>
        <v>0</v>
      </c>
    </row>
    <row r="45" spans="1:106" hidden="1">
      <c r="Z45" s="60">
        <f>Z32</f>
        <v>660466</v>
      </c>
      <c r="AA45" s="61">
        <f>AA32</f>
        <v>812278</v>
      </c>
      <c r="AB45" s="62">
        <f>AB32</f>
        <v>25625</v>
      </c>
      <c r="AC45" s="11"/>
      <c r="AD45" s="60">
        <f>AD32</f>
        <v>307158</v>
      </c>
      <c r="AE45" s="61">
        <f>AE32</f>
        <v>538820</v>
      </c>
      <c r="AF45" s="62">
        <f>AF32</f>
        <v>11914</v>
      </c>
      <c r="AG45" s="11"/>
      <c r="AH45" s="60">
        <f>AH32</f>
        <v>160547</v>
      </c>
      <c r="AI45" s="61">
        <f>AI32</f>
        <v>246744</v>
      </c>
      <c r="AJ45" s="62">
        <f>AJ32</f>
        <v>6229</v>
      </c>
      <c r="AK45" s="11"/>
      <c r="AL45" s="60">
        <f>AL32</f>
        <v>498901</v>
      </c>
      <c r="AM45" s="61">
        <f>AM32</f>
        <v>569203</v>
      </c>
      <c r="AN45" s="62">
        <f>AN32</f>
        <v>21203</v>
      </c>
      <c r="AP45" s="60">
        <f>AP32</f>
        <v>37866</v>
      </c>
      <c r="AQ45" s="61">
        <f>AQ32</f>
        <v>45373</v>
      </c>
      <c r="AR45" s="62">
        <f>AR32</f>
        <v>1609</v>
      </c>
      <c r="AT45" s="60">
        <f>AT32</f>
        <v>0</v>
      </c>
      <c r="AU45" s="61">
        <f>AU32</f>
        <v>0</v>
      </c>
      <c r="AV45" s="62">
        <f>AV32</f>
        <v>0</v>
      </c>
    </row>
    <row r="46" spans="1:106" hidden="1"/>
    <row r="47" spans="1:106" hidden="1"/>
    <row r="48" spans="1:106" hidden="1"/>
    <row r="49" hidden="1"/>
    <row r="50" hidden="1"/>
  </sheetData>
  <mergeCells count="11">
    <mergeCell ref="BF5:BI5"/>
    <mergeCell ref="AX4:BI4"/>
    <mergeCell ref="BR5:BU5"/>
    <mergeCell ref="BJ4:BU4"/>
    <mergeCell ref="AX5:BA5"/>
    <mergeCell ref="BB5:BE5"/>
    <mergeCell ref="B4:M4"/>
    <mergeCell ref="N4:Y4"/>
    <mergeCell ref="Z4:AK4"/>
    <mergeCell ref="AL4:AW4"/>
    <mergeCell ref="BV4:CG4"/>
  </mergeCells>
  <phoneticPr fontId="0" type="noConversion"/>
  <printOptions horizontalCentered="1" gridLinesSet="0"/>
  <pageMargins left="0" right="0" top="0.94488188976377963" bottom="0.98425196850393704" header="0.51181102362204722" footer="0.51181102362204722"/>
  <pageSetup scale="70" orientation="landscape" r:id="rId1"/>
  <headerFooter alignWithMargins="0">
    <oddHeader xml:space="preserve">&amp;R&amp;"N Helvetica Narrow,Normal"&amp;14 </oddHeader>
    <oddFooter>&amp;L&amp;"Arial Narrow,Normal"MEES - DEDIES&amp;C&amp;"Arial Narrow,Normal"&amp;F&amp;R&amp;"Arial Narrow,Normal"Imprimé le &amp;D - &amp;P de &amp;N</oddFooter>
  </headerFooter>
  <colBreaks count="1" manualBreakCount="1">
    <brk id="85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sommaire univ</vt:lpstr>
      <vt:lpstr>'sommaire univ'!Impression_des_titres</vt:lpstr>
      <vt:lpstr>'sommaire univ'!Zone_d_impression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Relevés énergétiques des bâtiments du réseau universitaire 2021-2024</dc:title>
  <dc:subject>Compilation des relevés énergétiques des établissements du réseau universitaire pour les trois dernières années.</dc:subject>
  <dc:creator>Ministère de l’Enseignement supérieur</dc:creator>
  <cp:keywords>consommation énergétique université, recensement énergétique université, relevé énergétique université</cp:keywords>
  <cp:lastModifiedBy>Thomas Kieller</cp:lastModifiedBy>
  <cp:lastPrinted>2018-06-18T13:22:41Z</cp:lastPrinted>
  <dcterms:created xsi:type="dcterms:W3CDTF">1999-09-22T17:36:25Z</dcterms:created>
  <dcterms:modified xsi:type="dcterms:W3CDTF">2025-07-09T13:52:06Z</dcterms:modified>
  <cp:category/>
</cp:coreProperties>
</file>