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 codeName="{28389E77-7640-9E18-AD5C-E98E2F4A8B83}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T:\MFA-DGSGEE-DFISG\PUBLIC\1000-Services-garde\1309-Regles-budgetaires-occupation\RB2026-27\Simul-AIEBP-AEI\VersionWEB\"/>
    </mc:Choice>
  </mc:AlternateContent>
  <xr:revisionPtr revIDLastSave="0" documentId="14_{A595942C-42D5-4F4E-BD2A-1386F9A36FD0}" xr6:coauthVersionLast="47" xr6:coauthVersionMax="47" xr10:uidLastSave="{00000000-0000-0000-0000-000000000000}"/>
  <bookViews>
    <workbookView xWindow="-28920" yWindow="-1770" windowWidth="29040" windowHeight="15720" xr2:uid="{091DEAF2-66B4-470A-8097-84554101818D}"/>
  </bookViews>
  <sheets>
    <sheet name="Simul-AIEBP" sheetId="4" r:id="rId1"/>
    <sheet name="Parametres" sheetId="5" state="hidden" r:id="rId2"/>
    <sheet name="Subvention fonctionnement-25-26" sheetId="3" state="hidden" r:id="rId3"/>
  </sheets>
  <definedNames>
    <definedName name="_xlnm.Print_Titles" localSheetId="0">'Simul-AIEBP'!$A:$A</definedName>
    <definedName name="_xlnm.Print_Area" localSheetId="0">'Simul-AIEBP'!$A$1:$X$53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4" l="1"/>
  <c r="X37" i="4"/>
  <c r="V37" i="4"/>
  <c r="T37" i="4"/>
  <c r="R37" i="4"/>
  <c r="P37" i="4"/>
  <c r="N37" i="4"/>
  <c r="L37" i="4"/>
  <c r="J37" i="4"/>
  <c r="H37" i="4"/>
  <c r="B37" i="4"/>
  <c r="D37" i="4"/>
  <c r="D43" i="4" s="1"/>
  <c r="F37" i="4"/>
  <c r="F43" i="4" s="1"/>
  <c r="H43" i="4"/>
  <c r="H44" i="4" s="1"/>
  <c r="J43" i="4"/>
  <c r="L43" i="4"/>
  <c r="N43" i="4"/>
  <c r="P43" i="4"/>
  <c r="R43" i="4"/>
  <c r="T43" i="4"/>
  <c r="V43" i="4"/>
  <c r="X43" i="4"/>
  <c r="V44" i="4"/>
  <c r="V30" i="4"/>
  <c r="V27" i="4"/>
  <c r="V31" i="4" s="1"/>
  <c r="V33" i="4" s="1"/>
  <c r="V24" i="4"/>
  <c r="V20" i="4"/>
  <c r="V21" i="4" s="1"/>
  <c r="V15" i="4"/>
  <c r="V14" i="4"/>
  <c r="X30" i="4"/>
  <c r="X27" i="4"/>
  <c r="X24" i="4"/>
  <c r="X20" i="4"/>
  <c r="X21" i="4" s="1"/>
  <c r="X14" i="4"/>
  <c r="X15" i="4" s="1"/>
  <c r="T44" i="4"/>
  <c r="T30" i="4"/>
  <c r="T27" i="4"/>
  <c r="T31" i="4" s="1"/>
  <c r="T33" i="4" s="1"/>
  <c r="T24" i="4"/>
  <c r="T20" i="4"/>
  <c r="T21" i="4" s="1"/>
  <c r="T15" i="4"/>
  <c r="T14" i="4"/>
  <c r="R44" i="4"/>
  <c r="R30" i="4"/>
  <c r="R27" i="4"/>
  <c r="R24" i="4"/>
  <c r="R20" i="4"/>
  <c r="R21" i="4" s="1"/>
  <c r="R15" i="4"/>
  <c r="R14" i="4"/>
  <c r="P44" i="4"/>
  <c r="P30" i="4"/>
  <c r="P27" i="4"/>
  <c r="P24" i="4"/>
  <c r="P20" i="4"/>
  <c r="P21" i="4" s="1"/>
  <c r="P15" i="4"/>
  <c r="P14" i="4"/>
  <c r="N44" i="4"/>
  <c r="N30" i="4"/>
  <c r="N27" i="4"/>
  <c r="N31" i="4" s="1"/>
  <c r="N33" i="4" s="1"/>
  <c r="N24" i="4"/>
  <c r="N20" i="4"/>
  <c r="N21" i="4" s="1"/>
  <c r="N15" i="4"/>
  <c r="N14" i="4"/>
  <c r="L44" i="4"/>
  <c r="L30" i="4"/>
  <c r="L27" i="4"/>
  <c r="L24" i="4"/>
  <c r="L20" i="4"/>
  <c r="L21" i="4" s="1"/>
  <c r="L15" i="4"/>
  <c r="L14" i="4"/>
  <c r="J44" i="4"/>
  <c r="J30" i="4"/>
  <c r="J27" i="4"/>
  <c r="J31" i="4" s="1"/>
  <c r="J24" i="4"/>
  <c r="J20" i="4"/>
  <c r="J21" i="4" s="1"/>
  <c r="J15" i="4"/>
  <c r="J14" i="4"/>
  <c r="H30" i="4"/>
  <c r="H27" i="4"/>
  <c r="H31" i="4" s="1"/>
  <c r="H33" i="4" s="1"/>
  <c r="H24" i="4"/>
  <c r="H21" i="4"/>
  <c r="H20" i="4"/>
  <c r="H15" i="4"/>
  <c r="H14" i="4"/>
  <c r="F30" i="4"/>
  <c r="F27" i="4"/>
  <c r="F24" i="4"/>
  <c r="F20" i="4"/>
  <c r="F21" i="4" s="1"/>
  <c r="F14" i="4"/>
  <c r="F15" i="4" s="1"/>
  <c r="F44" i="4" l="1"/>
  <c r="X44" i="4"/>
  <c r="X31" i="4"/>
  <c r="X33" i="4" s="1"/>
  <c r="V46" i="4"/>
  <c r="T46" i="4"/>
  <c r="R31" i="4"/>
  <c r="R33" i="4" s="1"/>
  <c r="R46" i="4" s="1"/>
  <c r="L31" i="4"/>
  <c r="L33" i="4" s="1"/>
  <c r="L46" i="4" s="1"/>
  <c r="J33" i="4"/>
  <c r="J46" i="4" s="1"/>
  <c r="F31" i="4"/>
  <c r="F33" i="4" s="1"/>
  <c r="P31" i="4"/>
  <c r="P33" i="4" s="1"/>
  <c r="P46" i="4" s="1"/>
  <c r="N46" i="4"/>
  <c r="H46" i="4"/>
  <c r="D30" i="4"/>
  <c r="D27" i="4"/>
  <c r="B30" i="4"/>
  <c r="B27" i="4"/>
  <c r="D24" i="4"/>
  <c r="B24" i="4"/>
  <c r="D14" i="4"/>
  <c r="B14" i="4"/>
  <c r="D20" i="4"/>
  <c r="B20" i="4"/>
  <c r="F46" i="4" l="1"/>
  <c r="X46" i="4"/>
  <c r="D31" i="4"/>
  <c r="D33" i="4" s="1"/>
  <c r="D15" i="4" l="1"/>
  <c r="B15" i="4"/>
  <c r="B43" i="4" l="1"/>
  <c r="B21" i="4"/>
  <c r="B31" i="4"/>
  <c r="B33" i="4" s="1"/>
  <c r="B44" i="4" l="1"/>
  <c r="D21" i="4"/>
  <c r="D44" i="4" s="1"/>
  <c r="B46" i="4" l="1"/>
  <c r="D46" i="4" l="1"/>
  <c r="D71" i="4" l="1"/>
  <c r="B71" i="4" l="1"/>
</calcChain>
</file>

<file path=xl/sharedStrings.xml><?xml version="1.0" encoding="utf-8"?>
<sst xmlns="http://schemas.openxmlformats.org/spreadsheetml/2006/main" count="82" uniqueCount="57">
  <si>
    <t>modèle</t>
  </si>
  <si>
    <t>inférieur</t>
  </si>
  <si>
    <t>supérieur</t>
  </si>
  <si>
    <t xml:space="preserve">Budget </t>
  </si>
  <si>
    <t>Oui</t>
  </si>
  <si>
    <t>Écart entre AISG et AIEBP</t>
  </si>
  <si>
    <t>Oui/non</t>
  </si>
  <si>
    <t>Non</t>
  </si>
  <si>
    <t>Montant par place subventionnée annualisée</t>
  </si>
  <si>
    <t>Installation 1</t>
  </si>
  <si>
    <t>Installation 2</t>
  </si>
  <si>
    <t>Nombre d'installation</t>
  </si>
  <si>
    <t>Bonification</t>
  </si>
  <si>
    <r>
      <t xml:space="preserve">Section 1 : </t>
    </r>
    <r>
      <rPr>
        <b/>
        <sz val="11"/>
        <color theme="1"/>
        <rFont val="Arial"/>
        <family val="2"/>
      </rPr>
      <t>Financement transitoire</t>
    </r>
    <r>
      <rPr>
        <sz val="11"/>
        <color theme="1"/>
        <rFont val="Arial"/>
        <family val="2"/>
      </rPr>
      <t xml:space="preserve"> pour l'exercice financier </t>
    </r>
    <r>
      <rPr>
        <b/>
        <sz val="11"/>
        <color theme="1"/>
        <rFont val="Arial"/>
        <family val="2"/>
      </rPr>
      <t>2026-2027</t>
    </r>
  </si>
  <si>
    <t>Installation 3</t>
  </si>
  <si>
    <t>Installation 4</t>
  </si>
  <si>
    <t>Installation 5</t>
  </si>
  <si>
    <t>Installation 6</t>
  </si>
  <si>
    <t>Installation 7</t>
  </si>
  <si>
    <t>Installation 8</t>
  </si>
  <si>
    <t>Installation 9</t>
  </si>
  <si>
    <t>Installation 10</t>
  </si>
  <si>
    <t>Installation 11</t>
  </si>
  <si>
    <t>Installation 12</t>
  </si>
  <si>
    <t>Note 3 : Cette mission doit être inscrite au Portail d’inscription aux services de garde</t>
  </si>
  <si>
    <r>
      <rPr>
        <sz val="11"/>
        <color theme="1"/>
        <rFont val="Arial"/>
        <family val="2"/>
      </rPr>
      <t xml:space="preserve">Veuillez </t>
    </r>
    <r>
      <rPr>
        <b/>
        <sz val="11"/>
        <color theme="1"/>
        <rFont val="Arial"/>
        <family val="2"/>
      </rPr>
      <t>sélectionner</t>
    </r>
    <r>
      <rPr>
        <sz val="11"/>
        <color theme="1"/>
        <rFont val="Arial"/>
        <family val="2"/>
      </rPr>
      <t xml:space="preserve"> le </t>
    </r>
    <r>
      <rPr>
        <b/>
        <sz val="11"/>
        <color theme="1"/>
        <rFont val="Arial"/>
        <family val="2"/>
      </rPr>
      <t>nombre d'installations</t>
    </r>
  </si>
  <si>
    <r>
      <t xml:space="preserve">Identification </t>
    </r>
    <r>
      <rPr>
        <sz val="11"/>
        <color theme="1"/>
        <rFont val="Arial"/>
        <family val="2"/>
      </rPr>
      <t>de vos</t>
    </r>
    <r>
      <rPr>
        <b/>
        <sz val="11"/>
        <color theme="1"/>
        <rFont val="Arial"/>
        <family val="2"/>
      </rPr>
      <t xml:space="preserve"> installations</t>
    </r>
  </si>
  <si>
    <r>
      <rPr>
        <sz val="11"/>
        <color theme="1"/>
        <rFont val="Arial"/>
        <family val="2"/>
      </rPr>
      <t xml:space="preserve">Nombre de </t>
    </r>
    <r>
      <rPr>
        <b/>
        <sz val="11"/>
        <color theme="1"/>
        <rFont val="Arial"/>
        <family val="2"/>
      </rPr>
      <t xml:space="preserve">places subventionnées </t>
    </r>
    <r>
      <rPr>
        <sz val="11"/>
        <color theme="1"/>
        <rFont val="Arial"/>
        <family val="2"/>
      </rPr>
      <t xml:space="preserve">annualisées </t>
    </r>
  </si>
  <si>
    <r>
      <rPr>
        <sz val="11"/>
        <color theme="1"/>
        <rFont val="Arial"/>
        <family val="2"/>
      </rPr>
      <t>Installation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ouverte</t>
    </r>
    <r>
      <rPr>
        <b/>
        <sz val="11"/>
        <color theme="1"/>
        <rFont val="Arial"/>
        <family val="2"/>
      </rPr>
      <t xml:space="preserve"> avant</t>
    </r>
    <r>
      <rPr>
        <sz val="11"/>
        <color theme="1"/>
        <rFont val="Arial"/>
        <family val="2"/>
      </rPr>
      <t xml:space="preserve"> le </t>
    </r>
    <r>
      <rPr>
        <b/>
        <sz val="11"/>
        <color theme="1"/>
        <rFont val="Arial"/>
        <family val="2"/>
      </rPr>
      <t>1er avril 2025</t>
    </r>
  </si>
  <si>
    <r>
      <t xml:space="preserve">Nombre de </t>
    </r>
    <r>
      <rPr>
        <b/>
        <sz val="11"/>
        <color theme="1"/>
        <rFont val="Arial"/>
        <family val="2"/>
      </rPr>
      <t xml:space="preserve">jours d'occupation </t>
    </r>
    <r>
      <rPr>
        <sz val="11"/>
        <color theme="1"/>
        <rFont val="Arial"/>
        <family val="2"/>
      </rPr>
      <t>de tous les enfants admissibles à</t>
    </r>
    <r>
      <rPr>
        <b/>
        <sz val="11"/>
        <color theme="1"/>
        <rFont val="Arial"/>
        <family val="2"/>
      </rPr>
      <t xml:space="preserve"> l'AISG </t>
    </r>
    <r>
      <rPr>
        <sz val="11"/>
        <color theme="1"/>
        <rFont val="Arial"/>
        <family val="2"/>
      </rPr>
      <t>dans l'exercice financier 2025-2026 (note1)</t>
    </r>
  </si>
  <si>
    <r>
      <t xml:space="preserve">Nombre de </t>
    </r>
    <r>
      <rPr>
        <b/>
        <sz val="11"/>
        <color theme="1"/>
        <rFont val="Arial"/>
        <family val="2"/>
      </rPr>
      <t>jours d'occupation</t>
    </r>
    <r>
      <rPr>
        <sz val="11"/>
        <color theme="1"/>
        <rFont val="Arial"/>
        <family val="2"/>
      </rPr>
      <t xml:space="preserve"> de tous les enfants admissibles à des services de garde éducatifs à l'enfance (</t>
    </r>
    <r>
      <rPr>
        <b/>
        <sz val="11"/>
        <color theme="1"/>
        <rFont val="Arial"/>
        <family val="2"/>
      </rPr>
      <t>SGEE)</t>
    </r>
    <r>
      <rPr>
        <sz val="11"/>
        <color theme="1"/>
        <rFont val="Arial"/>
        <family val="2"/>
      </rPr>
      <t xml:space="preserve"> dans l'exercice financier 2025-2026 (note 2)</t>
    </r>
  </si>
  <si>
    <r>
      <rPr>
        <b/>
        <sz val="11"/>
        <color theme="1"/>
        <rFont val="Arial"/>
        <family val="2"/>
      </rPr>
      <t xml:space="preserve">Bonification </t>
    </r>
    <r>
      <rPr>
        <sz val="11"/>
        <color theme="1"/>
        <rFont val="Arial"/>
        <family val="2"/>
      </rPr>
      <t xml:space="preserve">pour </t>
    </r>
    <r>
      <rPr>
        <b/>
        <sz val="11"/>
        <color theme="1"/>
        <rFont val="Arial"/>
        <family val="2"/>
      </rPr>
      <t>2026-2027</t>
    </r>
  </si>
  <si>
    <r>
      <rPr>
        <b/>
        <sz val="11"/>
        <color theme="1"/>
        <rFont val="Arial"/>
        <family val="2"/>
      </rPr>
      <t>Estimation</t>
    </r>
    <r>
      <rPr>
        <sz val="11"/>
        <color theme="1"/>
        <rFont val="Arial"/>
        <family val="2"/>
      </rPr>
      <t xml:space="preserve"> de la </t>
    </r>
    <r>
      <rPr>
        <b/>
        <sz val="11"/>
        <color theme="1"/>
        <rFont val="Arial"/>
        <family val="2"/>
      </rPr>
      <t>bonification</t>
    </r>
  </si>
  <si>
    <r>
      <t xml:space="preserve">Cet </t>
    </r>
    <r>
      <rPr>
        <b/>
        <sz val="12"/>
        <color theme="1"/>
        <rFont val="Arial"/>
        <family val="2"/>
      </rPr>
      <t>outil</t>
    </r>
    <r>
      <rPr>
        <sz val="12"/>
        <color theme="1"/>
        <rFont val="Arial"/>
        <family val="2"/>
      </rPr>
      <t xml:space="preserve"> sert à </t>
    </r>
    <r>
      <rPr>
        <b/>
        <sz val="12"/>
        <color theme="1"/>
        <rFont val="Arial"/>
        <family val="2"/>
      </rPr>
      <t>produire</t>
    </r>
    <r>
      <rPr>
        <sz val="12"/>
        <color theme="1"/>
        <rFont val="Arial"/>
        <family val="2"/>
      </rPr>
      <t xml:space="preserve"> une</t>
    </r>
    <r>
      <rPr>
        <b/>
        <sz val="12"/>
        <color theme="1"/>
        <rFont val="Arial"/>
        <family val="2"/>
      </rPr>
      <t xml:space="preserve"> estimation</t>
    </r>
    <r>
      <rPr>
        <sz val="12"/>
        <color theme="1"/>
        <rFont val="Arial"/>
        <family val="2"/>
      </rPr>
      <t xml:space="preserve"> pour l'exercice financier 2026-2027. Il </t>
    </r>
    <r>
      <rPr>
        <b/>
        <sz val="12"/>
        <color theme="1"/>
        <rFont val="Arial"/>
        <family val="2"/>
      </rPr>
      <t xml:space="preserve">ne reflète pas </t>
    </r>
    <r>
      <rPr>
        <sz val="12"/>
        <color theme="1"/>
        <rFont val="Arial"/>
        <family val="2"/>
      </rPr>
      <t>le</t>
    </r>
    <r>
      <rPr>
        <b/>
        <sz val="12"/>
        <color theme="1"/>
        <rFont val="Arial"/>
        <family val="2"/>
      </rPr>
      <t xml:space="preserve"> montant réel</t>
    </r>
    <r>
      <rPr>
        <sz val="12"/>
        <color theme="1"/>
        <rFont val="Arial"/>
        <family val="2"/>
      </rPr>
      <t xml:space="preserve"> de votre allocation.</t>
    </r>
  </si>
  <si>
    <r>
      <rPr>
        <b/>
        <sz val="11"/>
        <color theme="1"/>
        <rFont val="Arial"/>
        <family val="2"/>
      </rPr>
      <t>Instruction :</t>
    </r>
    <r>
      <rPr>
        <sz val="11"/>
        <color theme="1"/>
        <rFont val="Arial"/>
        <family val="2"/>
      </rPr>
      <t xml:space="preserve"> Vous devez </t>
    </r>
    <r>
      <rPr>
        <b/>
        <sz val="11"/>
        <color theme="1"/>
        <rFont val="Arial"/>
        <family val="2"/>
      </rPr>
      <t>remplir</t>
    </r>
    <r>
      <rPr>
        <sz val="11"/>
        <color theme="1"/>
        <rFont val="Arial"/>
        <family val="2"/>
      </rPr>
      <t xml:space="preserve"> les </t>
    </r>
    <r>
      <rPr>
        <b/>
        <sz val="11"/>
        <color theme="1"/>
        <rFont val="Arial"/>
        <family val="2"/>
      </rPr>
      <t>cases bleues</t>
    </r>
    <r>
      <rPr>
        <sz val="11"/>
        <color theme="1"/>
        <rFont val="Arial"/>
        <family val="2"/>
      </rPr>
      <t xml:space="preserve"> selon votre situation. Lorsqu’un </t>
    </r>
    <r>
      <rPr>
        <b/>
        <sz val="11"/>
        <color theme="1"/>
        <rFont val="Arial"/>
        <family val="2"/>
      </rPr>
      <t>menu déroulant</t>
    </r>
    <r>
      <rPr>
        <sz val="11"/>
        <color theme="1"/>
        <rFont val="Arial"/>
        <family val="2"/>
      </rPr>
      <t xml:space="preserve"> est disponible, veuillez </t>
    </r>
    <r>
      <rPr>
        <b/>
        <sz val="11"/>
        <color theme="1"/>
        <rFont val="Arial"/>
        <family val="2"/>
      </rPr>
      <t>choisir l’option</t>
    </r>
    <r>
      <rPr>
        <sz val="11"/>
        <color theme="1"/>
        <rFont val="Arial"/>
        <family val="2"/>
      </rPr>
      <t xml:space="preserve"> correspondant à </t>
    </r>
    <r>
      <rPr>
        <b/>
        <sz val="11"/>
        <color theme="1"/>
        <rFont val="Arial"/>
        <family val="2"/>
      </rPr>
      <t xml:space="preserve">votre situation.  </t>
    </r>
    <r>
      <rPr>
        <sz val="11"/>
        <color theme="1"/>
        <rFont val="Arial"/>
        <family val="2"/>
      </rPr>
      <t xml:space="preserve">		</t>
    </r>
  </si>
  <si>
    <r>
      <rPr>
        <b/>
        <sz val="11"/>
        <color theme="1"/>
        <rFont val="Arial"/>
        <family val="2"/>
      </rPr>
      <t>Estimation</t>
    </r>
    <r>
      <rPr>
        <sz val="11"/>
        <color theme="1"/>
        <rFont val="Arial"/>
        <family val="2"/>
      </rPr>
      <t xml:space="preserve"> du montant pour </t>
    </r>
    <r>
      <rPr>
        <b/>
        <sz val="11"/>
        <color theme="1"/>
        <rFont val="Arial"/>
        <family val="2"/>
      </rPr>
      <t>nouvelle installation</t>
    </r>
  </si>
  <si>
    <r>
      <t>Nombre d'</t>
    </r>
    <r>
      <rPr>
        <b/>
        <sz val="11"/>
        <color theme="1"/>
        <rFont val="Arial"/>
        <family val="2"/>
      </rPr>
      <t>enfants</t>
    </r>
    <r>
      <rPr>
        <sz val="11"/>
        <color theme="1"/>
        <rFont val="Arial"/>
        <family val="2"/>
      </rPr>
      <t xml:space="preserve"> enregistrés</t>
    </r>
    <r>
      <rPr>
        <b/>
        <sz val="11"/>
        <color theme="1"/>
        <rFont val="Arial"/>
        <family val="2"/>
      </rPr>
      <t xml:space="preserve"> pour la première fois comme enfant admissible à l'AISG</t>
    </r>
    <r>
      <rPr>
        <sz val="11"/>
        <color theme="1"/>
        <rFont val="Arial"/>
        <family val="2"/>
      </rPr>
      <t xml:space="preserve"> dans l'exercice financier  2025-2026 </t>
    </r>
  </si>
  <si>
    <r>
      <rPr>
        <b/>
        <sz val="11"/>
        <color theme="1"/>
        <rFont val="Arial"/>
        <family val="2"/>
      </rPr>
      <t>Montant</t>
    </r>
    <r>
      <rPr>
        <sz val="11"/>
        <color theme="1"/>
        <rFont val="Arial"/>
        <family val="2"/>
      </rPr>
      <t xml:space="preserve"> par enfant enregistré </t>
    </r>
    <r>
      <rPr>
        <b/>
        <sz val="11"/>
        <color theme="1"/>
        <rFont val="Arial"/>
        <family val="2"/>
      </rPr>
      <t>pour la première fois comme enfant admissible à l'AISG</t>
    </r>
    <r>
      <rPr>
        <sz val="11"/>
        <color theme="1"/>
        <rFont val="Arial"/>
        <family val="2"/>
      </rPr>
      <t xml:space="preserve"> dans l'exercice financier 2025-2026</t>
    </r>
  </si>
  <si>
    <r>
      <t xml:space="preserve">Section 3 : </t>
    </r>
    <r>
      <rPr>
        <b/>
        <sz val="11"/>
        <color theme="1"/>
        <rFont val="Arial"/>
        <family val="2"/>
      </rPr>
      <t>Bonification</t>
    </r>
    <r>
      <rPr>
        <sz val="11"/>
        <color theme="1"/>
        <rFont val="Arial"/>
        <family val="2"/>
      </rPr>
      <t xml:space="preserve"> additionnelle lorsque le service de garde a une </t>
    </r>
    <r>
      <rPr>
        <b/>
        <sz val="11"/>
        <color theme="1"/>
        <rFont val="Arial"/>
        <family val="2"/>
      </rPr>
      <t>mission d’accueil</t>
    </r>
    <r>
      <rPr>
        <sz val="11"/>
        <color theme="1"/>
        <rFont val="Arial"/>
        <family val="2"/>
      </rPr>
      <t xml:space="preserve"> d’enfants ayant des besoins de soutien particuliers </t>
    </r>
  </si>
  <si>
    <t>Taux d'AISG pour l'exercice financier 2025-2026</t>
  </si>
  <si>
    <t>Note 2 : Cette information est disponible à la ligne 920 du tableau 1 État de l'occupation et des présences réelles des enfants admissibles à des SGEE de votre rapport financier annuel (RFA).</t>
  </si>
  <si>
    <r>
      <rPr>
        <b/>
        <sz val="20"/>
        <color theme="1"/>
        <rFont val="Arial"/>
        <family val="2"/>
      </rPr>
      <t>Estimation</t>
    </r>
    <r>
      <rPr>
        <sz val="20"/>
        <color theme="1"/>
        <rFont val="Arial"/>
        <family val="2"/>
      </rPr>
      <t xml:space="preserve"> du montant de l'</t>
    </r>
    <r>
      <rPr>
        <b/>
        <sz val="20"/>
        <color theme="1"/>
        <rFont val="Arial"/>
        <family val="2"/>
      </rPr>
      <t>allocation pour l'intégration des enfants ayant des besoins de soutien particulier</t>
    </r>
    <r>
      <rPr>
        <sz val="20"/>
        <color theme="1"/>
        <rFont val="Arial"/>
        <family val="2"/>
      </rPr>
      <t xml:space="preserve"> (AIEBP) pour les centres de la petite enfance (CPE)</t>
    </r>
  </si>
  <si>
    <r>
      <rPr>
        <b/>
        <sz val="11"/>
        <color theme="1"/>
        <rFont val="Arial"/>
        <family val="2"/>
      </rPr>
      <t>Estimation</t>
    </r>
    <r>
      <rPr>
        <sz val="11"/>
        <color theme="1"/>
        <rFont val="Arial"/>
        <family val="2"/>
      </rPr>
      <t xml:space="preserve"> de l'allocation pour l'intégration des enfants ayant des besoins de soutien particulier (</t>
    </r>
    <r>
      <rPr>
        <b/>
        <sz val="11"/>
        <color theme="1"/>
        <rFont val="Arial"/>
        <family val="2"/>
      </rPr>
      <t>AIEBP</t>
    </r>
    <r>
      <rPr>
        <sz val="11"/>
        <color theme="1"/>
        <rFont val="Arial"/>
        <family val="2"/>
      </rPr>
      <t>)  pour chaque installation</t>
    </r>
  </si>
  <si>
    <r>
      <rPr>
        <b/>
        <sz val="11"/>
        <color theme="1"/>
        <rFont val="Arial"/>
        <family val="2"/>
      </rPr>
      <t>Estimation</t>
    </r>
    <r>
      <rPr>
        <sz val="11"/>
        <color theme="1"/>
        <rFont val="Arial"/>
        <family val="2"/>
      </rPr>
      <t xml:space="preserve"> de l'allocation pour l'intégration des enfants ayant des besoins de soutien particulier (</t>
    </r>
    <r>
      <rPr>
        <b/>
        <sz val="11"/>
        <color theme="1"/>
        <rFont val="Arial"/>
        <family val="2"/>
      </rPr>
      <t>AIEBP</t>
    </r>
    <r>
      <rPr>
        <sz val="11"/>
        <color theme="1"/>
        <rFont val="Arial"/>
        <family val="2"/>
      </rPr>
      <t>)  pour la division</t>
    </r>
  </si>
  <si>
    <r>
      <rPr>
        <sz val="11"/>
        <color theme="1"/>
        <rFont val="Arial"/>
        <family val="2"/>
      </rPr>
      <t>Installation</t>
    </r>
    <r>
      <rPr>
        <b/>
        <sz val="11"/>
        <color theme="1"/>
        <rFont val="Arial"/>
        <family val="2"/>
      </rPr>
      <t xml:space="preserve"> ouverte</t>
    </r>
    <r>
      <rPr>
        <sz val="11"/>
        <color theme="1"/>
        <rFont val="Arial"/>
        <family val="2"/>
      </rPr>
      <t xml:space="preserve"> entre le</t>
    </r>
    <r>
      <rPr>
        <b/>
        <sz val="11"/>
        <color theme="1"/>
        <rFont val="Arial"/>
        <family val="2"/>
      </rPr>
      <t xml:space="preserve"> 1</t>
    </r>
    <r>
      <rPr>
        <b/>
        <vertAlign val="superscript"/>
        <sz val="11"/>
        <color theme="1"/>
        <rFont val="Arial"/>
        <family val="2"/>
      </rPr>
      <t>er</t>
    </r>
    <r>
      <rPr>
        <b/>
        <sz val="11"/>
        <color theme="1"/>
        <rFont val="Arial"/>
        <family val="2"/>
      </rPr>
      <t xml:space="preserve"> avril 2025 </t>
    </r>
    <r>
      <rPr>
        <sz val="11"/>
        <color theme="1"/>
        <rFont val="Arial"/>
        <family val="2"/>
      </rPr>
      <t>et le</t>
    </r>
    <r>
      <rPr>
        <b/>
        <sz val="11"/>
        <color theme="1"/>
        <rFont val="Arial"/>
        <family val="2"/>
      </rPr>
      <t xml:space="preserve"> 31 mars 2027</t>
    </r>
  </si>
  <si>
    <t>Note 1 : Cette information est disponible à la ligne 960 du tableau 1.1  État de l'occupation et des présences réelles des enfants admissibles à l'AISG de votre rapport financier annuel (RFA).</t>
  </si>
  <si>
    <r>
      <t xml:space="preserve">Votre service de garde a-t-il une </t>
    </r>
    <r>
      <rPr>
        <b/>
        <sz val="11"/>
        <color theme="1"/>
        <rFont val="Arial"/>
        <family val="2"/>
      </rPr>
      <t>mission d’accueil</t>
    </r>
    <r>
      <rPr>
        <sz val="11"/>
        <color theme="1"/>
        <rFont val="Arial"/>
        <family val="2"/>
      </rPr>
      <t xml:space="preserve"> d’enfants ayant des besoins de soutien particulier ? (note 3)</t>
    </r>
  </si>
  <si>
    <t xml:space="preserve">Bonification de 7,5 % pour un taux AISG d’au moins 10 %, sans excéder 15 % </t>
  </si>
  <si>
    <t xml:space="preserve">Bonification de 15 % pour un taux AISG d’au moins 15% sans excéder 20 % </t>
  </si>
  <si>
    <t xml:space="preserve">Bonification de 22,5% pour un taux AISG d’au moins 20 % </t>
  </si>
  <si>
    <r>
      <t xml:space="preserve">L'installation a-t-elle </t>
    </r>
    <r>
      <rPr>
        <b/>
        <sz val="11"/>
        <color theme="1"/>
        <rFont val="Arial"/>
        <family val="2"/>
      </rPr>
      <t>commencé</t>
    </r>
    <r>
      <rPr>
        <sz val="11"/>
        <color theme="1"/>
        <rFont val="Arial"/>
        <family val="2"/>
      </rPr>
      <t xml:space="preserve"> ses activités entre le 1er avril 2025 et le 31 mars 2027</t>
    </r>
  </si>
  <si>
    <r>
      <t xml:space="preserve">Section 2 : </t>
    </r>
    <r>
      <rPr>
        <b/>
        <sz val="11"/>
        <color theme="1"/>
        <rFont val="Arial"/>
        <family val="2"/>
      </rPr>
      <t>Financement transitoire</t>
    </r>
    <r>
      <rPr>
        <sz val="11"/>
        <color theme="1"/>
        <rFont val="Arial"/>
        <family val="2"/>
      </rPr>
      <t xml:space="preserve"> basé sur l'exercice financier </t>
    </r>
    <r>
      <rPr>
        <b/>
        <sz val="11"/>
        <color theme="1"/>
        <rFont val="Arial"/>
        <family val="2"/>
      </rPr>
      <t>2025-2026</t>
    </r>
    <r>
      <rPr>
        <sz val="11"/>
        <color theme="1"/>
        <rFont val="Arial"/>
        <family val="2"/>
      </rPr>
      <t xml:space="preserve"> pour l'allocation pour l'intégration en service de garde </t>
    </r>
    <r>
      <rPr>
        <b/>
        <sz val="11"/>
        <color theme="1"/>
        <rFont val="Arial"/>
        <family val="2"/>
      </rPr>
      <t>(AISG)</t>
    </r>
  </si>
  <si>
    <t xml:space="preserve">Proportion accordée </t>
  </si>
  <si>
    <r>
      <rPr>
        <b/>
        <sz val="11"/>
        <color theme="1"/>
        <rFont val="Arial"/>
        <family val="2"/>
      </rPr>
      <t>Barème</t>
    </r>
    <r>
      <rPr>
        <sz val="11"/>
        <color theme="1"/>
        <rFont val="Arial"/>
        <family val="2"/>
      </rPr>
      <t xml:space="preserve"> par jour d'occupation </t>
    </r>
  </si>
  <si>
    <r>
      <rPr>
        <b/>
        <sz val="11"/>
        <color theme="1"/>
        <rFont val="Arial"/>
        <family val="2"/>
      </rPr>
      <t>Estimation</t>
    </r>
    <r>
      <rPr>
        <sz val="11"/>
        <color theme="1"/>
        <rFont val="Arial"/>
        <family val="2"/>
      </rPr>
      <t xml:space="preserve"> du </t>
    </r>
    <r>
      <rPr>
        <b/>
        <sz val="11"/>
        <color theme="1"/>
        <rFont val="Arial"/>
        <family val="2"/>
      </rPr>
      <t>montant transitoire</t>
    </r>
    <r>
      <rPr>
        <sz val="11"/>
        <color theme="1"/>
        <rFont val="Arial"/>
        <family val="2"/>
      </rPr>
      <t xml:space="preserve"> pour l'exercice financier </t>
    </r>
    <r>
      <rPr>
        <b/>
        <sz val="11"/>
        <color theme="1"/>
        <rFont val="Arial"/>
        <family val="2"/>
      </rPr>
      <t>2026-2027</t>
    </r>
  </si>
  <si>
    <r>
      <t xml:space="preserve">Estimation </t>
    </r>
    <r>
      <rPr>
        <sz val="11"/>
        <color theme="1"/>
        <rFont val="Arial"/>
        <family val="2"/>
      </rPr>
      <t xml:space="preserve">du montant du </t>
    </r>
    <r>
      <rPr>
        <b/>
        <sz val="11"/>
        <color theme="1"/>
        <rFont val="Arial"/>
        <family val="2"/>
      </rPr>
      <t>financement transitoire</t>
    </r>
    <r>
      <rPr>
        <sz val="11"/>
        <color theme="1"/>
        <rFont val="Arial"/>
        <family val="2"/>
      </rPr>
      <t xml:space="preserve"> basé sur l</t>
    </r>
    <r>
      <rPr>
        <b/>
        <sz val="11"/>
        <color theme="1"/>
        <rFont val="Arial"/>
        <family val="2"/>
      </rPr>
      <t xml:space="preserve">'AISG </t>
    </r>
    <r>
      <rPr>
        <sz val="11"/>
        <color theme="1"/>
        <rFont val="Arial"/>
        <family val="2"/>
      </rPr>
      <t xml:space="preserve">de l'exercice financier </t>
    </r>
    <r>
      <rPr>
        <b/>
        <sz val="11"/>
        <color theme="1"/>
        <rFont val="Arial"/>
        <family val="2"/>
      </rPr>
      <t>2025-2026</t>
    </r>
  </si>
  <si>
    <t>Estimation du montant avant proportion accordée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</si>
</sst>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* #,##0.00_)\ &quot;$&quot;_ ;_ * \(#,##0.00\)\ &quot;$&quot;_ ;_ * &quot;-&quot;??_)\ &quot;$&quot;_ ;_ @_ "/>
    <numFmt numFmtId="43" formatCode="_ * #,##0.00_)_ ;_ * \(#,##0.00\)_ ;_ * &quot;-&quot;??_)_ ;_ @_ "/>
    <numFmt numFmtId="164" formatCode="_ * #,##0_)\ &quot;$&quot;_ ;_ * \(#,##0\)\ &quot;$&quot;_ ;_ * &quot;-&quot;??_)\ &quot;$&quot;_ ;_ @_ "/>
    <numFmt numFmtId="165" formatCode="_ * #,##0_)_ ;_ * \(#,##0\)_ ;_ * &quot;-&quot;??_)_ ;_ @_ 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8"/>
      <color rgb="FFFF0000"/>
      <name val="Arial"/>
      <family val="2"/>
    </font>
    <font>
      <sz val="11"/>
      <color rgb="FFFF00FF"/>
      <name val="Arial"/>
      <family val="2"/>
    </font>
    <font>
      <b/>
      <sz val="11"/>
      <color theme="1"/>
      <name val="Arial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Arial"/>
      <family val="2"/>
    </font>
    <font>
      <sz val="20"/>
      <name val="Arial"/>
      <family val="2"/>
    </font>
    <font>
      <sz val="12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11" fillId="5" borderId="0" xfId="0" applyFont="1" applyFill="1" applyAlignment="1">
      <alignment horizontal="center" vertical="center" wrapText="1"/>
    </xf>
    <xf numFmtId="0" fontId="4" fillId="5" borderId="0" xfId="0" applyFont="1" applyFill="1"/>
    <xf numFmtId="0" fontId="5" fillId="0" borderId="0" xfId="0" applyFont="1" applyAlignment="1">
      <alignment vertical="center"/>
    </xf>
    <xf numFmtId="0" fontId="12" fillId="5" borderId="0" xfId="0" applyFont="1" applyFill="1" applyAlignment="1">
      <alignment horizontal="left" wrapText="1"/>
    </xf>
    <xf numFmtId="0" fontId="6" fillId="0" borderId="0" xfId="0" applyFont="1" applyAlignment="1">
      <alignment vertical="top"/>
    </xf>
    <xf numFmtId="0" fontId="4" fillId="0" borderId="0" xfId="0" applyFont="1"/>
    <xf numFmtId="0" fontId="10" fillId="5" borderId="0" xfId="0" applyFont="1" applyFill="1"/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6" fillId="5" borderId="0" xfId="0" applyFont="1" applyFill="1" applyAlignment="1">
      <alignment vertical="center"/>
    </xf>
    <xf numFmtId="0" fontId="7" fillId="0" borderId="8" xfId="0" applyFont="1" applyBorder="1" applyAlignment="1">
      <alignment vertical="center"/>
    </xf>
    <xf numFmtId="0" fontId="4" fillId="5" borderId="0" xfId="0" applyFont="1" applyFill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164" fontId="4" fillId="5" borderId="2" xfId="1" applyNumberFormat="1" applyFont="1" applyFill="1" applyBorder="1" applyAlignment="1" applyProtection="1">
      <alignment vertical="center"/>
    </xf>
    <xf numFmtId="164" fontId="4" fillId="5" borderId="15" xfId="1" applyNumberFormat="1" applyFont="1" applyFill="1" applyBorder="1" applyAlignment="1" applyProtection="1">
      <alignment vertical="center"/>
    </xf>
    <xf numFmtId="0" fontId="4" fillId="7" borderId="5" xfId="0" applyFont="1" applyFill="1" applyBorder="1" applyAlignment="1">
      <alignment vertical="center"/>
    </xf>
    <xf numFmtId="164" fontId="7" fillId="7" borderId="7" xfId="1" applyNumberFormat="1" applyFont="1" applyFill="1" applyBorder="1" applyAlignment="1" applyProtection="1">
      <alignment horizontal="center" vertical="center"/>
    </xf>
    <xf numFmtId="164" fontId="7" fillId="7" borderId="14" xfId="1" applyNumberFormat="1" applyFont="1" applyFill="1" applyBorder="1" applyAlignment="1" applyProtection="1">
      <alignment horizontal="center" vertical="center"/>
    </xf>
    <xf numFmtId="44" fontId="4" fillId="0" borderId="0" xfId="1" applyFont="1" applyFill="1" applyBorder="1" applyAlignment="1" applyProtection="1">
      <alignment vertical="center"/>
    </xf>
    <xf numFmtId="44" fontId="4" fillId="5" borderId="0" xfId="1" applyFont="1" applyFill="1" applyBorder="1" applyAlignment="1" applyProtection="1">
      <alignment vertical="center"/>
    </xf>
    <xf numFmtId="164" fontId="4" fillId="7" borderId="7" xfId="1" applyNumberFormat="1" applyFont="1" applyFill="1" applyBorder="1" applyAlignment="1" applyProtection="1">
      <alignment horizontal="center" vertical="center"/>
    </xf>
    <xf numFmtId="164" fontId="4" fillId="7" borderId="14" xfId="1" applyNumberFormat="1" applyFont="1" applyFill="1" applyBorder="1" applyAlignment="1" applyProtection="1">
      <alignment horizontal="center" vertical="center"/>
    </xf>
    <xf numFmtId="164" fontId="4" fillId="5" borderId="0" xfId="1" applyNumberFormat="1" applyFont="1" applyFill="1" applyBorder="1" applyAlignment="1" applyProtection="1">
      <alignment vertical="center"/>
    </xf>
    <xf numFmtId="0" fontId="4" fillId="0" borderId="10" xfId="0" applyFont="1" applyBorder="1" applyAlignment="1">
      <alignment vertical="center"/>
    </xf>
    <xf numFmtId="9" fontId="4" fillId="5" borderId="11" xfId="2" applyFont="1" applyFill="1" applyBorder="1" applyAlignment="1" applyProtection="1">
      <alignment vertical="center"/>
    </xf>
    <xf numFmtId="9" fontId="4" fillId="5" borderId="0" xfId="2" applyFont="1" applyFill="1" applyBorder="1" applyAlignment="1" applyProtection="1">
      <alignment vertical="center"/>
    </xf>
    <xf numFmtId="9" fontId="4" fillId="5" borderId="13" xfId="2" applyFont="1" applyFill="1" applyBorder="1" applyAlignment="1" applyProtection="1">
      <alignment vertical="center"/>
    </xf>
    <xf numFmtId="164" fontId="4" fillId="5" borderId="4" xfId="1" applyNumberFormat="1" applyFont="1" applyFill="1" applyBorder="1" applyAlignment="1" applyProtection="1">
      <alignment vertical="center"/>
    </xf>
    <xf numFmtId="164" fontId="4" fillId="5" borderId="21" xfId="1" applyNumberFormat="1" applyFont="1" applyFill="1" applyBorder="1" applyAlignment="1" applyProtection="1">
      <alignment vertical="center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164" fontId="4" fillId="5" borderId="19" xfId="1" applyNumberFormat="1" applyFont="1" applyFill="1" applyBorder="1" applyAlignment="1" applyProtection="1">
      <alignment vertical="center"/>
    </xf>
    <xf numFmtId="164" fontId="4" fillId="5" borderId="20" xfId="1" applyNumberFormat="1" applyFont="1" applyFill="1" applyBorder="1" applyAlignment="1" applyProtection="1">
      <alignment vertical="center"/>
    </xf>
    <xf numFmtId="0" fontId="4" fillId="0" borderId="17" xfId="0" applyFont="1" applyBorder="1" applyAlignment="1">
      <alignment vertical="center"/>
    </xf>
    <xf numFmtId="44" fontId="4" fillId="5" borderId="19" xfId="1" applyFont="1" applyFill="1" applyBorder="1" applyAlignment="1" applyProtection="1">
      <alignment vertical="center"/>
    </xf>
    <xf numFmtId="44" fontId="4" fillId="5" borderId="20" xfId="1" applyFont="1" applyFill="1" applyBorder="1" applyAlignment="1" applyProtection="1">
      <alignment vertical="center"/>
    </xf>
    <xf numFmtId="0" fontId="4" fillId="0" borderId="5" xfId="0" applyFont="1" applyBorder="1" applyAlignment="1">
      <alignment vertical="center"/>
    </xf>
    <xf numFmtId="164" fontId="4" fillId="0" borderId="7" xfId="0" applyNumberFormat="1" applyFont="1" applyBorder="1" applyAlignment="1">
      <alignment vertical="center"/>
    </xf>
    <xf numFmtId="164" fontId="4" fillId="0" borderId="14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7" fillId="7" borderId="5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10" fontId="4" fillId="0" borderId="24" xfId="2" applyNumberFormat="1" applyFont="1" applyFill="1" applyBorder="1" applyAlignment="1" applyProtection="1">
      <alignment vertical="center"/>
    </xf>
    <xf numFmtId="10" fontId="4" fillId="0" borderId="23" xfId="2" applyNumberFormat="1" applyFont="1" applyFill="1" applyBorder="1" applyAlignment="1" applyProtection="1">
      <alignment vertical="center"/>
    </xf>
    <xf numFmtId="10" fontId="10" fillId="0" borderId="23" xfId="2" applyNumberFormat="1" applyFont="1" applyFill="1" applyBorder="1" applyAlignment="1" applyProtection="1">
      <alignment vertical="center"/>
    </xf>
    <xf numFmtId="0" fontId="4" fillId="0" borderId="3" xfId="0" applyFont="1" applyBorder="1" applyAlignment="1">
      <alignment vertical="center"/>
    </xf>
    <xf numFmtId="10" fontId="4" fillId="0" borderId="4" xfId="2" applyNumberFormat="1" applyFont="1" applyFill="1" applyBorder="1" applyAlignment="1" applyProtection="1">
      <alignment vertical="center"/>
    </xf>
    <xf numFmtId="10" fontId="4" fillId="0" borderId="21" xfId="2" applyNumberFormat="1" applyFont="1" applyFill="1" applyBorder="1" applyAlignment="1" applyProtection="1">
      <alignment vertical="center"/>
    </xf>
    <xf numFmtId="10" fontId="10" fillId="0" borderId="21" xfId="2" applyNumberFormat="1" applyFont="1" applyFill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2" borderId="5" xfId="0" applyFont="1" applyFill="1" applyBorder="1" applyAlignment="1">
      <alignment vertical="center"/>
    </xf>
    <xf numFmtId="164" fontId="4" fillId="2" borderId="7" xfId="1" applyNumberFormat="1" applyFont="1" applyFill="1" applyBorder="1" applyAlignment="1" applyProtection="1">
      <alignment horizontal="center" vertical="center"/>
    </xf>
    <xf numFmtId="164" fontId="4" fillId="2" borderId="14" xfId="1" applyNumberFormat="1" applyFont="1" applyFill="1" applyBorder="1" applyAlignment="1" applyProtection="1">
      <alignment horizontal="center" vertical="center"/>
    </xf>
    <xf numFmtId="164" fontId="10" fillId="2" borderId="14" xfId="1" applyNumberFormat="1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>
      <alignment vertical="center" wrapText="1"/>
    </xf>
    <xf numFmtId="164" fontId="7" fillId="2" borderId="9" xfId="0" applyNumberFormat="1" applyFont="1" applyFill="1" applyBorder="1" applyAlignment="1">
      <alignment vertical="center"/>
    </xf>
    <xf numFmtId="164" fontId="7" fillId="2" borderId="12" xfId="0" applyNumberFormat="1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165" fontId="4" fillId="5" borderId="0" xfId="0" applyNumberFormat="1" applyFont="1" applyFill="1" applyAlignment="1">
      <alignment vertical="center"/>
    </xf>
    <xf numFmtId="0" fontId="7" fillId="5" borderId="0" xfId="0" applyFont="1" applyFill="1" applyAlignment="1">
      <alignment vertical="center"/>
    </xf>
    <xf numFmtId="44" fontId="4" fillId="3" borderId="0" xfId="0" applyNumberFormat="1" applyFont="1" applyFill="1" applyAlignment="1">
      <alignment vertical="center"/>
    </xf>
    <xf numFmtId="44" fontId="4" fillId="4" borderId="0" xfId="0" applyNumberFormat="1" applyFont="1" applyFill="1" applyAlignment="1">
      <alignment vertical="center"/>
    </xf>
    <xf numFmtId="0" fontId="7" fillId="6" borderId="9" xfId="0" applyFont="1" applyFill="1" applyBorder="1" applyAlignment="1" applyProtection="1">
      <alignment horizontal="center" vertical="center"/>
      <protection locked="0"/>
    </xf>
    <xf numFmtId="0" fontId="7" fillId="6" borderId="11" xfId="0" applyFont="1" applyFill="1" applyBorder="1" applyAlignment="1" applyProtection="1">
      <alignment horizontal="center" vertical="center"/>
      <protection locked="0"/>
    </xf>
    <xf numFmtId="165" fontId="4" fillId="6" borderId="7" xfId="4" applyNumberFormat="1" applyFont="1" applyFill="1" applyBorder="1" applyAlignment="1" applyProtection="1">
      <alignment horizontal="center" vertical="center"/>
      <protection locked="0"/>
    </xf>
    <xf numFmtId="165" fontId="4" fillId="6" borderId="4" xfId="4" applyNumberFormat="1" applyFont="1" applyFill="1" applyBorder="1" applyAlignment="1" applyProtection="1">
      <alignment vertical="center"/>
      <protection locked="0"/>
    </xf>
    <xf numFmtId="165" fontId="4" fillId="6" borderId="19" xfId="4" applyNumberFormat="1" applyFont="1" applyFill="1" applyBorder="1" applyAlignment="1" applyProtection="1">
      <alignment vertical="center"/>
      <protection locked="0"/>
    </xf>
    <xf numFmtId="0" fontId="4" fillId="6" borderId="2" xfId="0" applyFont="1" applyFill="1" applyBorder="1" applyAlignment="1" applyProtection="1">
      <alignment horizontal="center" vertical="center"/>
      <protection locked="0"/>
    </xf>
    <xf numFmtId="0" fontId="7" fillId="6" borderId="13" xfId="0" applyFont="1" applyFill="1" applyBorder="1" applyAlignment="1" applyProtection="1">
      <alignment horizontal="center" vertical="center"/>
      <protection locked="0"/>
    </xf>
    <xf numFmtId="165" fontId="4" fillId="6" borderId="14" xfId="4" applyNumberFormat="1" applyFont="1" applyFill="1" applyBorder="1" applyAlignment="1" applyProtection="1">
      <alignment horizontal="center" vertical="center"/>
      <protection locked="0"/>
    </xf>
    <xf numFmtId="0" fontId="7" fillId="6" borderId="12" xfId="0" applyFont="1" applyFill="1" applyBorder="1" applyAlignment="1" applyProtection="1">
      <alignment horizontal="center" vertical="center"/>
      <protection locked="0"/>
    </xf>
    <xf numFmtId="165" fontId="4" fillId="6" borderId="22" xfId="4" applyNumberFormat="1" applyFont="1" applyFill="1" applyBorder="1" applyAlignment="1" applyProtection="1">
      <alignment vertical="center"/>
      <protection locked="0"/>
    </xf>
    <xf numFmtId="165" fontId="4" fillId="6" borderId="20" xfId="4" applyNumberFormat="1" applyFont="1" applyFill="1" applyBorder="1" applyAlignment="1" applyProtection="1">
      <alignment vertical="center"/>
      <protection locked="0"/>
    </xf>
    <xf numFmtId="0" fontId="4" fillId="6" borderId="15" xfId="0" applyFont="1" applyFill="1" applyBorder="1" applyAlignment="1" applyProtection="1">
      <alignment horizontal="center" vertical="center"/>
      <protection locked="0"/>
    </xf>
    <xf numFmtId="0" fontId="4" fillId="5" borderId="0" xfId="0" applyFont="1" applyFill="1" applyAlignment="1">
      <alignment vertical="center" wrapText="1"/>
    </xf>
    <xf numFmtId="0" fontId="4" fillId="5" borderId="25" xfId="0" applyFont="1" applyFill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5" borderId="2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13" fillId="5" borderId="0" xfId="0" applyFont="1" applyFill="1" applyAlignment="1">
      <alignment horizontal="center" vertical="center" wrapText="1"/>
    </xf>
    <xf numFmtId="0" fontId="15" fillId="5" borderId="0" xfId="0" applyFont="1" applyFill="1" applyAlignment="1">
      <alignment horizontal="left" wrapText="1"/>
    </xf>
    <xf numFmtId="0" fontId="4" fillId="0" borderId="0" xfId="0" applyFont="1" applyAlignment="1">
      <alignment horizontal="left" vertical="center" wrapText="1"/>
    </xf>
  </cellXfs>
  <cellStyles count="5">
    <cellStyle name="Milliers" xfId="4" builtinId="3"/>
    <cellStyle name="Monétaire" xfId="1" builtinId="4"/>
    <cellStyle name="Normal" xfId="0" builtinId="0"/>
    <cellStyle name="Normal 3" xfId="3" xr:uid="{B3ED8676-52F3-4859-957C-3F46A523BE51}"/>
    <cellStyle name="Pourcentage" xfId="2" builtinId="5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06/relationships/vbaProject" Target="vbaProject.bin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98C4D-EF82-45E2-A3D1-98E3FDE02E64}">
  <sheetPr codeName="Feuil1"/>
  <dimension ref="A1:AG84"/>
  <sheetViews>
    <sheetView showGridLines="0" tabSelected="1" zoomScale="90" zoomScaleNormal="90" workbookViewId="0">
      <pane xSplit="1" ySplit="9" topLeftCell="B35" activePane="bottomRight" state="frozen"/>
      <selection pane="topRight" activeCell="B1" sqref="B1"/>
      <selection pane="bottomLeft" activeCell="A10" sqref="A10"/>
      <selection pane="bottomRight" activeCell="B6" sqref="B6"/>
    </sheetView>
  </sheetViews>
  <sheetFormatPr baseColWidth="10" defaultColWidth="11.44140625" defaultRowHeight="13.8" x14ac:dyDescent="0.25"/>
  <cols>
    <col min="1" max="1" width="90.5546875" style="6" customWidth="1"/>
    <col min="2" max="2" width="18.44140625" style="6" customWidth="1"/>
    <col min="3" max="3" width="1.77734375" style="6" customWidth="1"/>
    <col min="4" max="4" width="15.77734375" style="6" customWidth="1"/>
    <col min="5" max="5" width="1.77734375" style="6" customWidth="1"/>
    <col min="6" max="6" width="15.77734375" style="6" customWidth="1"/>
    <col min="7" max="7" width="1.77734375" style="6" customWidth="1"/>
    <col min="8" max="8" width="15.77734375" style="6" customWidth="1"/>
    <col min="9" max="9" width="1.77734375" style="6" customWidth="1"/>
    <col min="10" max="10" width="15.77734375" style="6" customWidth="1"/>
    <col min="11" max="11" width="1.77734375" style="6" customWidth="1"/>
    <col min="12" max="12" width="15.77734375" style="6" customWidth="1"/>
    <col min="13" max="13" width="1.77734375" style="6" customWidth="1"/>
    <col min="14" max="14" width="15.77734375" style="6" customWidth="1"/>
    <col min="15" max="15" width="1.77734375" style="6" customWidth="1"/>
    <col min="16" max="16" width="15.77734375" style="6" customWidth="1"/>
    <col min="17" max="17" width="1.77734375" style="6" customWidth="1"/>
    <col min="18" max="18" width="15.77734375" style="6" customWidth="1"/>
    <col min="19" max="19" width="1.77734375" style="6" customWidth="1"/>
    <col min="20" max="20" width="15.77734375" style="6" customWidth="1"/>
    <col min="21" max="21" width="1.77734375" style="6" customWidth="1"/>
    <col min="22" max="22" width="15.77734375" style="6" customWidth="1"/>
    <col min="23" max="23" width="1.77734375" style="6" customWidth="1"/>
    <col min="24" max="24" width="15.77734375" style="6" customWidth="1"/>
    <col min="25" max="33" width="11.44140625" style="6"/>
    <col min="34" max="34" width="44.5546875" style="6" customWidth="1"/>
    <col min="35" max="35" width="11.5546875" style="6" bestFit="1" customWidth="1"/>
    <col min="36" max="16384" width="11.44140625" style="6"/>
  </cols>
  <sheetData>
    <row r="1" spans="1:33" ht="80.25" customHeight="1" x14ac:dyDescent="0.25">
      <c r="A1" s="96" t="s">
        <v>41</v>
      </c>
      <c r="B1" s="96"/>
      <c r="C1" s="96"/>
      <c r="D1" s="9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Z1" s="7"/>
    </row>
    <row r="2" spans="1:33" ht="39.75" customHeight="1" x14ac:dyDescent="0.3">
      <c r="A2" s="97" t="s">
        <v>33</v>
      </c>
      <c r="B2" s="97"/>
      <c r="C2" s="97"/>
      <c r="D2" s="9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Z2" s="9"/>
      <c r="AA2" s="10"/>
      <c r="AB2" s="10"/>
      <c r="AC2" s="10"/>
      <c r="AD2" s="10"/>
      <c r="AE2" s="10"/>
      <c r="AF2" s="10"/>
      <c r="AG2" s="10"/>
    </row>
    <row r="3" spans="1:33" ht="12" customHeight="1" x14ac:dyDescent="0.25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Z3" s="9"/>
      <c r="AA3" s="10"/>
      <c r="AB3" s="10"/>
      <c r="AC3" s="10"/>
      <c r="AD3" s="10"/>
      <c r="AE3" s="10"/>
      <c r="AF3" s="10"/>
    </row>
    <row r="4" spans="1:33" ht="36.6" customHeight="1" x14ac:dyDescent="0.25">
      <c r="A4" s="98" t="s">
        <v>34</v>
      </c>
      <c r="B4" s="98"/>
      <c r="C4" s="98"/>
      <c r="D4" s="98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Z4" s="7"/>
      <c r="AA4" s="10"/>
      <c r="AB4" s="10"/>
      <c r="AC4" s="10"/>
      <c r="AD4" s="10"/>
      <c r="AE4" s="10"/>
      <c r="AF4" s="10"/>
    </row>
    <row r="5" spans="1:33" ht="14.4" thickBot="1" x14ac:dyDescent="0.3">
      <c r="A5" s="13"/>
      <c r="Z5" s="14"/>
    </row>
    <row r="6" spans="1:33" s="16" customFormat="1" ht="19.8" customHeight="1" thickBot="1" x14ac:dyDescent="0.35">
      <c r="A6" s="15" t="s">
        <v>25</v>
      </c>
      <c r="B6" s="77">
        <v>12</v>
      </c>
      <c r="Z6" s="14"/>
    </row>
    <row r="7" spans="1:33" s="16" customFormat="1" ht="21" customHeight="1" thickBot="1" x14ac:dyDescent="0.35">
      <c r="A7" s="13"/>
    </row>
    <row r="8" spans="1:33" s="16" customFormat="1" ht="19.350000000000001" customHeight="1" x14ac:dyDescent="0.3">
      <c r="A8" s="17" t="s">
        <v>26</v>
      </c>
      <c r="B8" s="78" t="s">
        <v>9</v>
      </c>
      <c r="D8" s="83" t="s">
        <v>10</v>
      </c>
      <c r="F8" s="83" t="s">
        <v>14</v>
      </c>
      <c r="H8" s="83" t="s">
        <v>15</v>
      </c>
      <c r="J8" s="83" t="s">
        <v>16</v>
      </c>
      <c r="L8" s="83" t="s">
        <v>17</v>
      </c>
      <c r="N8" s="83" t="s">
        <v>18</v>
      </c>
      <c r="P8" s="83" t="s">
        <v>19</v>
      </c>
      <c r="R8" s="83" t="s">
        <v>20</v>
      </c>
      <c r="T8" s="83" t="s">
        <v>21</v>
      </c>
      <c r="V8" s="83" t="s">
        <v>22</v>
      </c>
      <c r="X8" s="83" t="s">
        <v>23</v>
      </c>
    </row>
    <row r="9" spans="1:33" s="16" customFormat="1" ht="18.75" customHeight="1" thickBot="1" x14ac:dyDescent="0.35">
      <c r="A9" s="18" t="s">
        <v>27</v>
      </c>
      <c r="B9" s="79"/>
      <c r="D9" s="84"/>
      <c r="F9" s="84"/>
      <c r="H9" s="84"/>
      <c r="J9" s="84"/>
      <c r="L9" s="84"/>
      <c r="N9" s="84"/>
      <c r="P9" s="84"/>
      <c r="R9" s="84"/>
      <c r="T9" s="84"/>
      <c r="V9" s="84"/>
      <c r="X9" s="84"/>
    </row>
    <row r="10" spans="1:33" s="16" customFormat="1" ht="22.35" customHeight="1" thickBot="1" x14ac:dyDescent="0.35"/>
    <row r="11" spans="1:33" s="16" customFormat="1" ht="18" customHeight="1" thickBot="1" x14ac:dyDescent="0.35">
      <c r="A11" s="19" t="s">
        <v>50</v>
      </c>
      <c r="B11" s="77" t="s">
        <v>7</v>
      </c>
      <c r="D11" s="85" t="s">
        <v>7</v>
      </c>
      <c r="F11" s="85" t="s">
        <v>4</v>
      </c>
      <c r="H11" s="85" t="s">
        <v>7</v>
      </c>
      <c r="J11" s="85" t="s">
        <v>7</v>
      </c>
      <c r="L11" s="85" t="s">
        <v>7</v>
      </c>
      <c r="N11" s="85" t="s">
        <v>7</v>
      </c>
      <c r="P11" s="85" t="s">
        <v>7</v>
      </c>
      <c r="R11" s="85" t="s">
        <v>7</v>
      </c>
      <c r="T11" s="85" t="s">
        <v>7</v>
      </c>
      <c r="V11" s="85" t="s">
        <v>7</v>
      </c>
      <c r="X11" s="85" t="s">
        <v>7</v>
      </c>
      <c r="Z11" s="14"/>
    </row>
    <row r="12" spans="1:33" s="20" customFormat="1" ht="16.8" customHeight="1" x14ac:dyDescent="0.3">
      <c r="B12" s="21"/>
      <c r="D12" s="16"/>
      <c r="F12" s="16"/>
      <c r="H12" s="16"/>
      <c r="J12" s="16"/>
      <c r="L12" s="16"/>
      <c r="N12" s="16"/>
      <c r="P12" s="16"/>
      <c r="R12" s="16"/>
      <c r="T12" s="16"/>
      <c r="V12" s="16"/>
      <c r="X12" s="16"/>
    </row>
    <row r="13" spans="1:33" s="20" customFormat="1" ht="18" customHeight="1" thickBot="1" x14ac:dyDescent="0.35">
      <c r="A13" s="22" t="s">
        <v>44</v>
      </c>
      <c r="B13" s="21"/>
      <c r="D13" s="16"/>
      <c r="F13" s="16"/>
      <c r="H13" s="16"/>
      <c r="J13" s="16"/>
      <c r="L13" s="16"/>
      <c r="N13" s="16"/>
      <c r="P13" s="16"/>
      <c r="R13" s="16"/>
      <c r="T13" s="16"/>
      <c r="V13" s="16"/>
      <c r="X13" s="16"/>
    </row>
    <row r="14" spans="1:33" s="16" customFormat="1" ht="20.55" customHeight="1" x14ac:dyDescent="0.3">
      <c r="A14" s="23" t="s">
        <v>8</v>
      </c>
      <c r="B14" s="24">
        <f>+IF(B$11=Parametres!$A$2,1400,0)</f>
        <v>0</v>
      </c>
      <c r="D14" s="25">
        <f>+IF(D$11=Parametres!$A$2,1400,0)</f>
        <v>0</v>
      </c>
      <c r="F14" s="25">
        <f>+IF(F$11=Parametres!$A$2,1400,0)</f>
        <v>1400</v>
      </c>
      <c r="H14" s="25">
        <f>+IF(H$11=Parametres!$A$2,1400,0)</f>
        <v>0</v>
      </c>
      <c r="J14" s="25">
        <f>+IF(J$11=Parametres!$A$2,1400,0)</f>
        <v>0</v>
      </c>
      <c r="L14" s="25">
        <f>+IF(L$11=Parametres!$A$2,1400,0)</f>
        <v>0</v>
      </c>
      <c r="N14" s="25">
        <f>+IF(N$11=Parametres!$A$2,1400,0)</f>
        <v>0</v>
      </c>
      <c r="P14" s="25">
        <f>+IF(P$11=Parametres!$A$2,1400,0)</f>
        <v>0</v>
      </c>
      <c r="R14" s="25">
        <f>+IF(R$11=Parametres!$A$2,1400,0)</f>
        <v>0</v>
      </c>
      <c r="T14" s="25">
        <f>+IF(T$11=Parametres!$A$2,1400,0)</f>
        <v>0</v>
      </c>
      <c r="V14" s="25">
        <f>+IF(V$11=Parametres!$A$2,1400,0)</f>
        <v>0</v>
      </c>
      <c r="X14" s="25">
        <f>+IF(X$11=Parametres!$A$2,1400,0)</f>
        <v>0</v>
      </c>
      <c r="Z14" s="14"/>
    </row>
    <row r="15" spans="1:33" s="16" customFormat="1" ht="14.4" thickBot="1" x14ac:dyDescent="0.35">
      <c r="A15" s="26" t="s">
        <v>35</v>
      </c>
      <c r="B15" s="27">
        <f>IF(B11=Parametres!$A$2,ROUND(B14*B9,0),0)</f>
        <v>0</v>
      </c>
      <c r="D15" s="28">
        <f>IF(D11=Parametres!$A$2,ROUND(D14*D9,0),0)</f>
        <v>0</v>
      </c>
      <c r="F15" s="28">
        <f>IF(F11=Parametres!$A$2,ROUND(F14*F9,0),0)</f>
        <v>0</v>
      </c>
      <c r="H15" s="28">
        <f>IF(H11=Parametres!$A$2,ROUND(H14*H9,0),0)</f>
        <v>0</v>
      </c>
      <c r="J15" s="28">
        <f>IF(J11=Parametres!$A$2,ROUND(J14*J9,0),0)</f>
        <v>0</v>
      </c>
      <c r="L15" s="28">
        <f>IF(L11=Parametres!$A$2,ROUND(L14*L9,0),0)</f>
        <v>0</v>
      </c>
      <c r="N15" s="28">
        <f>IF(N11=Parametres!$A$2,ROUND(N14*N9,0),0)</f>
        <v>0</v>
      </c>
      <c r="P15" s="28">
        <f>IF(P11=Parametres!$A$2,ROUND(P14*P9,0),0)</f>
        <v>0</v>
      </c>
      <c r="R15" s="28">
        <f>IF(R11=Parametres!$A$2,ROUND(R14*R9,0),0)</f>
        <v>0</v>
      </c>
      <c r="T15" s="28">
        <f>IF(T11=Parametres!$A$2,ROUND(T14*T9,0),0)</f>
        <v>0</v>
      </c>
      <c r="V15" s="28">
        <f>IF(V11=Parametres!$A$2,ROUND(V14*V9,0),0)</f>
        <v>0</v>
      </c>
      <c r="X15" s="28">
        <f>IF(X11=Parametres!$A$2,ROUND(X14*X9,0),0)</f>
        <v>0</v>
      </c>
      <c r="Z15" s="14"/>
    </row>
    <row r="16" spans="1:33" s="16" customFormat="1" ht="28.8" customHeight="1" x14ac:dyDescent="0.3"/>
    <row r="17" spans="1:26" s="20" customFormat="1" ht="18.75" customHeight="1" x14ac:dyDescent="0.3">
      <c r="A17" s="22" t="s">
        <v>28</v>
      </c>
      <c r="B17" s="29"/>
    </row>
    <row r="18" spans="1:26" s="20" customFormat="1" ht="5.55" customHeight="1" x14ac:dyDescent="0.3">
      <c r="A18" s="22"/>
      <c r="B18" s="29"/>
    </row>
    <row r="19" spans="1:26" s="16" customFormat="1" ht="14.4" thickBot="1" x14ac:dyDescent="0.35">
      <c r="A19" s="92" t="s">
        <v>13</v>
      </c>
      <c r="B19" s="30"/>
    </row>
    <row r="20" spans="1:26" s="16" customFormat="1" ht="19.8" customHeight="1" x14ac:dyDescent="0.3">
      <c r="A20" s="23" t="s">
        <v>8</v>
      </c>
      <c r="B20" s="24">
        <f>+IF(B$11=Parametres!$A$2,0,280)</f>
        <v>280</v>
      </c>
      <c r="D20" s="25">
        <f>+IF(D$11=Parametres!$A$2,0,280)</f>
        <v>280</v>
      </c>
      <c r="F20" s="25">
        <f>+IF(F$11=Parametres!$A$2,0,280)</f>
        <v>0</v>
      </c>
      <c r="H20" s="25">
        <f>+IF(H$11=Parametres!$A$2,0,280)</f>
        <v>280</v>
      </c>
      <c r="J20" s="25">
        <f>+IF(J$11=Parametres!$A$2,0,280)</f>
        <v>280</v>
      </c>
      <c r="L20" s="25">
        <f>+IF(L$11=Parametres!$A$2,0,280)</f>
        <v>280</v>
      </c>
      <c r="N20" s="25">
        <f>+IF(N$11=Parametres!$A$2,0,280)</f>
        <v>280</v>
      </c>
      <c r="P20" s="25">
        <f>+IF(P$11=Parametres!$A$2,0,280)</f>
        <v>280</v>
      </c>
      <c r="R20" s="25">
        <f>+IF(R$11=Parametres!$A$2,0,280)</f>
        <v>280</v>
      </c>
      <c r="T20" s="25">
        <f>+IF(T$11=Parametres!$A$2,0,280)</f>
        <v>280</v>
      </c>
      <c r="V20" s="25">
        <f>+IF(V$11=Parametres!$A$2,0,280)</f>
        <v>280</v>
      </c>
      <c r="X20" s="25">
        <f>+IF(X$11=Parametres!$A$2,0,280)</f>
        <v>280</v>
      </c>
    </row>
    <row r="21" spans="1:26" s="16" customFormat="1" ht="18" customHeight="1" thickBot="1" x14ac:dyDescent="0.35">
      <c r="A21" s="26" t="s">
        <v>54</v>
      </c>
      <c r="B21" s="31">
        <f>IF(B11="Oui",0,ROUND(B20*B9,0))</f>
        <v>0</v>
      </c>
      <c r="D21" s="32">
        <f>IF(D11="Oui",0,ROUND(D20*D9,0))</f>
        <v>0</v>
      </c>
      <c r="F21" s="32">
        <f>IF(F11="Oui",0,ROUND(F20*F9,0))</f>
        <v>0</v>
      </c>
      <c r="H21" s="32">
        <f>IF(H11="Oui",0,ROUND(H20*H9,0))</f>
        <v>0</v>
      </c>
      <c r="J21" s="32">
        <f>IF(J11="Oui",0,ROUND(J20*J9,0))</f>
        <v>0</v>
      </c>
      <c r="L21" s="32">
        <f>IF(L11="Oui",0,ROUND(L20*L9,0))</f>
        <v>0</v>
      </c>
      <c r="N21" s="32">
        <f>IF(N11="Oui",0,ROUND(N20*N9,0))</f>
        <v>0</v>
      </c>
      <c r="P21" s="32">
        <f>IF(P11="Oui",0,ROUND(P20*P9,0))</f>
        <v>0</v>
      </c>
      <c r="R21" s="32">
        <f>IF(R11="Oui",0,ROUND(R20*R9,0))</f>
        <v>0</v>
      </c>
      <c r="T21" s="32">
        <f>IF(T11="Oui",0,ROUND(T20*T9,0))</f>
        <v>0</v>
      </c>
      <c r="V21" s="32">
        <f>IF(V11="Oui",0,ROUND(V20*V9,0))</f>
        <v>0</v>
      </c>
      <c r="X21" s="32">
        <f>IF(X11="Oui",0,ROUND(X20*X9,0))</f>
        <v>0</v>
      </c>
    </row>
    <row r="22" spans="1:26" s="16" customFormat="1" x14ac:dyDescent="0.3">
      <c r="A22" s="93"/>
      <c r="B22" s="33"/>
      <c r="D22" s="20"/>
      <c r="F22" s="20"/>
      <c r="H22" s="20"/>
      <c r="J22" s="20"/>
      <c r="L22" s="20"/>
      <c r="N22" s="20"/>
      <c r="P22" s="20"/>
      <c r="R22" s="20"/>
      <c r="T22" s="20"/>
      <c r="V22" s="20"/>
      <c r="X22" s="20"/>
    </row>
    <row r="23" spans="1:26" s="16" customFormat="1" ht="28.2" thickBot="1" x14ac:dyDescent="0.35">
      <c r="A23" s="94" t="s">
        <v>51</v>
      </c>
      <c r="B23" s="89"/>
      <c r="C23" s="89"/>
      <c r="D23" s="89"/>
      <c r="F23" s="14"/>
      <c r="H23" s="14"/>
      <c r="J23" s="14"/>
      <c r="L23" s="14"/>
      <c r="N23" s="14"/>
      <c r="P23" s="14"/>
      <c r="R23" s="14"/>
      <c r="T23" s="14"/>
      <c r="V23" s="14"/>
      <c r="X23" s="14"/>
    </row>
    <row r="24" spans="1:26" s="16" customFormat="1" ht="21.6" customHeight="1" x14ac:dyDescent="0.3">
      <c r="A24" s="34" t="s">
        <v>52</v>
      </c>
      <c r="B24" s="35">
        <f>+IF(B$11=Parametres!$A$2,0,0.8)</f>
        <v>0.8</v>
      </c>
      <c r="C24" s="36"/>
      <c r="D24" s="37">
        <f>+IF(D$11=Parametres!$A$2,0,0.8)</f>
        <v>0.8</v>
      </c>
      <c r="E24" s="36"/>
      <c r="F24" s="37">
        <f>+IF(F$11=Parametres!$A$2,0,0.8)</f>
        <v>0</v>
      </c>
      <c r="G24" s="36"/>
      <c r="H24" s="37">
        <f>+IF(H$11=Parametres!$A$2,0,0.8)</f>
        <v>0.8</v>
      </c>
      <c r="I24" s="36"/>
      <c r="J24" s="37">
        <f>+IF(J$11=Parametres!$A$2,0,0.8)</f>
        <v>0.8</v>
      </c>
      <c r="K24" s="36"/>
      <c r="L24" s="37">
        <f>+IF(L$11=Parametres!$A$2,0,0.8)</f>
        <v>0.8</v>
      </c>
      <c r="M24" s="36"/>
      <c r="N24" s="37">
        <f>+IF(N$11=Parametres!$A$2,0,0.8)</f>
        <v>0.8</v>
      </c>
      <c r="O24" s="36"/>
      <c r="P24" s="37">
        <f>+IF(P$11=Parametres!$A$2,0,0.8)</f>
        <v>0.8</v>
      </c>
      <c r="Q24" s="36"/>
      <c r="R24" s="37">
        <f>+IF(R$11=Parametres!$A$2,0,0.8)</f>
        <v>0.8</v>
      </c>
      <c r="S24" s="36"/>
      <c r="T24" s="37">
        <f>+IF(T$11=Parametres!$A$2,0,0.8)</f>
        <v>0.8</v>
      </c>
      <c r="U24" s="36"/>
      <c r="V24" s="37">
        <f>+IF(V$11=Parametres!$A$2,0,0.8)</f>
        <v>0.8</v>
      </c>
      <c r="W24" s="36"/>
      <c r="X24" s="37">
        <f>+IF(X$11=Parametres!$A$2,0,0.8)</f>
        <v>0.8</v>
      </c>
      <c r="Z24" s="14"/>
    </row>
    <row r="25" spans="1:26" s="16" customFormat="1" ht="5.4" customHeight="1" x14ac:dyDescent="0.3">
      <c r="A25" s="58"/>
      <c r="B25" s="38"/>
      <c r="D25" s="39"/>
      <c r="F25" s="39"/>
      <c r="H25" s="39"/>
      <c r="J25" s="39"/>
      <c r="L25" s="39"/>
      <c r="N25" s="39"/>
      <c r="P25" s="39"/>
      <c r="R25" s="39"/>
      <c r="T25" s="39"/>
      <c r="V25" s="39"/>
      <c r="X25" s="39"/>
      <c r="Z25" s="14"/>
    </row>
    <row r="26" spans="1:26" s="16" customFormat="1" ht="27.6" x14ac:dyDescent="0.3">
      <c r="A26" s="40" t="s">
        <v>36</v>
      </c>
      <c r="B26" s="80"/>
      <c r="D26" s="86"/>
      <c r="F26" s="86"/>
      <c r="H26" s="86"/>
      <c r="J26" s="86"/>
      <c r="L26" s="86"/>
      <c r="N26" s="86"/>
      <c r="P26" s="86"/>
      <c r="R26" s="86"/>
      <c r="T26" s="86"/>
      <c r="V26" s="86"/>
      <c r="X26" s="86"/>
      <c r="Z26" s="14"/>
    </row>
    <row r="27" spans="1:26" s="16" customFormat="1" ht="30.6" customHeight="1" x14ac:dyDescent="0.3">
      <c r="A27" s="41" t="s">
        <v>37</v>
      </c>
      <c r="B27" s="42">
        <f>+IF(B$11=Parametres!$A$2,0,2200)</f>
        <v>2200</v>
      </c>
      <c r="D27" s="43">
        <f>+IF(D$11=Parametres!$A$2,0,2200)</f>
        <v>2200</v>
      </c>
      <c r="F27" s="43">
        <f>+IF(F$11=Parametres!$A$2,0,2200)</f>
        <v>0</v>
      </c>
      <c r="H27" s="43">
        <f>+IF(H$11=Parametres!$A$2,0,2200)</f>
        <v>2200</v>
      </c>
      <c r="J27" s="43">
        <f>+IF(J$11=Parametres!$A$2,0,2200)</f>
        <v>2200</v>
      </c>
      <c r="L27" s="43">
        <f>+IF(L$11=Parametres!$A$2,0,2200)</f>
        <v>2200</v>
      </c>
      <c r="N27" s="43">
        <f>+IF(N$11=Parametres!$A$2,0,2200)</f>
        <v>2200</v>
      </c>
      <c r="P27" s="43">
        <f>+IF(P$11=Parametres!$A$2,0,2200)</f>
        <v>2200</v>
      </c>
      <c r="R27" s="43">
        <f>+IF(R$11=Parametres!$A$2,0,2200)</f>
        <v>2200</v>
      </c>
      <c r="T27" s="43">
        <f>+IF(T$11=Parametres!$A$2,0,2200)</f>
        <v>2200</v>
      </c>
      <c r="V27" s="43">
        <f>+IF(V$11=Parametres!$A$2,0,2200)</f>
        <v>2200</v>
      </c>
      <c r="X27" s="43">
        <f>+IF(X$11=Parametres!$A$2,0,2200)</f>
        <v>2200</v>
      </c>
      <c r="Z27" s="14"/>
    </row>
    <row r="28" spans="1:26" s="16" customFormat="1" ht="32.25" customHeight="1" x14ac:dyDescent="0.3">
      <c r="A28" s="41" t="s">
        <v>29</v>
      </c>
      <c r="B28" s="81"/>
      <c r="D28" s="87"/>
      <c r="F28" s="87"/>
      <c r="H28" s="87"/>
      <c r="J28" s="87"/>
      <c r="L28" s="87"/>
      <c r="N28" s="87"/>
      <c r="P28" s="87"/>
      <c r="R28" s="87"/>
      <c r="T28" s="87"/>
      <c r="V28" s="87"/>
      <c r="X28" s="87"/>
      <c r="Z28" s="14"/>
    </row>
    <row r="29" spans="1:26" s="16" customFormat="1" ht="31.5" customHeight="1" x14ac:dyDescent="0.3">
      <c r="A29" s="41" t="s">
        <v>30</v>
      </c>
      <c r="B29" s="81"/>
      <c r="D29" s="87"/>
      <c r="F29" s="87"/>
      <c r="H29" s="87"/>
      <c r="J29" s="87"/>
      <c r="L29" s="87"/>
      <c r="N29" s="87"/>
      <c r="P29" s="87"/>
      <c r="R29" s="87"/>
      <c r="T29" s="87"/>
      <c r="V29" s="87"/>
      <c r="X29" s="87"/>
      <c r="Z29" s="14"/>
    </row>
    <row r="30" spans="1:26" s="16" customFormat="1" ht="16.350000000000001" customHeight="1" x14ac:dyDescent="0.3">
      <c r="A30" s="44" t="s">
        <v>53</v>
      </c>
      <c r="B30" s="45">
        <f>+IF(B$11=Parametres!$A$2,0,56.02)</f>
        <v>56.02</v>
      </c>
      <c r="D30" s="46">
        <f>+IF(D$11=Parametres!$A$2,0,56.02)</f>
        <v>56.02</v>
      </c>
      <c r="F30" s="46">
        <f>+IF(F$11=Parametres!$A$2,0,56.02)</f>
        <v>0</v>
      </c>
      <c r="H30" s="46">
        <f>+IF(H$11=Parametres!$A$2,0,56.02)</f>
        <v>56.02</v>
      </c>
      <c r="J30" s="46">
        <f>+IF(J$11=Parametres!$A$2,0,56.02)</f>
        <v>56.02</v>
      </c>
      <c r="L30" s="46">
        <f>+IF(L$11=Parametres!$A$2,0,56.02)</f>
        <v>56.02</v>
      </c>
      <c r="N30" s="46">
        <f>+IF(N$11=Parametres!$A$2,0,56.02)</f>
        <v>56.02</v>
      </c>
      <c r="P30" s="46">
        <f>+IF(P$11=Parametres!$A$2,0,56.02)</f>
        <v>56.02</v>
      </c>
      <c r="R30" s="46">
        <f>+IF(R$11=Parametres!$A$2,0,56.02)</f>
        <v>56.02</v>
      </c>
      <c r="T30" s="46">
        <f>+IF(T$11=Parametres!$A$2,0,56.02)</f>
        <v>56.02</v>
      </c>
      <c r="V30" s="46">
        <f>+IF(V$11=Parametres!$A$2,0,56.02)</f>
        <v>56.02</v>
      </c>
      <c r="X30" s="46">
        <f>+IF(X$11=Parametres!$A$2,0,56.02)</f>
        <v>56.02</v>
      </c>
    </row>
    <row r="31" spans="1:26" s="16" customFormat="1" ht="20.55" customHeight="1" thickBot="1" x14ac:dyDescent="0.35">
      <c r="A31" s="47" t="s">
        <v>56</v>
      </c>
      <c r="B31" s="48">
        <f>ROUND(B26*B27+B28*B30,0)</f>
        <v>0</v>
      </c>
      <c r="C31" s="20"/>
      <c r="D31" s="49">
        <f>ROUND(D26*D27+D28*D30,0)</f>
        <v>0</v>
      </c>
      <c r="E31" s="20"/>
      <c r="F31" s="49">
        <f>ROUND(F26*F27+F28*F30,0)</f>
        <v>0</v>
      </c>
      <c r="G31" s="20"/>
      <c r="H31" s="49">
        <f>ROUND(H26*H27+H28*H30,0)</f>
        <v>0</v>
      </c>
      <c r="I31" s="20"/>
      <c r="J31" s="49">
        <f>ROUND(J26*J27+J28*J30,0)</f>
        <v>0</v>
      </c>
      <c r="K31" s="20"/>
      <c r="L31" s="49">
        <f>ROUND(L26*L27+L28*L30,0)</f>
        <v>0</v>
      </c>
      <c r="M31" s="20"/>
      <c r="N31" s="49">
        <f>ROUND(N26*N27+N28*N30,0)</f>
        <v>0</v>
      </c>
      <c r="O31" s="20"/>
      <c r="P31" s="49">
        <f>ROUND(P26*P27+P28*P30,0)</f>
        <v>0</v>
      </c>
      <c r="Q31" s="20"/>
      <c r="R31" s="49">
        <f>ROUND(R26*R27+R28*R30,0)</f>
        <v>0</v>
      </c>
      <c r="S31" s="20"/>
      <c r="T31" s="49">
        <f>ROUND(T26*T27+T28*T30,0)</f>
        <v>0</v>
      </c>
      <c r="U31" s="20"/>
      <c r="V31" s="49">
        <f>ROUND(V26*V27+V28*V30,0)</f>
        <v>0</v>
      </c>
      <c r="W31" s="20"/>
      <c r="X31" s="49">
        <f>ROUND(X26*X27+X28*X30,0)</f>
        <v>0</v>
      </c>
    </row>
    <row r="32" spans="1:26" s="16" customFormat="1" ht="14.4" thickBot="1" x14ac:dyDescent="0.35">
      <c r="A32" s="91"/>
      <c r="B32" s="50"/>
      <c r="C32" s="20"/>
      <c r="D32" s="50"/>
      <c r="E32" s="20"/>
      <c r="F32" s="50"/>
      <c r="G32" s="20"/>
      <c r="H32" s="50"/>
      <c r="I32" s="20"/>
      <c r="J32" s="50"/>
      <c r="K32" s="20"/>
      <c r="L32" s="50"/>
      <c r="M32" s="20"/>
      <c r="N32" s="50"/>
      <c r="O32" s="20"/>
      <c r="P32" s="50"/>
      <c r="Q32" s="20"/>
      <c r="R32" s="50"/>
      <c r="S32" s="20"/>
      <c r="T32" s="50"/>
      <c r="U32" s="20"/>
      <c r="V32" s="50"/>
      <c r="W32" s="20"/>
      <c r="X32" s="50"/>
    </row>
    <row r="33" spans="1:24" s="16" customFormat="1" ht="31.35" customHeight="1" thickBot="1" x14ac:dyDescent="0.35">
      <c r="A33" s="51" t="s">
        <v>55</v>
      </c>
      <c r="B33" s="31">
        <f>IF(B11="Oui",0,ROUND(B31*B24,0))</f>
        <v>0</v>
      </c>
      <c r="D33" s="32">
        <f>IF(D11="Oui",0,ROUND(D31*D24,0))</f>
        <v>0</v>
      </c>
      <c r="F33" s="32">
        <f>IF(F11="Oui",0,ROUND(F31*F24,0))</f>
        <v>0</v>
      </c>
      <c r="H33" s="32">
        <f>IF(H11="Oui",0,ROUND(H31*H24,0))</f>
        <v>0</v>
      </c>
      <c r="J33" s="32">
        <f>IF(J11="Oui",0,ROUND(J31*J24,0))</f>
        <v>0</v>
      </c>
      <c r="L33" s="32">
        <f>IF(L11="Oui",0,ROUND(L31*L24,0))</f>
        <v>0</v>
      </c>
      <c r="N33" s="32">
        <f>IF(N11="Oui",0,ROUND(N31*N24,0))</f>
        <v>0</v>
      </c>
      <c r="P33" s="32">
        <f>IF(P11="Oui",0,ROUND(P31*P24,0))</f>
        <v>0</v>
      </c>
      <c r="R33" s="32">
        <f>IF(R11="Oui",0,ROUND(R31*R24,0))</f>
        <v>0</v>
      </c>
      <c r="T33" s="32">
        <f>IF(T11="Oui",0,ROUND(T31*T24,0))</f>
        <v>0</v>
      </c>
      <c r="V33" s="32">
        <f>IF(V11="Oui",0,ROUND(V31*V24,0))</f>
        <v>0</v>
      </c>
      <c r="X33" s="32">
        <f>IF(X11="Oui",0,ROUND(X31*X24,0))</f>
        <v>0</v>
      </c>
    </row>
    <row r="34" spans="1:24" s="16" customFormat="1" ht="20.55" customHeight="1" x14ac:dyDescent="0.3">
      <c r="A34" s="93"/>
      <c r="B34" s="33"/>
      <c r="D34" s="20"/>
      <c r="F34" s="20"/>
      <c r="H34" s="20"/>
      <c r="J34" s="20"/>
      <c r="L34" s="20"/>
      <c r="N34" s="20"/>
      <c r="P34" s="20"/>
      <c r="R34" s="20"/>
      <c r="T34" s="20"/>
      <c r="V34" s="20"/>
      <c r="X34" s="20"/>
    </row>
    <row r="35" spans="1:24" s="16" customFormat="1" ht="33.6" customHeight="1" thickBot="1" x14ac:dyDescent="0.35">
      <c r="A35" s="95" t="s">
        <v>38</v>
      </c>
      <c r="B35" s="52"/>
      <c r="D35" s="20"/>
      <c r="F35" s="20"/>
      <c r="H35" s="20"/>
      <c r="J35" s="20"/>
      <c r="L35" s="20"/>
      <c r="N35" s="20"/>
      <c r="P35" s="20"/>
      <c r="R35" s="20"/>
      <c r="T35" s="20"/>
      <c r="V35" s="20"/>
      <c r="X35" s="20"/>
    </row>
    <row r="36" spans="1:24" s="16" customFormat="1" ht="30" customHeight="1" x14ac:dyDescent="0.3">
      <c r="A36" s="53" t="s">
        <v>46</v>
      </c>
      <c r="B36" s="82" t="s">
        <v>7</v>
      </c>
      <c r="D36" s="88" t="s">
        <v>4</v>
      </c>
      <c r="F36" s="88" t="s">
        <v>4</v>
      </c>
      <c r="H36" s="88" t="s">
        <v>7</v>
      </c>
      <c r="J36" s="88" t="s">
        <v>7</v>
      </c>
      <c r="L36" s="88" t="s">
        <v>7</v>
      </c>
      <c r="N36" s="88" t="s">
        <v>7</v>
      </c>
      <c r="P36" s="88" t="s">
        <v>7</v>
      </c>
      <c r="R36" s="88" t="s">
        <v>7</v>
      </c>
      <c r="T36" s="88" t="s">
        <v>7</v>
      </c>
      <c r="V36" s="88" t="s">
        <v>7</v>
      </c>
      <c r="X36" s="88" t="s">
        <v>7</v>
      </c>
    </row>
    <row r="37" spans="1:24" s="16" customFormat="1" x14ac:dyDescent="0.3">
      <c r="A37" s="54" t="s">
        <v>39</v>
      </c>
      <c r="B37" s="55">
        <f>+IF(B11=Parametres!$A$2,0,IF(B36=Parametres!$A$2,IF(B28&gt;0,ROUND(B28/B29,4),0),0))</f>
        <v>0</v>
      </c>
      <c r="D37" s="56">
        <f>+IF(D11=Parametres!$A$2,0,IF(D36=Parametres!$A$2,IF(D28&gt;0,ROUND(D28/D29,4),0),0))</f>
        <v>0</v>
      </c>
      <c r="F37" s="57">
        <f>+IF(F11=Parametres!$A$2,0,IF(F36=Parametres!$A$2,IF(F28&gt;0,ROUND(F28/F29,4),0),0))</f>
        <v>0</v>
      </c>
      <c r="H37" s="57">
        <f>+IF(H11=Parametres!$A$2,0,IF(H36=Parametres!$A$2,IF(H28&gt;0,ROUND(H28/H29,4),0),0))</f>
        <v>0</v>
      </c>
      <c r="J37" s="57">
        <f>+IF(J11=Parametres!$A$2,0,IF(J36=Parametres!$A$2,IF(J28&gt;0,ROUND(J28/J29,4),0),0))</f>
        <v>0</v>
      </c>
      <c r="L37" s="57">
        <f>+IF(L11=Parametres!$A$2,0,IF(L36=Parametres!$A$2,IF(L28&gt;0,ROUND(L28/L29,4),0),0))</f>
        <v>0</v>
      </c>
      <c r="N37" s="57">
        <f>+IF(N11=Parametres!$A$2,0,IF(N36=Parametres!$A$2,IF(N28&gt;0,ROUND(N28/N29,4),0),0))</f>
        <v>0</v>
      </c>
      <c r="P37" s="57">
        <f>+IF(P11=Parametres!$A$2,0,IF(P36=Parametres!$A$2,IF(P28&gt;0,ROUND(P28/P29,4),0),0))</f>
        <v>0</v>
      </c>
      <c r="R37" s="57">
        <f>+IF(R11=Parametres!$A$2,0,IF(R36=Parametres!$A$2,IF(R28&gt;0,ROUND(R28/R29,4),0),0))</f>
        <v>0</v>
      </c>
      <c r="T37" s="57">
        <f>+IF(T11=Parametres!$A$2,0,IF(T36=Parametres!$A$2,IF(T28&gt;0,ROUND(T28/T29,4),0),0))</f>
        <v>0</v>
      </c>
      <c r="V37" s="57">
        <f>+IF(V11=Parametres!$A$2,0,IF(V36=Parametres!$A$2,IF(V28&gt;0,ROUND(V28/V29,4),0),0))</f>
        <v>0</v>
      </c>
      <c r="X37" s="57">
        <f>+IF(X11=Parametres!$A$2,0,IF(X36=Parametres!$A$2,IF(X28&gt;0,ROUND(X28/X29,4),0),0))</f>
        <v>0</v>
      </c>
    </row>
    <row r="38" spans="1:24" s="16" customFormat="1" ht="6.6" customHeight="1" x14ac:dyDescent="0.3">
      <c r="A38" s="58"/>
      <c r="B38" s="59"/>
      <c r="D38" s="60"/>
      <c r="F38" s="61"/>
      <c r="H38" s="61"/>
      <c r="J38" s="61"/>
      <c r="L38" s="61"/>
      <c r="N38" s="61"/>
      <c r="P38" s="61"/>
      <c r="R38" s="61"/>
      <c r="T38" s="61"/>
      <c r="V38" s="61"/>
      <c r="X38" s="61"/>
    </row>
    <row r="39" spans="1:24" s="16" customFormat="1" x14ac:dyDescent="0.3">
      <c r="A39" s="62" t="s">
        <v>12</v>
      </c>
      <c r="B39" s="59"/>
      <c r="D39" s="60"/>
      <c r="F39" s="61"/>
      <c r="H39" s="61"/>
      <c r="J39" s="61"/>
      <c r="L39" s="61"/>
      <c r="N39" s="61"/>
      <c r="P39" s="61"/>
      <c r="R39" s="61"/>
      <c r="T39" s="61"/>
      <c r="V39" s="61"/>
      <c r="X39" s="61"/>
    </row>
    <row r="40" spans="1:24" s="16" customFormat="1" x14ac:dyDescent="0.3">
      <c r="A40" s="58" t="s">
        <v>47</v>
      </c>
      <c r="B40" s="59"/>
      <c r="D40" s="60"/>
      <c r="F40" s="61"/>
      <c r="H40" s="61"/>
      <c r="J40" s="61"/>
      <c r="L40" s="61"/>
      <c r="N40" s="61"/>
      <c r="P40" s="61"/>
      <c r="R40" s="61"/>
      <c r="T40" s="61"/>
      <c r="V40" s="61"/>
      <c r="X40" s="61"/>
    </row>
    <row r="41" spans="1:24" s="16" customFormat="1" x14ac:dyDescent="0.3">
      <c r="A41" s="63" t="s">
        <v>48</v>
      </c>
      <c r="B41" s="59"/>
      <c r="D41" s="60"/>
      <c r="F41" s="61"/>
      <c r="H41" s="61"/>
      <c r="J41" s="61"/>
      <c r="L41" s="61"/>
      <c r="N41" s="61"/>
      <c r="P41" s="61"/>
      <c r="R41" s="61"/>
      <c r="T41" s="61"/>
      <c r="V41" s="61"/>
      <c r="X41" s="61"/>
    </row>
    <row r="42" spans="1:24" s="16" customFormat="1" x14ac:dyDescent="0.3">
      <c r="A42" s="58" t="s">
        <v>49</v>
      </c>
      <c r="B42" s="59"/>
      <c r="D42" s="60"/>
      <c r="F42" s="61"/>
      <c r="H42" s="61"/>
      <c r="J42" s="61"/>
      <c r="L42" s="61"/>
      <c r="N42" s="61"/>
      <c r="P42" s="61"/>
      <c r="R42" s="61"/>
      <c r="T42" s="61"/>
      <c r="V42" s="61"/>
      <c r="X42" s="61"/>
    </row>
    <row r="43" spans="1:24" s="16" customFormat="1" ht="19.8" customHeight="1" x14ac:dyDescent="0.3">
      <c r="A43" s="58" t="s">
        <v>31</v>
      </c>
      <c r="B43" s="59">
        <f>IF(B36="non",0,IF(B37&gt;=20%,22.5%,IF(B37&gt;=15%,15%,IF(B37&gt;=10%,7.5%,0))))</f>
        <v>0</v>
      </c>
      <c r="D43" s="60">
        <f>IF(D36=Parametres!$A$3,0,IF(D37&gt;=20%,22.5%,IF(D37&gt;=15%,15%,IF(D37&gt;=10%,7.5%,0))))</f>
        <v>0</v>
      </c>
      <c r="F43" s="61">
        <f>IF(F36=Parametres!$A$3,0,IF(F37&gt;=20%,22.5%,IF(F37&gt;=15%,15%,IF(F37&gt;=10%,7.5%,0))))</f>
        <v>0</v>
      </c>
      <c r="H43" s="61">
        <f>IF(H36=Parametres!$A$3,0,IF(H37&gt;=20%,22.5%,IF(H37&gt;=15%,15%,IF(H37&gt;=10%,7.5%,0))))</f>
        <v>0</v>
      </c>
      <c r="J43" s="61">
        <f>IF(J36=Parametres!$A$3,0,IF(J37&gt;=20%,22.5%,IF(J37&gt;=15%,15%,IF(J37&gt;=10%,7.5%,0))))</f>
        <v>0</v>
      </c>
      <c r="L43" s="61">
        <f>IF(L36=Parametres!$A$3,0,IF(L37&gt;=20%,22.5%,IF(L37&gt;=15%,15%,IF(L37&gt;=10%,7.5%,0))))</f>
        <v>0</v>
      </c>
      <c r="N43" s="61">
        <f>IF(N36=Parametres!$A$3,0,IF(N37&gt;=20%,22.5%,IF(N37&gt;=15%,15%,IF(N37&gt;=10%,7.5%,0))))</f>
        <v>0</v>
      </c>
      <c r="P43" s="61">
        <f>IF(P36=Parametres!$A$3,0,IF(P37&gt;=20%,22.5%,IF(P37&gt;=15%,15%,IF(P37&gt;=10%,7.5%,0))))</f>
        <v>0</v>
      </c>
      <c r="R43" s="61">
        <f>IF(R36=Parametres!$A$3,0,IF(R37&gt;=20%,22.5%,IF(R37&gt;=15%,15%,IF(R37&gt;=10%,7.5%,0))))</f>
        <v>0</v>
      </c>
      <c r="T43" s="61">
        <f>IF(T36=Parametres!$A$3,0,IF(T37&gt;=20%,22.5%,IF(T37&gt;=15%,15%,IF(T37&gt;=10%,7.5%,0))))</f>
        <v>0</v>
      </c>
      <c r="V43" s="61">
        <f>IF(V36=Parametres!$A$3,0,IF(V37&gt;=20%,22.5%,IF(V37&gt;=15%,15%,IF(V37&gt;=10%,7.5%,0))))</f>
        <v>0</v>
      </c>
      <c r="X43" s="61">
        <f>IF(X36=Parametres!$A$3,0,IF(X37&gt;=20%,22.5%,IF(X37&gt;=15%,15%,IF(X37&gt;=10%,7.5%,0))))</f>
        <v>0</v>
      </c>
    </row>
    <row r="44" spans="1:24" s="16" customFormat="1" ht="14.4" thickBot="1" x14ac:dyDescent="0.35">
      <c r="A44" s="64" t="s">
        <v>32</v>
      </c>
      <c r="B44" s="65">
        <f>IF(B11="Oui",0,IF(B36="oui",ROUND(B21*B43,0),0))</f>
        <v>0</v>
      </c>
      <c r="D44" s="66">
        <f>IF(D11="Oui",0,IF(D36="oui",ROUND(D21*D43,0),0))</f>
        <v>0</v>
      </c>
      <c r="F44" s="67">
        <f>IF(F11="Oui",0,IF(F36="oui",ROUND(F21*F43,0),0))</f>
        <v>0</v>
      </c>
      <c r="H44" s="67">
        <f>IF(H11="Oui",0,IF(H36="oui",ROUND(H21*H43,0),0))</f>
        <v>0</v>
      </c>
      <c r="J44" s="67">
        <f>IF(J11="Oui",0,IF(J36="oui",ROUND(J21*J43,0),0))</f>
        <v>0</v>
      </c>
      <c r="L44" s="67">
        <f>IF(L11="Oui",0,IF(L36="oui",ROUND(L21*L43,0),0))</f>
        <v>0</v>
      </c>
      <c r="N44" s="67">
        <f>IF(N11="Oui",0,IF(N36="oui",ROUND(N21*N43,0),0))</f>
        <v>0</v>
      </c>
      <c r="P44" s="67">
        <f>IF(P11="Oui",0,IF(P36="oui",ROUND(P21*P43,0),0))</f>
        <v>0</v>
      </c>
      <c r="R44" s="67">
        <f>IF(R11="Oui",0,IF(R36="oui",ROUND(R21*R43,0),0))</f>
        <v>0</v>
      </c>
      <c r="T44" s="67">
        <f>IF(T11="Oui",0,IF(T36="oui",ROUND(T21*T43,0),0))</f>
        <v>0</v>
      </c>
      <c r="V44" s="67">
        <f>IF(V11="Oui",0,IF(V36="oui",ROUND(V21*V43,0),0))</f>
        <v>0</v>
      </c>
      <c r="X44" s="67">
        <f>IF(X11="Oui",0,IF(X36="oui",ROUND(X21*X43,0),0))</f>
        <v>0</v>
      </c>
    </row>
    <row r="45" spans="1:24" s="16" customFormat="1" ht="15" customHeight="1" thickBot="1" x14ac:dyDescent="0.35">
      <c r="A45" s="90"/>
    </row>
    <row r="46" spans="1:24" s="16" customFormat="1" ht="28.2" thickBot="1" x14ac:dyDescent="0.35">
      <c r="A46" s="68" t="s">
        <v>42</v>
      </c>
      <c r="B46" s="69">
        <f>IF(B11="Oui",B15,ROUND((B21+B44+B33),0))</f>
        <v>0</v>
      </c>
      <c r="D46" s="70">
        <f>IF(D11="Oui",D15,ROUND((D21+D44+D33),0))</f>
        <v>0</v>
      </c>
      <c r="F46" s="70">
        <f>IF(F11="Oui",F15,ROUND((F21+F44+F33),0))</f>
        <v>0</v>
      </c>
      <c r="H46" s="70">
        <f>IF(H11="Oui",H15,ROUND((H21+H44+H33),0))</f>
        <v>0</v>
      </c>
      <c r="J46" s="70">
        <f>IF(J11="Oui",J15,ROUND((J21+J44+J33),0))</f>
        <v>0</v>
      </c>
      <c r="L46" s="70">
        <f>IF(L11="Oui",L15,ROUND((L21+L44+L33),0))</f>
        <v>0</v>
      </c>
      <c r="N46" s="70">
        <f>IF(N11="Oui",N15,ROUND((N21+N44+N33),0))</f>
        <v>0</v>
      </c>
      <c r="P46" s="70">
        <f>IF(P11="Oui",P15,ROUND((P21+P44+P33),0))</f>
        <v>0</v>
      </c>
      <c r="R46" s="70">
        <f>IF(R11="Oui",R15,ROUND((R21+R44+R33),0))</f>
        <v>0</v>
      </c>
      <c r="T46" s="70">
        <f>IF(T11="Oui",T15,ROUND((T21+T44+T33),0))</f>
        <v>0</v>
      </c>
      <c r="V46" s="70">
        <f>IF(V11="Oui",V15,ROUND((V21+V44+V33),0))</f>
        <v>0</v>
      </c>
      <c r="X46" s="70">
        <f>IF(X11="Oui",X15,ROUND((X21+X44+X33),0))</f>
        <v>0</v>
      </c>
    </row>
    <row r="47" spans="1:24" s="16" customFormat="1" ht="14.4" thickBot="1" x14ac:dyDescent="0.35"/>
    <row r="48" spans="1:24" s="16" customFormat="1" ht="31.5" customHeight="1" thickBot="1" x14ac:dyDescent="0.35">
      <c r="A48" s="68" t="s">
        <v>43</v>
      </c>
      <c r="B48" s="69">
        <f>+B46+D46+F46+H46+J46+L46+N46+P46+R46+T46+V46+X46</f>
        <v>0</v>
      </c>
    </row>
    <row r="49" spans="1:27" s="16" customFormat="1" x14ac:dyDescent="0.3"/>
    <row r="50" spans="1:27" s="16" customFormat="1" x14ac:dyDescent="0.3"/>
    <row r="51" spans="1:27" s="20" customFormat="1" ht="28.35" customHeight="1" x14ac:dyDescent="0.3">
      <c r="A51" s="98" t="s">
        <v>45</v>
      </c>
      <c r="B51" s="98"/>
      <c r="C51" s="98"/>
      <c r="D51" s="98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Y51" s="72"/>
    </row>
    <row r="52" spans="1:27" s="20" customFormat="1" ht="32.549999999999997" customHeight="1" x14ac:dyDescent="0.3">
      <c r="A52" s="98" t="s">
        <v>40</v>
      </c>
      <c r="B52" s="98"/>
      <c r="C52" s="98"/>
      <c r="D52" s="98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Y52" s="72"/>
    </row>
    <row r="53" spans="1:27" s="20" customFormat="1" ht="24.75" customHeight="1" x14ac:dyDescent="0.3">
      <c r="A53" s="20" t="s">
        <v>24</v>
      </c>
    </row>
    <row r="54" spans="1:27" s="16" customFormat="1" ht="19.350000000000001" customHeight="1" x14ac:dyDescent="0.3"/>
    <row r="55" spans="1:27" s="16" customFormat="1" ht="8.25" customHeight="1" x14ac:dyDescent="0.3"/>
    <row r="56" spans="1:27" s="16" customFormat="1" x14ac:dyDescent="0.3"/>
    <row r="57" spans="1:27" s="16" customFormat="1" x14ac:dyDescent="0.3"/>
    <row r="58" spans="1:27" s="16" customFormat="1" x14ac:dyDescent="0.3"/>
    <row r="59" spans="1:27" s="16" customFormat="1" x14ac:dyDescent="0.3"/>
    <row r="60" spans="1:27" s="16" customFormat="1" x14ac:dyDescent="0.3"/>
    <row r="61" spans="1:27" s="16" customFormat="1" x14ac:dyDescent="0.3">
      <c r="Z61" s="73"/>
    </row>
    <row r="62" spans="1:27" s="16" customFormat="1" ht="16.8" customHeight="1" x14ac:dyDescent="0.3">
      <c r="AA62" s="73"/>
    </row>
    <row r="63" spans="1:27" s="16" customFormat="1" x14ac:dyDescent="0.3"/>
    <row r="64" spans="1:27" s="16" customFormat="1" ht="24.75" customHeight="1" x14ac:dyDescent="0.3"/>
    <row r="65" spans="1:23" s="16" customFormat="1" x14ac:dyDescent="0.3"/>
    <row r="66" spans="1:23" s="16" customFormat="1" x14ac:dyDescent="0.3"/>
    <row r="67" spans="1:23" s="16" customFormat="1" x14ac:dyDescent="0.3"/>
    <row r="68" spans="1:23" s="16" customFormat="1" ht="24.75" customHeight="1" x14ac:dyDescent="0.3"/>
    <row r="69" spans="1:23" s="16" customFormat="1" ht="24.75" customHeight="1" x14ac:dyDescent="0.3"/>
    <row r="70" spans="1:23" s="16" customFormat="1" x14ac:dyDescent="0.3"/>
    <row r="71" spans="1:23" s="16" customFormat="1" hidden="1" x14ac:dyDescent="0.3">
      <c r="A71" s="74" t="s">
        <v>5</v>
      </c>
      <c r="B71" s="75">
        <f>B46-B31</f>
        <v>0</v>
      </c>
      <c r="D71" s="76">
        <f>D46-D31</f>
        <v>0</v>
      </c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</row>
    <row r="72" spans="1:23" s="16" customFormat="1" x14ac:dyDescent="0.3"/>
    <row r="73" spans="1:23" s="16" customFormat="1" x14ac:dyDescent="0.3"/>
    <row r="74" spans="1:23" s="16" customFormat="1" x14ac:dyDescent="0.3"/>
    <row r="75" spans="1:23" s="16" customFormat="1" x14ac:dyDescent="0.3"/>
    <row r="76" spans="1:23" s="16" customFormat="1" x14ac:dyDescent="0.3"/>
    <row r="77" spans="1:23" s="16" customFormat="1" x14ac:dyDescent="0.3"/>
    <row r="78" spans="1:23" s="16" customFormat="1" x14ac:dyDescent="0.3"/>
    <row r="79" spans="1:23" s="16" customFormat="1" x14ac:dyDescent="0.3"/>
    <row r="80" spans="1:23" s="16" customFormat="1" x14ac:dyDescent="0.3"/>
    <row r="81" s="16" customFormat="1" x14ac:dyDescent="0.3"/>
    <row r="82" s="16" customFormat="1" x14ac:dyDescent="0.3"/>
    <row r="83" s="16" customFormat="1" x14ac:dyDescent="0.3"/>
    <row r="84" s="16" customFormat="1" x14ac:dyDescent="0.3"/>
  </sheetData>
  <sheetProtection algorithmName="SHA-512" hashValue="pLLwhMYglzsnGnOGLCezYh2pj2YVW/VntgMcQ/fBXQRuXMw/ghG7ew/bVfANAYA5ZS22DQ8xIQnNle+OQlw/7w==" saltValue="Leq8i6o3iMKtilqqIScACQ==" spinCount="100000" sheet="1" objects="1" scenarios="1" selectLockedCells="1"/>
  <mergeCells count="5">
    <mergeCell ref="A1:D1"/>
    <mergeCell ref="A2:D2"/>
    <mergeCell ref="A4:D4"/>
    <mergeCell ref="A51:D51"/>
    <mergeCell ref="A52:D52"/>
  </mergeCells>
  <pageMargins left="0.70866141732283472" right="0.70866141732283472" top="0.74803149606299213" bottom="0.55118110236220474" header="0.31496062992125984" footer="0.19685039370078741"/>
  <pageSetup scale="70" fitToHeight="2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E4D4AEC-CB04-43B6-BFEA-CD1FF9D87C9A}">
          <x14:formula1>
            <xm:f>Parametres!$A$2:$A$3</xm:f>
          </x14:formula1>
          <xm:sqref>B36 B11:B13 T11 D36 D11 F11 F36 H36 H11 J11 J36 L36 L11 N11 N36 P36 P11 R11 R36 X11 X36 T36 V11 V36</xm:sqref>
        </x14:dataValidation>
        <x14:dataValidation type="list" allowBlank="1" showInputMessage="1" showErrorMessage="1" xr:uid="{C3B25DF1-C01F-40B9-A817-CB723170E301}">
          <x14:formula1>
            <xm:f>Parametres!$A$7:$A$18</xm:f>
          </x14:formula1>
          <xm:sqref>B6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61498-E9BB-4288-8A22-3B97DA96F71A}">
  <sheetPr codeName="Feuil2"/>
  <dimension ref="A1:A18"/>
  <sheetViews>
    <sheetView workbookViewId="0">
      <selection activeCell="C16" sqref="C16"/>
    </sheetView>
  </sheetViews>
  <sheetFormatPr baseColWidth="10" defaultRowHeight="14.4" x14ac:dyDescent="0.3"/>
  <sheetData>
    <row r="1" spans="1:1" x14ac:dyDescent="0.3">
      <c r="A1" s="2" t="s">
        <v>6</v>
      </c>
    </row>
    <row r="2" spans="1:1" x14ac:dyDescent="0.3">
      <c r="A2" t="s">
        <v>4</v>
      </c>
    </row>
    <row r="3" spans="1:1" x14ac:dyDescent="0.3">
      <c r="A3" t="s">
        <v>7</v>
      </c>
    </row>
    <row r="6" spans="1:1" x14ac:dyDescent="0.3">
      <c r="A6" s="3" t="s">
        <v>11</v>
      </c>
    </row>
    <row r="7" spans="1:1" x14ac:dyDescent="0.3">
      <c r="A7" s="4">
        <v>1</v>
      </c>
    </row>
    <row r="8" spans="1:1" x14ac:dyDescent="0.3">
      <c r="A8" s="4">
        <v>2</v>
      </c>
    </row>
    <row r="9" spans="1:1" x14ac:dyDescent="0.3">
      <c r="A9" s="4">
        <v>3</v>
      </c>
    </row>
    <row r="10" spans="1:1" x14ac:dyDescent="0.3">
      <c r="A10" s="4">
        <v>4</v>
      </c>
    </row>
    <row r="11" spans="1:1" x14ac:dyDescent="0.3">
      <c r="A11" s="4">
        <v>5</v>
      </c>
    </row>
    <row r="12" spans="1:1" x14ac:dyDescent="0.3">
      <c r="A12" s="4">
        <v>6</v>
      </c>
    </row>
    <row r="13" spans="1:1" x14ac:dyDescent="0.3">
      <c r="A13" s="4">
        <v>7</v>
      </c>
    </row>
    <row r="14" spans="1:1" x14ac:dyDescent="0.3">
      <c r="A14" s="4">
        <v>8</v>
      </c>
    </row>
    <row r="15" spans="1:1" x14ac:dyDescent="0.3">
      <c r="A15" s="4">
        <v>9</v>
      </c>
    </row>
    <row r="16" spans="1:1" x14ac:dyDescent="0.3">
      <c r="A16" s="4">
        <v>10</v>
      </c>
    </row>
    <row r="17" spans="1:1" x14ac:dyDescent="0.3">
      <c r="A17" s="4">
        <v>11</v>
      </c>
    </row>
    <row r="18" spans="1:1" x14ac:dyDescent="0.3">
      <c r="A18" s="4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4FACD-1A2F-4399-858A-718BBDB2B036}">
  <sheetPr codeName="Feuil3"/>
  <dimension ref="A1:D14"/>
  <sheetViews>
    <sheetView workbookViewId="0"/>
  </sheetViews>
  <sheetFormatPr baseColWidth="10" defaultColWidth="11.44140625" defaultRowHeight="14.4" x14ac:dyDescent="0.3"/>
  <cols>
    <col min="4" max="4" width="14.4414062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1</v>
      </c>
      <c r="B2">
        <v>0</v>
      </c>
      <c r="C2">
        <v>140</v>
      </c>
      <c r="D2" s="1">
        <v>95555</v>
      </c>
    </row>
    <row r="3" spans="1:4" x14ac:dyDescent="0.3">
      <c r="A3">
        <v>2</v>
      </c>
      <c r="B3">
        <v>140</v>
      </c>
      <c r="C3">
        <v>280</v>
      </c>
      <c r="D3" s="1">
        <v>243977</v>
      </c>
    </row>
    <row r="4" spans="1:4" x14ac:dyDescent="0.3">
      <c r="A4">
        <v>3</v>
      </c>
      <c r="B4">
        <v>280</v>
      </c>
      <c r="C4">
        <v>420</v>
      </c>
      <c r="D4" s="1">
        <v>344976</v>
      </c>
    </row>
    <row r="5" spans="1:4" x14ac:dyDescent="0.3">
      <c r="A5">
        <v>4</v>
      </c>
      <c r="B5">
        <v>420</v>
      </c>
      <c r="C5">
        <v>560</v>
      </c>
      <c r="D5" s="1">
        <v>431178</v>
      </c>
    </row>
    <row r="6" spans="1:4" x14ac:dyDescent="0.3">
      <c r="A6">
        <v>5</v>
      </c>
      <c r="B6">
        <v>560</v>
      </c>
      <c r="C6">
        <v>700</v>
      </c>
      <c r="D6" s="1">
        <v>524091</v>
      </c>
    </row>
    <row r="7" spans="1:4" x14ac:dyDescent="0.3">
      <c r="A7">
        <v>6</v>
      </c>
      <c r="B7">
        <v>700</v>
      </c>
      <c r="C7">
        <v>850</v>
      </c>
      <c r="D7" s="1">
        <v>577585</v>
      </c>
    </row>
    <row r="8" spans="1:4" x14ac:dyDescent="0.3">
      <c r="A8">
        <v>7</v>
      </c>
      <c r="B8">
        <v>850</v>
      </c>
      <c r="C8">
        <v>1000</v>
      </c>
      <c r="D8" s="1">
        <v>681394</v>
      </c>
    </row>
    <row r="9" spans="1:4" x14ac:dyDescent="0.3">
      <c r="A9">
        <v>8</v>
      </c>
      <c r="B9">
        <v>1000</v>
      </c>
      <c r="C9">
        <v>1150</v>
      </c>
      <c r="D9" s="1">
        <v>769463</v>
      </c>
    </row>
    <row r="10" spans="1:4" x14ac:dyDescent="0.3">
      <c r="A10">
        <v>9</v>
      </c>
      <c r="B10">
        <v>1150</v>
      </c>
      <c r="C10">
        <v>1300</v>
      </c>
      <c r="D10" s="1">
        <v>875537</v>
      </c>
    </row>
    <row r="11" spans="1:4" x14ac:dyDescent="0.3">
      <c r="A11">
        <v>10</v>
      </c>
      <c r="B11">
        <v>1300</v>
      </c>
      <c r="C11">
        <v>1500</v>
      </c>
      <c r="D11" s="1">
        <v>954027</v>
      </c>
    </row>
    <row r="12" spans="1:4" x14ac:dyDescent="0.3">
      <c r="A12">
        <v>11</v>
      </c>
      <c r="B12">
        <v>1500</v>
      </c>
      <c r="C12">
        <v>1700</v>
      </c>
      <c r="D12" s="1">
        <v>1067447</v>
      </c>
    </row>
    <row r="13" spans="1:4" x14ac:dyDescent="0.3">
      <c r="A13">
        <v>12</v>
      </c>
      <c r="B13">
        <v>1700</v>
      </c>
      <c r="C13">
        <v>1900</v>
      </c>
      <c r="D13" s="1">
        <v>1191124</v>
      </c>
    </row>
    <row r="14" spans="1:4" x14ac:dyDescent="0.3">
      <c r="A14">
        <v>13</v>
      </c>
      <c r="B14">
        <v>1900</v>
      </c>
      <c r="C14">
        <v>9999999</v>
      </c>
      <c r="D14" s="1">
        <v>1299198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D15C7109A0D54A8E20D911AC7D44A5" ma:contentTypeVersion="3" ma:contentTypeDescription="Crée un document." ma:contentTypeScope="" ma:versionID="03efcdfb3b33a3a36e6ae92fd7cbeb74">
  <xsd:schema xmlns:xsd="http://www.w3.org/2001/XMLSchema" xmlns:xs="http://www.w3.org/2001/XMLSchema" xmlns:p="http://schemas.microsoft.com/office/2006/metadata/properties" xmlns:ns2="87e821a9-9a59-4323-bfa6-c56e225412b3" targetNamespace="http://schemas.microsoft.com/office/2006/metadata/properties" ma:root="true" ma:fieldsID="6ee4d0601611ddb581b9a5123fc98f35" ns2:_="">
    <xsd:import namespace="87e821a9-9a59-4323-bfa6-c56e225412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821a9-9a59-4323-bfa6-c56e225412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5E3C2D-07ED-4FD8-8AEB-55639FD31A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F35465-89F7-4CFA-8B85-4AA73ABAC427}">
  <ds:schemaRefs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87e821a9-9a59-4323-bfa6-c56e225412b3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A510910-6306-43E1-B84F-39BC58CA5E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e821a9-9a59-4323-bfa6-c56e225412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Simul-AIEBP</vt:lpstr>
      <vt:lpstr>Parametres</vt:lpstr>
      <vt:lpstr>Subvention fonctionnement-25-26</vt:lpstr>
      <vt:lpstr>'Simul-AIEBP'!Impression_des_titres</vt:lpstr>
      <vt:lpstr>'Simul-AIEBP'!Zone_d_impression</vt:lpstr>
    </vt:vector>
  </TitlesOfParts>
  <Manager/>
  <Company>Gouvernement du Quebec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Brisson, Olivier</dc:creator>
  <cp:keywords/>
  <dc:description/>
  <cp:lastModifiedBy>Bélanger, Josée</cp:lastModifiedBy>
  <cp:revision/>
  <cp:lastPrinted>2026-07-16T19:05:56Z</cp:lastPrinted>
  <dcterms:created xsi:type="dcterms:W3CDTF">2026-03-30T15:41:31Z</dcterms:created>
  <dcterms:modified xsi:type="dcterms:W3CDTF">2026-07-16T20:28:00Z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0x01010090D15C7109A0D54A8E20D911AC7D44A5</vt:lpwstr>
  </property>
</Properties>
</file>