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FA-DGSGEE-DFISG\PUBLIC\1000-Services-garde\1309-Regles-budgetaires-occupation\RB2026-27\Simul-BC\"/>
    </mc:Choice>
  </mc:AlternateContent>
  <xr:revisionPtr revIDLastSave="0" documentId="13_ncr:1_{0F318C79-4D2A-4458-AAC0-FDDE93E98175}" xr6:coauthVersionLast="47" xr6:coauthVersionMax="47" xr10:uidLastSave="{00000000-0000-0000-0000-000000000000}"/>
  <workbookProtection workbookAlgorithmName="SHA-512" workbookHashValue="DfYAU8JbOKCo3+3HArOb8xJY6qys1q6/E6bcGgrYYuOFI8bGvioz9lrsYUVSmXAno47K62CSU+udv09LaBIRYA==" workbookSaltValue="BKDD2ncfILNEZ1MhCxRvLg==" workbookSpinCount="100000" lockStructure="1"/>
  <bookViews>
    <workbookView xWindow="-28920" yWindow="-1770" windowWidth="29040" windowHeight="15720" xr2:uid="{091DEAF2-66B4-470A-8097-84554101818D}"/>
  </bookViews>
  <sheets>
    <sheet name="Simulateur-Ajustement-BC" sheetId="2" r:id="rId1"/>
    <sheet name="Paramêtre de calcul" sheetId="3" state="hidden" r:id="rId2"/>
    <sheet name="Feuil1" sheetId="4" state="hidden" r:id="rId3"/>
  </sheets>
  <definedNames>
    <definedName name="_xlnm.Print_Area" localSheetId="0">'Simulateur-Ajustement-BC'!$A$1:$D$51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2" l="1"/>
  <c r="B14" i="2"/>
  <c r="C42" i="2" l="1"/>
  <c r="D51" i="3" l="1"/>
  <c r="B38" i="2"/>
  <c r="B30" i="2" l="1"/>
  <c r="B31" i="2" s="1"/>
  <c r="B32" i="2" s="1"/>
  <c r="C43" i="2"/>
  <c r="B8" i="2"/>
  <c r="B16" i="2" s="1"/>
  <c r="C41" i="2"/>
  <c r="B45" i="2" l="1"/>
  <c r="B47" i="2" s="1"/>
  <c r="B49" i="2" s="1"/>
  <c r="B18" i="2"/>
  <c r="B51" i="2" l="1"/>
</calcChain>
</file>

<file path=xl/sharedStrings.xml><?xml version="1.0" encoding="utf-8"?>
<sst xmlns="http://schemas.openxmlformats.org/spreadsheetml/2006/main" count="53" uniqueCount="48">
  <si>
    <t xml:space="preserve">Fonds de prévoyance </t>
  </si>
  <si>
    <t xml:space="preserve">Montant pouvant faire partie de l'ajustement </t>
  </si>
  <si>
    <t>Taux d'ajustement prévu</t>
  </si>
  <si>
    <t xml:space="preserve">Nombre </t>
  </si>
  <si>
    <t xml:space="preserve">Impact </t>
  </si>
  <si>
    <t>modèle</t>
  </si>
  <si>
    <t>inférieur</t>
  </si>
  <si>
    <t>supérieur</t>
  </si>
  <si>
    <t xml:space="preserve">Budget </t>
  </si>
  <si>
    <t>90 % et plus</t>
  </si>
  <si>
    <t>80 % à moins de 90 %</t>
  </si>
  <si>
    <t>Paramètre de calcul</t>
  </si>
  <si>
    <t>RB 2025-2026 (était utilisé uniquement pour présenattion de la proposition, par exemple, aux associations avant l'établissement des RB 2026-2027</t>
  </si>
  <si>
    <t>RB 2026-2027</t>
  </si>
  <si>
    <t>Nombre de jour</t>
  </si>
  <si>
    <t>Entente nationale</t>
  </si>
  <si>
    <t>Masquer cet onglet pour la version du site WEB</t>
  </si>
  <si>
    <t>Selon entente nationale RSGE</t>
  </si>
  <si>
    <t>2026-2027</t>
  </si>
  <si>
    <t>2027-2028</t>
  </si>
  <si>
    <t>Jour d'occupation</t>
  </si>
  <si>
    <t>70 % à moins de  80 %</t>
  </si>
  <si>
    <t>60 % à moins de  70 %</t>
  </si>
  <si>
    <t>50 % à moins de  60 %</t>
  </si>
  <si>
    <t>30 % à moins de 50 %</t>
  </si>
  <si>
    <t>0 % à moins de 30 %</t>
  </si>
  <si>
    <t>Taux de RSGE reconnues</t>
  </si>
  <si>
    <r>
      <t xml:space="preserve">Subvention de fonctionnement du BC  </t>
    </r>
    <r>
      <rPr>
        <sz val="10"/>
        <rFont val="Arial"/>
        <family val="2"/>
      </rPr>
      <t>basée sur les règles budgétaires 2026-2027</t>
    </r>
  </si>
  <si>
    <r>
      <t xml:space="preserve">Actifs nets affectés
</t>
    </r>
    <r>
      <rPr>
        <sz val="10"/>
        <rFont val="Arial"/>
        <family val="2"/>
      </rPr>
      <t>Ligne 193 du rapport financier annuel (RFA) 2025-2026</t>
    </r>
  </si>
  <si>
    <r>
      <t xml:space="preserve">Actifs nets non affectés
</t>
    </r>
    <r>
      <rPr>
        <sz val="10"/>
        <rFont val="Arial"/>
        <family val="2"/>
      </rPr>
      <t>Ligne 195 du RFA 2025-2026</t>
    </r>
  </si>
  <si>
    <r>
      <t>Total des actifs nets</t>
    </r>
    <r>
      <rPr>
        <sz val="10"/>
        <rFont val="Arial"/>
        <family val="2"/>
      </rPr>
      <t xml:space="preserve"> affectés et non affectés </t>
    </r>
  </si>
  <si>
    <r>
      <rPr>
        <sz val="10"/>
        <rFont val="Arial"/>
        <family val="2"/>
      </rPr>
      <t>Paramètres de</t>
    </r>
    <r>
      <rPr>
        <b/>
        <sz val="10"/>
        <rFont val="Arial"/>
        <family val="2"/>
      </rPr>
      <t xml:space="preserve"> bonification </t>
    </r>
    <r>
      <rPr>
        <sz val="10"/>
        <rFont val="Arial"/>
        <family val="2"/>
      </rPr>
      <t>(du 1er avril au 31 mars)</t>
    </r>
  </si>
  <si>
    <r>
      <rPr>
        <sz val="10"/>
        <rFont val="Arial"/>
        <family val="2"/>
      </rPr>
      <t>Nombre de</t>
    </r>
    <r>
      <rPr>
        <b/>
        <sz val="10"/>
        <rFont val="Arial"/>
        <family val="2"/>
      </rPr>
      <t xml:space="preserve"> nouvelles RSGE reconnues
</t>
    </r>
    <r>
      <rPr>
        <sz val="10"/>
        <rFont val="Arial"/>
        <family val="2"/>
      </rPr>
      <t>Ligne 876,41 du RFA</t>
    </r>
  </si>
  <si>
    <r>
      <rPr>
        <sz val="10"/>
        <rFont val="Arial"/>
        <family val="2"/>
      </rPr>
      <t>Nombre de RSGE subventionnées avec une</t>
    </r>
    <r>
      <rPr>
        <b/>
        <sz val="10"/>
        <rFont val="Arial"/>
        <family val="2"/>
      </rPr>
      <t xml:space="preserve"> assistante </t>
    </r>
  </si>
  <si>
    <r>
      <rPr>
        <sz val="10"/>
        <rFont val="Arial"/>
        <family val="2"/>
      </rPr>
      <t>Nombre de</t>
    </r>
    <r>
      <rPr>
        <b/>
        <sz val="10"/>
        <rFont val="Arial"/>
        <family val="2"/>
      </rPr>
      <t xml:space="preserve"> jours d'occupation </t>
    </r>
    <r>
      <rPr>
        <sz val="10"/>
        <rFont val="Arial"/>
        <family val="2"/>
      </rPr>
      <t>des enfants bénéficiant de l'allocation pour l'intégration en service de garde</t>
    </r>
    <r>
      <rPr>
        <b/>
        <sz val="10"/>
        <rFont val="Arial"/>
        <family val="2"/>
      </rPr>
      <t xml:space="preserve"> (AISG) </t>
    </r>
  </si>
  <si>
    <r>
      <rPr>
        <b/>
        <sz val="12"/>
        <rFont val="Arial"/>
        <family val="2"/>
      </rPr>
      <t xml:space="preserve">Estimation </t>
    </r>
    <r>
      <rPr>
        <sz val="12"/>
        <rFont val="Arial"/>
        <family val="2"/>
      </rPr>
      <t>du montant de l'</t>
    </r>
    <r>
      <rPr>
        <b/>
        <sz val="12"/>
        <rFont val="Arial"/>
        <family val="2"/>
      </rPr>
      <t>ajustement</t>
    </r>
    <r>
      <rPr>
        <sz val="12"/>
        <rFont val="Arial"/>
        <family val="2"/>
      </rPr>
      <t xml:space="preserve"> du </t>
    </r>
    <r>
      <rPr>
        <b/>
        <sz val="12"/>
        <rFont val="Arial"/>
        <family val="2"/>
      </rPr>
      <t>budget annuel</t>
    </r>
    <r>
      <rPr>
        <sz val="12"/>
        <rFont val="Arial"/>
        <family val="2"/>
      </rPr>
      <t xml:space="preserve"> de fonctionnement du bureau coordonnateur de la garde éducative en milieu familial (</t>
    </r>
    <r>
      <rPr>
        <b/>
        <sz val="12"/>
        <rFont val="Arial"/>
        <family val="2"/>
      </rPr>
      <t>BC</t>
    </r>
    <r>
      <rPr>
        <sz val="12"/>
        <rFont val="Arial"/>
        <family val="2"/>
      </rPr>
      <t>) en fonction du taux de répartition des personnes responsables d'un service de garde éducatif en milieu familial (RSGE)</t>
    </r>
  </si>
  <si>
    <r>
      <rPr>
        <b/>
        <sz val="11"/>
        <rFont val="Arial"/>
        <family val="2"/>
      </rPr>
      <t>Instruction</t>
    </r>
    <r>
      <rPr>
        <sz val="11"/>
        <rFont val="Arial"/>
        <family val="2"/>
      </rPr>
      <t xml:space="preserve"> : Vous devez </t>
    </r>
    <r>
      <rPr>
        <b/>
        <sz val="11"/>
        <rFont val="Arial"/>
        <family val="2"/>
      </rPr>
      <t>remplir</t>
    </r>
    <r>
      <rPr>
        <sz val="11"/>
        <rFont val="Arial"/>
        <family val="2"/>
      </rPr>
      <t xml:space="preserve"> les </t>
    </r>
    <r>
      <rPr>
        <b/>
        <sz val="11"/>
        <rFont val="Arial"/>
        <family val="2"/>
      </rPr>
      <t>cases bleues</t>
    </r>
    <r>
      <rPr>
        <sz val="11"/>
        <rFont val="Arial"/>
        <family val="2"/>
      </rPr>
      <t xml:space="preserve"> selon votre situation et le calcul de l'ajustement se fera automatiquement.</t>
    </r>
  </si>
  <si>
    <r>
      <t xml:space="preserve">Nombre total d'équivalents de RSGE </t>
    </r>
    <r>
      <rPr>
        <sz val="10"/>
        <rFont val="Arial"/>
        <family val="2"/>
      </rPr>
      <t xml:space="preserve">reconnus par le BC </t>
    </r>
  </si>
  <si>
    <r>
      <rPr>
        <sz val="10"/>
        <rFont val="Arial"/>
        <family val="2"/>
      </rPr>
      <t>Nombre de</t>
    </r>
    <r>
      <rPr>
        <b/>
        <sz val="10"/>
        <rFont val="Arial"/>
        <family val="2"/>
      </rPr>
      <t xml:space="preserve"> places annualisées </t>
    </r>
    <r>
      <rPr>
        <sz val="10"/>
        <rFont val="Arial"/>
        <family val="2"/>
      </rPr>
      <t>à l'agrément du BC</t>
    </r>
  </si>
  <si>
    <t xml:space="preserve">Estimation du montant de l'ajustement </t>
  </si>
  <si>
    <t>Taux d'ajustement selon le taux de RSGE reconnues</t>
  </si>
  <si>
    <r>
      <t xml:space="preserve">Cet </t>
    </r>
    <r>
      <rPr>
        <b/>
        <sz val="11"/>
        <rFont val="Arial"/>
        <family val="2"/>
      </rPr>
      <t>outil</t>
    </r>
    <r>
      <rPr>
        <sz val="11"/>
        <rFont val="Arial"/>
        <family val="2"/>
      </rPr>
      <t xml:space="preserve"> sert à </t>
    </r>
    <r>
      <rPr>
        <b/>
        <sz val="11"/>
        <rFont val="Arial"/>
        <family val="2"/>
      </rPr>
      <t>produire</t>
    </r>
    <r>
      <rPr>
        <sz val="11"/>
        <rFont val="Arial"/>
        <family val="2"/>
      </rPr>
      <t xml:space="preserve"> une </t>
    </r>
    <r>
      <rPr>
        <b/>
        <sz val="11"/>
        <rFont val="Arial"/>
        <family val="2"/>
      </rPr>
      <t xml:space="preserve">estimation </t>
    </r>
    <r>
      <rPr>
        <sz val="11"/>
        <rFont val="Arial"/>
        <family val="2"/>
      </rPr>
      <t xml:space="preserve">pour l'exercice financier 2026-2027. </t>
    </r>
    <r>
      <rPr>
        <b/>
        <sz val="11"/>
        <rFont val="Arial"/>
        <family val="2"/>
      </rPr>
      <t xml:space="preserve">Il ne reflète pas </t>
    </r>
    <r>
      <rPr>
        <sz val="11"/>
        <rFont val="Arial"/>
        <family val="2"/>
      </rPr>
      <t>le</t>
    </r>
    <r>
      <rPr>
        <b/>
        <sz val="11"/>
        <rFont val="Arial"/>
        <family val="2"/>
      </rPr>
      <t xml:space="preserve"> montant réel </t>
    </r>
    <r>
      <rPr>
        <sz val="11"/>
        <rFont val="Arial"/>
        <family val="2"/>
      </rPr>
      <t>de votre ajustement.</t>
    </r>
  </si>
  <si>
    <r>
      <rPr>
        <sz val="10"/>
        <rFont val="Arial"/>
        <family val="2"/>
      </rPr>
      <t xml:space="preserve">Nombre de </t>
    </r>
    <r>
      <rPr>
        <b/>
        <sz val="10"/>
        <rFont val="Arial"/>
        <family val="2"/>
      </rPr>
      <t>RSGE subventionnées</t>
    </r>
    <r>
      <rPr>
        <sz val="10"/>
        <rFont val="Arial"/>
        <family val="2"/>
      </rPr>
      <t xml:space="preserve"> du BC du 1er avril au 31 mars - Ligne 876,43 du RFA</t>
    </r>
  </si>
  <si>
    <r>
      <rPr>
        <sz val="10"/>
        <rFont val="Arial"/>
        <family val="2"/>
      </rPr>
      <t xml:space="preserve">Nombre de </t>
    </r>
    <r>
      <rPr>
        <b/>
        <sz val="10"/>
        <rFont val="Arial"/>
        <family val="2"/>
      </rPr>
      <t>RSGE non subventionnées</t>
    </r>
    <r>
      <rPr>
        <sz val="10"/>
        <rFont val="Arial"/>
        <family val="2"/>
      </rPr>
      <t xml:space="preserve"> du BC du 
1er avril au 31 mars - Ligne 876,46 du RFA</t>
    </r>
  </si>
  <si>
    <r>
      <rPr>
        <sz val="10"/>
        <rFont val="Arial"/>
        <family val="2"/>
      </rPr>
      <t>Nombre d'</t>
    </r>
    <r>
      <rPr>
        <b/>
        <sz val="10"/>
        <rFont val="Arial"/>
        <family val="2"/>
      </rPr>
      <t xml:space="preserve">enfants </t>
    </r>
    <r>
      <rPr>
        <sz val="10"/>
        <rFont val="Arial"/>
        <family val="2"/>
      </rPr>
      <t>par</t>
    </r>
    <r>
      <rPr>
        <b/>
        <sz val="10"/>
        <rFont val="Arial"/>
        <family val="2"/>
      </rPr>
      <t xml:space="preserve"> RSGE </t>
    </r>
    <r>
      <rPr>
        <sz val="10"/>
        <rFont val="Arial"/>
        <family val="2"/>
      </rPr>
      <t>considéré dans le calcul</t>
    </r>
  </si>
  <si>
    <r>
      <rPr>
        <sz val="10"/>
        <rFont val="Arial"/>
        <family val="2"/>
      </rPr>
      <t>Nombre d'</t>
    </r>
    <r>
      <rPr>
        <b/>
        <sz val="10"/>
        <rFont val="Arial"/>
        <family val="2"/>
      </rPr>
      <t xml:space="preserve">enfants </t>
    </r>
    <r>
      <rPr>
        <sz val="10"/>
        <rFont val="Arial"/>
        <family val="2"/>
      </rPr>
      <t>par</t>
    </r>
    <r>
      <rPr>
        <b/>
        <sz val="10"/>
        <rFont val="Arial"/>
        <family val="2"/>
      </rPr>
      <t xml:space="preserve"> RSGE ajusté </t>
    </r>
    <r>
      <rPr>
        <sz val="10"/>
        <rFont val="Arial"/>
        <family val="2"/>
      </rPr>
      <t>selon le nombre maximal de jours</t>
    </r>
  </si>
  <si>
    <r>
      <t xml:space="preserve">Nombre </t>
    </r>
    <r>
      <rPr>
        <sz val="10"/>
        <rFont val="Arial"/>
        <family val="2"/>
      </rPr>
      <t xml:space="preserve">théorique de </t>
    </r>
    <r>
      <rPr>
        <b/>
        <sz val="10"/>
        <rFont val="Arial"/>
        <family val="2"/>
      </rPr>
      <t xml:space="preserve">RSGE </t>
    </r>
    <r>
      <rPr>
        <sz val="10"/>
        <rFont val="Arial"/>
        <family val="2"/>
      </rPr>
      <t>du</t>
    </r>
    <r>
      <rPr>
        <b/>
        <sz val="10"/>
        <rFont val="Arial"/>
        <family val="2"/>
      </rPr>
      <t xml:space="preserve"> BC</t>
    </r>
  </si>
  <si>
    <r>
      <t xml:space="preserve">Nombre total </t>
    </r>
    <r>
      <rPr>
        <sz val="10"/>
        <rFont val="Arial"/>
        <family val="2"/>
      </rPr>
      <t>d'</t>
    </r>
    <r>
      <rPr>
        <b/>
        <sz val="10"/>
        <rFont val="Arial"/>
        <family val="2"/>
      </rPr>
      <t xml:space="preserve">équivalents </t>
    </r>
    <r>
      <rPr>
        <sz val="10"/>
        <rFont val="Arial"/>
        <family val="2"/>
      </rPr>
      <t>de</t>
    </r>
    <r>
      <rPr>
        <b/>
        <sz val="10"/>
        <rFont val="Arial"/>
        <family val="2"/>
      </rPr>
      <t xml:space="preserve"> RSGE </t>
    </r>
    <r>
      <rPr>
        <sz val="10"/>
        <rFont val="Arial"/>
        <family val="2"/>
      </rPr>
      <t>du</t>
    </r>
    <r>
      <rPr>
        <b/>
        <sz val="10"/>
        <rFont val="Arial"/>
        <family val="2"/>
      </rPr>
      <t xml:space="preserve"> BC </t>
    </r>
    <r>
      <rPr>
        <sz val="10"/>
        <rFont val="Arial"/>
        <family val="2"/>
      </rPr>
      <t>du 1er avril au 31 mars (subventionnés et non subventionnés)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</si>
</sst>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_)\ &quot;$&quot;_ ;_ * \(#,##0\)\ &quot;$&quot;_ ;_ * &quot;-&quot;??_)\ &quot;$&quot;_ ;_ @_ "/>
    <numFmt numFmtId="165" formatCode="_ * #,##0_)_ ;_ * \(#,##0\)_ ;_ * &quot;-&quot;??_)_ ;_ @_ "/>
    <numFmt numFmtId="166" formatCode="[$-C0C]d\ mmm\ yyyy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color rgb="FFFF00FF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50"/>
      <name val="Arial"/>
      <family val="2"/>
    </font>
    <font>
      <sz val="18"/>
      <color rgb="FFFF000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/>
    <xf numFmtId="164" fontId="0" fillId="0" borderId="0" xfId="2" applyNumberFormat="1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64" fontId="6" fillId="0" borderId="0" xfId="2" applyNumberFormat="1" applyFont="1"/>
    <xf numFmtId="164" fontId="1" fillId="0" borderId="0" xfId="2" applyNumberFormat="1" applyFont="1"/>
    <xf numFmtId="9" fontId="1" fillId="0" borderId="0" xfId="3" applyFont="1"/>
    <xf numFmtId="0" fontId="8" fillId="0" borderId="2" xfId="4" applyFont="1" applyBorder="1"/>
    <xf numFmtId="0" fontId="7" fillId="0" borderId="3" xfId="4" applyBorder="1"/>
    <xf numFmtId="0" fontId="7" fillId="0" borderId="4" xfId="4" applyBorder="1"/>
    <xf numFmtId="0" fontId="7" fillId="0" borderId="5" xfId="4" applyBorder="1"/>
    <xf numFmtId="0" fontId="7" fillId="0" borderId="0" xfId="4"/>
    <xf numFmtId="0" fontId="7" fillId="0" borderId="6" xfId="4" applyBorder="1"/>
    <xf numFmtId="0" fontId="7" fillId="0" borderId="7" xfId="4" applyBorder="1"/>
    <xf numFmtId="0" fontId="7" fillId="0" borderId="8" xfId="4" applyBorder="1"/>
    <xf numFmtId="0" fontId="7" fillId="0" borderId="9" xfId="4" applyBorder="1"/>
    <xf numFmtId="166" fontId="0" fillId="0" borderId="0" xfId="0" applyNumberFormat="1"/>
    <xf numFmtId="164" fontId="0" fillId="0" borderId="0" xfId="0" applyNumberFormat="1"/>
    <xf numFmtId="165" fontId="14" fillId="2" borderId="1" xfId="1" applyNumberFormat="1" applyFont="1" applyFill="1" applyBorder="1" applyAlignment="1" applyProtection="1">
      <alignment vertical="center"/>
      <protection locked="0"/>
    </xf>
    <xf numFmtId="164" fontId="14" fillId="2" borderId="1" xfId="2" applyNumberFormat="1" applyFont="1" applyFill="1" applyBorder="1" applyAlignment="1" applyProtection="1">
      <alignment horizontal="center" vertical="center"/>
      <protection locked="0"/>
    </xf>
    <xf numFmtId="165" fontId="14" fillId="2" borderId="1" xfId="1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vertical="center"/>
      <protection locked="0"/>
    </xf>
    <xf numFmtId="0" fontId="17" fillId="0" borderId="0" xfId="0" applyFont="1"/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4" fillId="0" borderId="0" xfId="0" applyFont="1"/>
    <xf numFmtId="0" fontId="8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5" fillId="0" borderId="1" xfId="2" applyNumberFormat="1" applyFont="1" applyBorder="1" applyAlignment="1" applyProtection="1">
      <alignment vertical="center"/>
    </xf>
    <xf numFmtId="0" fontId="16" fillId="0" borderId="0" xfId="0" applyFont="1"/>
    <xf numFmtId="0" fontId="14" fillId="0" borderId="10" xfId="0" applyFont="1" applyBorder="1"/>
    <xf numFmtId="164" fontId="14" fillId="0" borderId="11" xfId="2" applyNumberFormat="1" applyFont="1" applyFill="1" applyBorder="1" applyProtection="1"/>
    <xf numFmtId="164" fontId="15" fillId="0" borderId="1" xfId="2" applyNumberFormat="1" applyFont="1" applyBorder="1" applyProtection="1"/>
    <xf numFmtId="164" fontId="14" fillId="0" borderId="0" xfId="2" applyNumberFormat="1" applyFont="1" applyProtection="1"/>
    <xf numFmtId="0" fontId="7" fillId="0" borderId="1" xfId="0" applyFont="1" applyBorder="1" applyAlignment="1">
      <alignment horizontal="left" vertical="center" wrapText="1" readingOrder="1"/>
    </xf>
    <xf numFmtId="9" fontId="7" fillId="0" borderId="1" xfId="0" applyNumberFormat="1" applyFont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9" fontId="7" fillId="3" borderId="1" xfId="0" applyNumberFormat="1" applyFont="1" applyFill="1" applyBorder="1" applyAlignment="1">
      <alignment horizontal="right" vertical="center" wrapText="1" readingOrder="1"/>
    </xf>
    <xf numFmtId="43" fontId="7" fillId="0" borderId="1" xfId="1" applyFont="1" applyFill="1" applyBorder="1" applyAlignment="1" applyProtection="1">
      <alignment horizontal="right" vertical="center" wrapText="1" readingOrder="1"/>
    </xf>
    <xf numFmtId="10" fontId="7" fillId="0" borderId="1" xfId="0" applyNumberFormat="1" applyFont="1" applyBorder="1" applyAlignment="1">
      <alignment horizontal="right" vertical="center" wrapText="1" readingOrder="1"/>
    </xf>
    <xf numFmtId="0" fontId="8" fillId="0" borderId="10" xfId="0" applyFont="1" applyBorder="1" applyAlignment="1">
      <alignment horizontal="left" vertical="center" wrapText="1" readingOrder="1"/>
    </xf>
    <xf numFmtId="165" fontId="15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2" fontId="14" fillId="0" borderId="1" xfId="0" applyNumberFormat="1" applyFont="1" applyBorder="1"/>
    <xf numFmtId="2" fontId="14" fillId="0" borderId="1" xfId="0" applyNumberFormat="1" applyFont="1" applyBorder="1" applyAlignment="1">
      <alignment vertical="center"/>
    </xf>
    <xf numFmtId="43" fontId="15" fillId="0" borderId="1" xfId="0" applyNumberFormat="1" applyFont="1" applyBorder="1"/>
    <xf numFmtId="9" fontId="15" fillId="0" borderId="1" xfId="3" applyFont="1" applyBorder="1" applyProtection="1"/>
    <xf numFmtId="0" fontId="18" fillId="4" borderId="12" xfId="0" applyFont="1" applyFill="1" applyBorder="1" applyAlignment="1">
      <alignment horizontal="left" vertical="center" wrapText="1" readingOrder="1"/>
    </xf>
    <xf numFmtId="164" fontId="15" fillId="4" borderId="13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horizontal="left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5">
    <cellStyle name="Milliers" xfId="1" builtinId="3"/>
    <cellStyle name="Monétaire" xfId="2" builtinId="4"/>
    <cellStyle name="Normal" xfId="0" builtinId="0"/>
    <cellStyle name="Normal 2" xfId="4" xr:uid="{5187E51A-F58F-403E-9CEC-FB9B955CBAFD}"/>
    <cellStyle name="Pourcentage" xfId="3" builtinId="5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662940</xdr:colOff>
      <xdr:row>21</xdr:row>
      <xdr:rowOff>0</xdr:rowOff>
    </xdr:from>
    <xdr:to>
      <xdr:col>26</xdr:col>
      <xdr:colOff>555212</xdr:colOff>
      <xdr:row>30</xdr:row>
      <xdr:rowOff>285087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2F8FBE-A8D6-6AD0-E54F-3E1A0048C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5940" y="5553075"/>
          <a:ext cx="6144482" cy="1979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127000</xdr:rowOff>
    </xdr:from>
    <xdr:to>
      <xdr:col>10</xdr:col>
      <xdr:colOff>725581</xdr:colOff>
      <xdr:row>74</xdr:row>
      <xdr:rowOff>41339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55511E9-B622-4563-A179-39652CF9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79550" y="10386060"/>
          <a:ext cx="9028841" cy="3048699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77</xdr:row>
      <xdr:rowOff>42333</xdr:rowOff>
    </xdr:from>
    <xdr:to>
      <xdr:col>8</xdr:col>
      <xdr:colOff>266895</xdr:colOff>
      <xdr:row>94</xdr:row>
      <xdr:rowOff>117748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827DC97-C18E-4AC7-ADB6-D657DBC11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26590" y="13604663"/>
          <a:ext cx="6536250" cy="320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4AB4-6774-4D40-B720-8C66A4F2E222}">
  <dimension ref="A1:F51"/>
  <sheetViews>
    <sheetView showGridLines="0" tabSelected="1" zoomScale="110" zoomScaleNormal="110" workbookViewId="0">
      <selection activeCell="B12" sqref="B12"/>
    </sheetView>
  </sheetViews>
  <sheetFormatPr baseColWidth="10" defaultColWidth="11.44140625" defaultRowHeight="13.8" x14ac:dyDescent="0.25"/>
  <cols>
    <col min="1" max="1" width="52" style="31" customWidth="1"/>
    <col min="2" max="2" width="13" style="31" bestFit="1" customWidth="1"/>
    <col min="3" max="3" width="11.44140625" style="31"/>
    <col min="4" max="4" width="3" style="28" customWidth="1"/>
    <col min="5" max="5" width="11.44140625" style="28"/>
    <col min="6" max="6" width="128.5546875" style="28" customWidth="1"/>
    <col min="7" max="16384" width="11.44140625" style="28"/>
  </cols>
  <sheetData>
    <row r="1" spans="1:6" ht="77.55" customHeight="1" x14ac:dyDescent="0.4">
      <c r="A1" s="59" t="s">
        <v>35</v>
      </c>
      <c r="B1" s="59"/>
      <c r="C1" s="59"/>
      <c r="D1" s="59"/>
      <c r="E1" s="26"/>
      <c r="F1" s="27"/>
    </row>
    <row r="2" spans="1:6" ht="12" customHeight="1" x14ac:dyDescent="0.3">
      <c r="A2" s="29"/>
      <c r="B2" s="29"/>
      <c r="C2" s="29"/>
      <c r="F2" s="30"/>
    </row>
    <row r="3" spans="1:6" ht="37.5" customHeight="1" x14ac:dyDescent="0.4">
      <c r="A3" s="58" t="s">
        <v>41</v>
      </c>
      <c r="B3" s="58"/>
      <c r="C3" s="58"/>
      <c r="D3" s="58"/>
      <c r="E3" s="26"/>
      <c r="F3" s="27"/>
    </row>
    <row r="4" spans="1:6" ht="30" customHeight="1" x14ac:dyDescent="0.25">
      <c r="A4" s="58" t="s">
        <v>36</v>
      </c>
      <c r="B4" s="58"/>
      <c r="C4" s="58"/>
      <c r="D4" s="58"/>
      <c r="F4" s="30"/>
    </row>
    <row r="5" spans="1:6" x14ac:dyDescent="0.25">
      <c r="F5" s="30"/>
    </row>
    <row r="6" spans="1:6" s="34" customFormat="1" ht="22.35" customHeight="1" x14ac:dyDescent="0.3">
      <c r="A6" s="32" t="s">
        <v>38</v>
      </c>
      <c r="B6" s="20">
        <v>0</v>
      </c>
      <c r="C6" s="33"/>
      <c r="F6" s="33"/>
    </row>
    <row r="8" spans="1:6" s="34" customFormat="1" ht="26.4" x14ac:dyDescent="0.25">
      <c r="A8" s="32" t="s">
        <v>27</v>
      </c>
      <c r="B8" s="35">
        <f>IF(B6&lt;=140,'Paramêtre de calcul'!D9,IF(B6&lt;=280,'Paramêtre de calcul'!D10,IF(B6&lt;=420,'Paramêtre de calcul'!D11,IF(B6&lt;=560,'Paramêtre de calcul'!D12,IF(B6&lt;=700,'Paramêtre de calcul'!D13,IF(B6&lt;=850,'Paramêtre de calcul'!D14,IF(B6&lt;=1000,'Paramêtre de calcul'!D15,IF(B6&lt;=1150,'Paramêtre de calcul'!D16,IF(B6&lt;=1300,'Paramêtre de calcul'!D17,C8)))))))))</f>
        <v>98233</v>
      </c>
      <c r="C8" s="33"/>
      <c r="F8" s="30"/>
    </row>
    <row r="10" spans="1:6" ht="26.4" x14ac:dyDescent="0.25">
      <c r="A10" s="32" t="s">
        <v>28</v>
      </c>
      <c r="B10" s="21"/>
      <c r="F10" s="36"/>
    </row>
    <row r="11" spans="1:6" ht="5.55" customHeight="1" x14ac:dyDescent="0.25">
      <c r="A11" s="37"/>
      <c r="B11" s="38"/>
    </row>
    <row r="12" spans="1:6" ht="26.4" x14ac:dyDescent="0.25">
      <c r="A12" s="32" t="s">
        <v>29</v>
      </c>
      <c r="B12" s="21"/>
    </row>
    <row r="13" spans="1:6" ht="5.55" customHeight="1" x14ac:dyDescent="0.25">
      <c r="A13" s="37"/>
      <c r="B13" s="38"/>
    </row>
    <row r="14" spans="1:6" x14ac:dyDescent="0.25">
      <c r="A14" s="32" t="s">
        <v>30</v>
      </c>
      <c r="B14" s="35">
        <f>ROUND(SUM(B10:B12),0)</f>
        <v>0</v>
      </c>
    </row>
    <row r="16" spans="1:6" x14ac:dyDescent="0.25">
      <c r="A16" s="32" t="s">
        <v>0</v>
      </c>
      <c r="B16" s="39">
        <f>MAX(B8*'Paramêtre de calcul'!$A$44,'Paramêtre de calcul'!A45)</f>
        <v>50000</v>
      </c>
    </row>
    <row r="17" spans="1:6" x14ac:dyDescent="0.25">
      <c r="B17" s="40"/>
    </row>
    <row r="18" spans="1:6" x14ac:dyDescent="0.25">
      <c r="A18" s="32" t="s">
        <v>1</v>
      </c>
      <c r="B18" s="39">
        <f>MAX(B14-B16,0)</f>
        <v>0</v>
      </c>
    </row>
    <row r="20" spans="1:6" x14ac:dyDescent="0.25">
      <c r="A20" s="57" t="s">
        <v>40</v>
      </c>
      <c r="B20" s="57"/>
    </row>
    <row r="21" spans="1:6" x14ac:dyDescent="0.25">
      <c r="A21" s="41" t="s">
        <v>9</v>
      </c>
      <c r="B21" s="42">
        <v>-0.1</v>
      </c>
      <c r="F21" s="30"/>
    </row>
    <row r="22" spans="1:6" x14ac:dyDescent="0.25">
      <c r="A22" s="43" t="s">
        <v>10</v>
      </c>
      <c r="B22" s="44">
        <v>-0.1</v>
      </c>
    </row>
    <row r="23" spans="1:6" x14ac:dyDescent="0.25">
      <c r="A23" s="41" t="s">
        <v>21</v>
      </c>
      <c r="B23" s="42">
        <v>-0.2</v>
      </c>
    </row>
    <row r="24" spans="1:6" x14ac:dyDescent="0.25">
      <c r="A24" s="43" t="s">
        <v>22</v>
      </c>
      <c r="B24" s="44">
        <v>-0.2</v>
      </c>
    </row>
    <row r="25" spans="1:6" x14ac:dyDescent="0.25">
      <c r="A25" s="41" t="s">
        <v>23</v>
      </c>
      <c r="B25" s="42">
        <v>-0.25</v>
      </c>
    </row>
    <row r="26" spans="1:6" x14ac:dyDescent="0.25">
      <c r="A26" s="43" t="s">
        <v>24</v>
      </c>
      <c r="B26" s="44">
        <v>-0.25</v>
      </c>
    </row>
    <row r="27" spans="1:6" x14ac:dyDescent="0.25">
      <c r="A27" s="41" t="s">
        <v>25</v>
      </c>
      <c r="B27" s="42">
        <v>-0.35</v>
      </c>
    </row>
    <row r="29" spans="1:6" x14ac:dyDescent="0.25">
      <c r="A29" s="32" t="s">
        <v>44</v>
      </c>
      <c r="B29" s="45">
        <v>6</v>
      </c>
      <c r="F29" s="30"/>
    </row>
    <row r="30" spans="1:6" ht="27" customHeight="1" x14ac:dyDescent="0.25">
      <c r="A30" s="32" t="str">
        <f>+"Proportion maximale de jours subventionnés par RSGE ("&amp;'Paramêtre de calcul'!B51&amp;" / "&amp;'Paramêtre de calcul'!D51&amp;")"</f>
        <v>Proportion maximale de jours subventionnés par RSGE (232 / 261)</v>
      </c>
      <c r="B30" s="46">
        <f>ROUND(+'Paramêtre de calcul'!$B$51/'Paramêtre de calcul'!D51,4)</f>
        <v>0.88890000000000002</v>
      </c>
    </row>
    <row r="31" spans="1:6" ht="26.4" x14ac:dyDescent="0.25">
      <c r="A31" s="32" t="s">
        <v>45</v>
      </c>
      <c r="B31" s="45">
        <f>ROUND(B29*B30,2)</f>
        <v>5.33</v>
      </c>
    </row>
    <row r="32" spans="1:6" x14ac:dyDescent="0.25">
      <c r="A32" s="32" t="s">
        <v>46</v>
      </c>
      <c r="B32" s="45">
        <f>ROUND(B6/B31,2)</f>
        <v>0</v>
      </c>
    </row>
    <row r="34" spans="1:6" ht="31.5" customHeight="1" x14ac:dyDescent="0.25">
      <c r="A34" s="32" t="s">
        <v>42</v>
      </c>
      <c r="B34" s="22"/>
      <c r="F34" s="27"/>
    </row>
    <row r="35" spans="1:6" ht="7.5" customHeight="1" x14ac:dyDescent="0.25">
      <c r="A35" s="37"/>
      <c r="B35" s="38"/>
    </row>
    <row r="36" spans="1:6" ht="36" customHeight="1" x14ac:dyDescent="0.25">
      <c r="A36" s="32" t="s">
        <v>43</v>
      </c>
      <c r="B36" s="22"/>
    </row>
    <row r="37" spans="1:6" ht="6.75" customHeight="1" x14ac:dyDescent="0.25"/>
    <row r="38" spans="1:6" ht="31.5" customHeight="1" x14ac:dyDescent="0.25">
      <c r="A38" s="47" t="s">
        <v>47</v>
      </c>
      <c r="B38" s="48">
        <f>ROUND(+B34+B36,0)</f>
        <v>0</v>
      </c>
      <c r="F38" s="30"/>
    </row>
    <row r="39" spans="1:6" x14ac:dyDescent="0.25">
      <c r="A39" s="49"/>
    </row>
    <row r="40" spans="1:6" ht="24.75" customHeight="1" x14ac:dyDescent="0.25">
      <c r="A40" s="32" t="s">
        <v>31</v>
      </c>
      <c r="B40" s="50" t="s">
        <v>3</v>
      </c>
      <c r="C40" s="50" t="s">
        <v>4</v>
      </c>
    </row>
    <row r="41" spans="1:6" ht="29.25" customHeight="1" x14ac:dyDescent="0.25">
      <c r="A41" s="32" t="s">
        <v>32</v>
      </c>
      <c r="B41" s="23"/>
      <c r="C41" s="51">
        <f>B41</f>
        <v>0</v>
      </c>
      <c r="F41" s="30"/>
    </row>
    <row r="42" spans="1:6" ht="23.25" customHeight="1" x14ac:dyDescent="0.25">
      <c r="A42" s="32" t="s">
        <v>33</v>
      </c>
      <c r="B42" s="24"/>
      <c r="C42" s="52">
        <f>ROUND(B42*0.5,1)</f>
        <v>0</v>
      </c>
      <c r="F42" s="27"/>
    </row>
    <row r="43" spans="1:6" s="34" customFormat="1" ht="36.75" customHeight="1" x14ac:dyDescent="0.3">
      <c r="A43" s="32" t="s">
        <v>34</v>
      </c>
      <c r="B43" s="25"/>
      <c r="C43" s="52">
        <f>ROUND(B43/261,2)</f>
        <v>0</v>
      </c>
      <c r="F43" s="27"/>
    </row>
    <row r="44" spans="1:6" ht="28.8" customHeight="1" x14ac:dyDescent="0.25">
      <c r="A44" s="49"/>
      <c r="F44" s="30"/>
    </row>
    <row r="45" spans="1:6" x14ac:dyDescent="0.25">
      <c r="A45" s="32" t="s">
        <v>37</v>
      </c>
      <c r="B45" s="53">
        <f>ROUND(B38+C41+C43+C42,2)</f>
        <v>0</v>
      </c>
    </row>
    <row r="47" spans="1:6" x14ac:dyDescent="0.25">
      <c r="A47" s="32" t="s">
        <v>26</v>
      </c>
      <c r="B47" s="54">
        <f>IFERROR(ROUND(B45/B32,2),0)</f>
        <v>0</v>
      </c>
    </row>
    <row r="49" spans="1:6" x14ac:dyDescent="0.25">
      <c r="A49" s="32" t="s">
        <v>2</v>
      </c>
      <c r="B49" s="54">
        <f>IF(B47&gt;=90%,B21,IF(B47&gt;=80%,B22,IF(B47&gt;=70%,B23,IF(B47&gt;=60%,B24,IF(B47&gt;=50%,B25,IF(B47&gt;=30%,B26,IF(B47&lt;30%,B27)))))))</f>
        <v>-0.35</v>
      </c>
    </row>
    <row r="50" spans="1:6" ht="14.4" thickBot="1" x14ac:dyDescent="0.3"/>
    <row r="51" spans="1:6" s="34" customFormat="1" ht="21.75" customHeight="1" thickBot="1" x14ac:dyDescent="0.35">
      <c r="A51" s="55" t="s">
        <v>39</v>
      </c>
      <c r="B51" s="56">
        <f>B49*B18</f>
        <v>0</v>
      </c>
      <c r="C51" s="33"/>
      <c r="F51" s="27"/>
    </row>
  </sheetData>
  <sheetProtection algorithmName="SHA-512" hashValue="Y+wzQOTTm4agmbznhT2kaSZSWQZAWyJVnQOY8VvyV07ou2C58Z0ag47aLWcUM/HhNtJlG6TJcm1DyMpGoKjH7w==" saltValue="ZS1kwsFMH7g2/hVtjPrEbw==" spinCount="100000" sheet="1" objects="1" scenarios="1" selectLockedCells="1"/>
  <mergeCells count="4">
    <mergeCell ref="A20:B20"/>
    <mergeCell ref="A4:D4"/>
    <mergeCell ref="A1:D1"/>
    <mergeCell ref="A3:D3"/>
  </mergeCells>
  <pageMargins left="0.51181102362204722" right="0.51181102362204722" top="0.55118110236220474" bottom="0.55118110236220474" header="0.11811023622047245" footer="0.19685039370078741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FACD-1A2F-4399-858A-718BBDB2B036}">
  <dimension ref="A1:M98"/>
  <sheetViews>
    <sheetView workbookViewId="0">
      <selection activeCell="D9" sqref="D9"/>
    </sheetView>
  </sheetViews>
  <sheetFormatPr baseColWidth="10" defaultColWidth="11.44140625" defaultRowHeight="14.4" x14ac:dyDescent="0.3"/>
  <cols>
    <col min="1" max="1" width="13.77734375" customWidth="1"/>
    <col min="4" max="4" width="14.44140625" bestFit="1" customWidth="1"/>
    <col min="6" max="6" width="11.5546875" bestFit="1" customWidth="1"/>
    <col min="7" max="7" width="12.21875" bestFit="1" customWidth="1"/>
  </cols>
  <sheetData>
    <row r="1" spans="1:4" ht="25.8" x14ac:dyDescent="0.5">
      <c r="A1" s="3" t="s">
        <v>11</v>
      </c>
    </row>
    <row r="3" spans="1:4" x14ac:dyDescent="0.3">
      <c r="A3" s="4" t="s">
        <v>16</v>
      </c>
    </row>
    <row r="7" spans="1:4" x14ac:dyDescent="0.3">
      <c r="A7" s="1" t="s">
        <v>13</v>
      </c>
    </row>
    <row r="8" spans="1:4" x14ac:dyDescent="0.3">
      <c r="A8" t="s">
        <v>5</v>
      </c>
      <c r="B8" t="s">
        <v>6</v>
      </c>
      <c r="C8" t="s">
        <v>7</v>
      </c>
      <c r="D8" t="s">
        <v>8</v>
      </c>
    </row>
    <row r="9" spans="1:4" x14ac:dyDescent="0.3">
      <c r="A9">
        <v>1</v>
      </c>
      <c r="B9">
        <v>0</v>
      </c>
      <c r="C9">
        <v>140</v>
      </c>
      <c r="D9" s="2">
        <v>98233</v>
      </c>
    </row>
    <row r="10" spans="1:4" x14ac:dyDescent="0.3">
      <c r="A10">
        <v>2</v>
      </c>
      <c r="B10">
        <v>140</v>
      </c>
      <c r="C10">
        <v>280</v>
      </c>
      <c r="D10" s="2">
        <v>250898</v>
      </c>
    </row>
    <row r="11" spans="1:4" x14ac:dyDescent="0.3">
      <c r="A11">
        <v>3</v>
      </c>
      <c r="B11">
        <v>280</v>
      </c>
      <c r="C11">
        <v>420</v>
      </c>
      <c r="D11" s="2">
        <v>354753</v>
      </c>
    </row>
    <row r="12" spans="1:4" x14ac:dyDescent="0.3">
      <c r="A12">
        <v>4</v>
      </c>
      <c r="B12">
        <v>420</v>
      </c>
      <c r="C12">
        <v>560</v>
      </c>
      <c r="D12" s="2">
        <v>443372</v>
      </c>
    </row>
    <row r="13" spans="1:4" x14ac:dyDescent="0.3">
      <c r="A13">
        <v>5</v>
      </c>
      <c r="B13">
        <v>560</v>
      </c>
      <c r="C13">
        <v>700</v>
      </c>
      <c r="D13" s="2">
        <v>538901</v>
      </c>
    </row>
    <row r="14" spans="1:4" x14ac:dyDescent="0.3">
      <c r="A14">
        <v>6</v>
      </c>
      <c r="B14">
        <v>700</v>
      </c>
      <c r="C14">
        <v>850</v>
      </c>
      <c r="D14" s="2">
        <v>593881</v>
      </c>
    </row>
    <row r="15" spans="1:4" x14ac:dyDescent="0.3">
      <c r="A15">
        <v>7</v>
      </c>
      <c r="B15">
        <v>850</v>
      </c>
      <c r="C15">
        <v>1000</v>
      </c>
      <c r="D15" s="2">
        <v>700595</v>
      </c>
    </row>
    <row r="16" spans="1:4" x14ac:dyDescent="0.3">
      <c r="A16">
        <v>8</v>
      </c>
      <c r="B16">
        <v>1000</v>
      </c>
      <c r="C16">
        <v>1150</v>
      </c>
      <c r="D16" s="2">
        <v>791129</v>
      </c>
    </row>
    <row r="17" spans="1:11" x14ac:dyDescent="0.3">
      <c r="A17">
        <v>9</v>
      </c>
      <c r="B17">
        <v>1150</v>
      </c>
      <c r="C17">
        <v>1300</v>
      </c>
      <c r="D17" s="2">
        <v>900161</v>
      </c>
    </row>
    <row r="18" spans="1:11" x14ac:dyDescent="0.3">
      <c r="A18">
        <v>10</v>
      </c>
      <c r="B18">
        <v>1300</v>
      </c>
      <c r="C18">
        <v>1500</v>
      </c>
      <c r="D18" s="2">
        <v>980829</v>
      </c>
    </row>
    <row r="19" spans="1:11" x14ac:dyDescent="0.3">
      <c r="A19">
        <v>11</v>
      </c>
      <c r="B19">
        <v>1500</v>
      </c>
      <c r="C19">
        <v>1700</v>
      </c>
      <c r="D19" s="2">
        <v>1097400</v>
      </c>
    </row>
    <row r="20" spans="1:11" x14ac:dyDescent="0.3">
      <c r="A20">
        <v>12</v>
      </c>
      <c r="B20">
        <v>1700</v>
      </c>
      <c r="C20">
        <v>1900</v>
      </c>
      <c r="D20" s="2">
        <v>1224543</v>
      </c>
    </row>
    <row r="21" spans="1:11" x14ac:dyDescent="0.3">
      <c r="A21">
        <v>13</v>
      </c>
      <c r="B21">
        <v>1900</v>
      </c>
      <c r="C21">
        <v>9999999</v>
      </c>
      <c r="D21" s="2">
        <v>1335490</v>
      </c>
    </row>
    <row r="25" spans="1:11" ht="44.55" customHeight="1" x14ac:dyDescent="0.3">
      <c r="A25" s="60" t="s">
        <v>12</v>
      </c>
      <c r="B25" s="60"/>
      <c r="C25" s="60"/>
      <c r="D25" s="60"/>
      <c r="E25" s="60"/>
    </row>
    <row r="26" spans="1:11" x14ac:dyDescent="0.3">
      <c r="A26" s="5" t="s">
        <v>5</v>
      </c>
      <c r="B26" s="5" t="s">
        <v>6</v>
      </c>
      <c r="C26" s="5" t="s">
        <v>7</v>
      </c>
      <c r="D26" s="5" t="s">
        <v>8</v>
      </c>
      <c r="E26" s="5"/>
    </row>
    <row r="27" spans="1:11" x14ac:dyDescent="0.3">
      <c r="A27" s="5">
        <v>1</v>
      </c>
      <c r="B27" s="5">
        <v>0</v>
      </c>
      <c r="C27" s="5">
        <v>140</v>
      </c>
      <c r="D27" s="6">
        <v>95555</v>
      </c>
      <c r="E27" s="5"/>
      <c r="F27" s="19"/>
      <c r="H27" s="5"/>
      <c r="I27" s="5"/>
      <c r="J27" s="5"/>
      <c r="K27" s="6"/>
    </row>
    <row r="28" spans="1:11" x14ac:dyDescent="0.3">
      <c r="A28" s="5">
        <v>2</v>
      </c>
      <c r="B28" s="5">
        <v>140</v>
      </c>
      <c r="C28" s="5">
        <v>280</v>
      </c>
      <c r="D28" s="6">
        <v>243977</v>
      </c>
      <c r="E28" s="5"/>
      <c r="F28" s="19"/>
      <c r="H28" s="5"/>
      <c r="I28" s="5"/>
      <c r="J28" s="5"/>
      <c r="K28" s="6"/>
    </row>
    <row r="29" spans="1:11" x14ac:dyDescent="0.3">
      <c r="A29" s="5">
        <v>3</v>
      </c>
      <c r="B29" s="5">
        <v>280</v>
      </c>
      <c r="C29" s="5">
        <v>420</v>
      </c>
      <c r="D29" s="6">
        <v>344976</v>
      </c>
      <c r="E29" s="5"/>
      <c r="F29" s="19"/>
      <c r="H29" s="5"/>
      <c r="I29" s="5"/>
      <c r="J29" s="5"/>
      <c r="K29" s="6"/>
    </row>
    <row r="30" spans="1:11" x14ac:dyDescent="0.3">
      <c r="A30" s="5">
        <v>4</v>
      </c>
      <c r="B30" s="5">
        <v>420</v>
      </c>
      <c r="C30" s="5">
        <v>560</v>
      </c>
      <c r="D30" s="6">
        <v>431178</v>
      </c>
      <c r="E30" s="5"/>
      <c r="F30" s="19"/>
      <c r="H30" s="5"/>
      <c r="I30" s="5"/>
      <c r="J30" s="5"/>
      <c r="K30" s="6"/>
    </row>
    <row r="31" spans="1:11" x14ac:dyDescent="0.3">
      <c r="A31" s="5">
        <v>5</v>
      </c>
      <c r="B31" s="5">
        <v>560</v>
      </c>
      <c r="C31" s="5">
        <v>700</v>
      </c>
      <c r="D31" s="6">
        <v>524091</v>
      </c>
      <c r="E31" s="5"/>
      <c r="F31" s="19"/>
      <c r="H31" s="5"/>
      <c r="I31" s="5"/>
      <c r="J31" s="5"/>
      <c r="K31" s="6"/>
    </row>
    <row r="32" spans="1:11" x14ac:dyDescent="0.3">
      <c r="A32" s="5">
        <v>6</v>
      </c>
      <c r="B32" s="5">
        <v>700</v>
      </c>
      <c r="C32" s="5">
        <v>850</v>
      </c>
      <c r="D32" s="6">
        <v>577585</v>
      </c>
      <c r="E32" s="5"/>
      <c r="F32" s="19"/>
      <c r="H32" s="5"/>
      <c r="I32" s="5"/>
      <c r="J32" s="5"/>
      <c r="K32" s="6"/>
    </row>
    <row r="33" spans="1:11" x14ac:dyDescent="0.3">
      <c r="A33" s="5">
        <v>7</v>
      </c>
      <c r="B33" s="5">
        <v>850</v>
      </c>
      <c r="C33" s="5">
        <v>1000</v>
      </c>
      <c r="D33" s="6">
        <v>681394</v>
      </c>
      <c r="E33" s="5"/>
      <c r="F33" s="19"/>
      <c r="H33" s="5"/>
      <c r="I33" s="5"/>
      <c r="J33" s="5"/>
      <c r="K33" s="6"/>
    </row>
    <row r="34" spans="1:11" x14ac:dyDescent="0.3">
      <c r="A34" s="5">
        <v>8</v>
      </c>
      <c r="B34" s="5">
        <v>1000</v>
      </c>
      <c r="C34" s="5">
        <v>1150</v>
      </c>
      <c r="D34" s="6">
        <v>769463</v>
      </c>
      <c r="E34" s="5"/>
      <c r="F34" s="19"/>
      <c r="H34" s="5"/>
      <c r="I34" s="5"/>
      <c r="J34" s="5"/>
      <c r="K34" s="6"/>
    </row>
    <row r="35" spans="1:11" x14ac:dyDescent="0.3">
      <c r="A35" s="5">
        <v>9</v>
      </c>
      <c r="B35" s="5">
        <v>1150</v>
      </c>
      <c r="C35" s="5">
        <v>1300</v>
      </c>
      <c r="D35" s="6">
        <v>875537</v>
      </c>
      <c r="E35" s="5"/>
      <c r="F35" s="19"/>
      <c r="H35" s="5"/>
      <c r="I35" s="5"/>
      <c r="J35" s="5"/>
      <c r="K35" s="6"/>
    </row>
    <row r="36" spans="1:11" x14ac:dyDescent="0.3">
      <c r="A36" s="5">
        <v>10</v>
      </c>
      <c r="B36" s="5">
        <v>1300</v>
      </c>
      <c r="C36" s="5">
        <v>1500</v>
      </c>
      <c r="D36" s="6">
        <v>954027</v>
      </c>
      <c r="E36" s="5"/>
      <c r="F36" s="19"/>
      <c r="H36" s="5"/>
      <c r="I36" s="5"/>
      <c r="J36" s="5"/>
      <c r="K36" s="6"/>
    </row>
    <row r="37" spans="1:11" x14ac:dyDescent="0.3">
      <c r="A37" s="5">
        <v>11</v>
      </c>
      <c r="B37" s="5">
        <v>1500</v>
      </c>
      <c r="C37" s="5">
        <v>1700</v>
      </c>
      <c r="D37" s="6">
        <v>1067447</v>
      </c>
      <c r="E37" s="5"/>
      <c r="F37" s="19"/>
      <c r="H37" s="5"/>
      <c r="I37" s="5"/>
      <c r="J37" s="5"/>
      <c r="K37" s="6"/>
    </row>
    <row r="38" spans="1:11" x14ac:dyDescent="0.3">
      <c r="A38" s="5">
        <v>12</v>
      </c>
      <c r="B38" s="5">
        <v>1700</v>
      </c>
      <c r="C38" s="5">
        <v>1900</v>
      </c>
      <c r="D38" s="6">
        <v>1191124</v>
      </c>
      <c r="E38" s="5"/>
      <c r="F38" s="19"/>
      <c r="H38" s="5"/>
      <c r="I38" s="5"/>
      <c r="J38" s="5"/>
      <c r="K38" s="6"/>
    </row>
    <row r="39" spans="1:11" x14ac:dyDescent="0.3">
      <c r="A39" s="5">
        <v>13</v>
      </c>
      <c r="B39" s="5">
        <v>1900</v>
      </c>
      <c r="C39" s="5">
        <v>9999999</v>
      </c>
      <c r="D39" s="6">
        <v>1299198</v>
      </c>
      <c r="E39" s="5"/>
      <c r="F39" s="19"/>
      <c r="H39" s="5"/>
      <c r="I39" s="5"/>
      <c r="J39" s="5"/>
      <c r="K39" s="6"/>
    </row>
    <row r="43" spans="1:11" x14ac:dyDescent="0.3">
      <c r="A43" s="1" t="s">
        <v>0</v>
      </c>
    </row>
    <row r="44" spans="1:11" x14ac:dyDescent="0.3">
      <c r="A44" s="8">
        <v>0.2</v>
      </c>
    </row>
    <row r="45" spans="1:11" x14ac:dyDescent="0.3">
      <c r="A45" s="7">
        <v>50000</v>
      </c>
    </row>
    <row r="48" spans="1:11" x14ac:dyDescent="0.3">
      <c r="A48" s="1" t="s">
        <v>14</v>
      </c>
    </row>
    <row r="49" spans="1:13" x14ac:dyDescent="0.3">
      <c r="A49" s="1"/>
    </row>
    <row r="50" spans="1:13" x14ac:dyDescent="0.3">
      <c r="A50" t="s">
        <v>17</v>
      </c>
      <c r="D50" t="s">
        <v>20</v>
      </c>
    </row>
    <row r="51" spans="1:13" x14ac:dyDescent="0.3">
      <c r="A51" t="s">
        <v>18</v>
      </c>
      <c r="B51">
        <v>232</v>
      </c>
      <c r="D51">
        <f>NETWORKDAYS(F51,G51)</f>
        <v>261</v>
      </c>
      <c r="F51" s="18">
        <v>46113</v>
      </c>
      <c r="G51" s="18">
        <v>46477</v>
      </c>
    </row>
    <row r="52" spans="1:13" x14ac:dyDescent="0.3">
      <c r="A52" t="s">
        <v>19</v>
      </c>
      <c r="F52" s="18"/>
      <c r="G52" s="18"/>
    </row>
    <row r="53" spans="1:13" x14ac:dyDescent="0.3">
      <c r="A53" s="1"/>
    </row>
    <row r="54" spans="1:13" x14ac:dyDescent="0.3">
      <c r="A54" s="1"/>
    </row>
    <row r="56" spans="1:13" ht="15" thickBot="1" x14ac:dyDescent="0.35"/>
    <row r="57" spans="1:13" x14ac:dyDescent="0.3">
      <c r="A57" s="9" t="s">
        <v>15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</row>
    <row r="58" spans="1:13" x14ac:dyDescent="0.3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spans="1:13" x14ac:dyDescent="0.3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</row>
    <row r="60" spans="1:13" x14ac:dyDescent="0.3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4"/>
    </row>
    <row r="61" spans="1:13" x14ac:dyDescent="0.3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4"/>
    </row>
    <row r="62" spans="1:13" x14ac:dyDescent="0.3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4"/>
    </row>
    <row r="63" spans="1:13" x14ac:dyDescent="0.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4"/>
    </row>
    <row r="64" spans="1:13" x14ac:dyDescent="0.3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4"/>
    </row>
    <row r="65" spans="1:13" x14ac:dyDescent="0.3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4"/>
    </row>
    <row r="66" spans="1:13" x14ac:dyDescent="0.3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</row>
    <row r="67" spans="1:13" x14ac:dyDescent="0.3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4"/>
    </row>
    <row r="68" spans="1:13" x14ac:dyDescent="0.3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4"/>
    </row>
    <row r="69" spans="1:13" x14ac:dyDescent="0.3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4"/>
    </row>
    <row r="70" spans="1:13" x14ac:dyDescent="0.3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4"/>
    </row>
    <row r="71" spans="1:13" x14ac:dyDescent="0.3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  <row r="72" spans="1:13" x14ac:dyDescent="0.3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4"/>
    </row>
    <row r="73" spans="1:13" x14ac:dyDescent="0.3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4"/>
    </row>
    <row r="74" spans="1:13" x14ac:dyDescent="0.3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4"/>
    </row>
    <row r="75" spans="1:13" x14ac:dyDescent="0.3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4"/>
    </row>
    <row r="76" spans="1:13" x14ac:dyDescent="0.3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4"/>
    </row>
    <row r="77" spans="1:13" x14ac:dyDescent="0.3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4"/>
    </row>
    <row r="78" spans="1:13" x14ac:dyDescent="0.3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4"/>
    </row>
    <row r="79" spans="1:13" x14ac:dyDescent="0.3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4"/>
    </row>
    <row r="80" spans="1:13" x14ac:dyDescent="0.3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4"/>
    </row>
    <row r="81" spans="1:13" x14ac:dyDescent="0.3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4"/>
    </row>
    <row r="82" spans="1:13" x14ac:dyDescent="0.3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4"/>
    </row>
    <row r="83" spans="1:13" x14ac:dyDescent="0.3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4"/>
    </row>
    <row r="84" spans="1:13" x14ac:dyDescent="0.3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4"/>
    </row>
    <row r="85" spans="1:13" x14ac:dyDescent="0.3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4"/>
    </row>
    <row r="86" spans="1:13" x14ac:dyDescent="0.3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4"/>
    </row>
    <row r="87" spans="1:13" x14ac:dyDescent="0.3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4"/>
    </row>
    <row r="88" spans="1:13" x14ac:dyDescent="0.3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4"/>
    </row>
    <row r="89" spans="1:13" x14ac:dyDescent="0.3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4"/>
    </row>
    <row r="90" spans="1:13" x14ac:dyDescent="0.3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4"/>
    </row>
    <row r="91" spans="1:13" x14ac:dyDescent="0.3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4"/>
    </row>
    <row r="92" spans="1:13" x14ac:dyDescent="0.3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4"/>
    </row>
    <row r="93" spans="1:13" x14ac:dyDescent="0.3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4"/>
    </row>
    <row r="94" spans="1:13" x14ac:dyDescent="0.3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4"/>
    </row>
    <row r="95" spans="1:13" x14ac:dyDescent="0.3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4"/>
    </row>
    <row r="96" spans="1:13" x14ac:dyDescent="0.3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4"/>
    </row>
    <row r="97" spans="1:13" x14ac:dyDescent="0.3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4"/>
    </row>
    <row r="98" spans="1:13" ht="15" thickBot="1" x14ac:dyDescent="0.35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</row>
  </sheetData>
  <mergeCells count="1">
    <mergeCell ref="A25:E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4506-0008-4DA2-B8C5-6157BC7186B0}">
  <dimension ref="A1"/>
  <sheetViews>
    <sheetView workbookViewId="0">
      <selection activeCell="F9" sqref="F9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15C7109A0D54A8E20D911AC7D44A5" ma:contentTypeVersion="3" ma:contentTypeDescription="Crée un document." ma:contentTypeScope="" ma:versionID="03efcdfb3b33a3a36e6ae92fd7cbeb74">
  <xsd:schema xmlns:xsd="http://www.w3.org/2001/XMLSchema" xmlns:xs="http://www.w3.org/2001/XMLSchema" xmlns:p="http://schemas.microsoft.com/office/2006/metadata/properties" xmlns:ns2="87e821a9-9a59-4323-bfa6-c56e225412b3" targetNamespace="http://schemas.microsoft.com/office/2006/metadata/properties" ma:root="true" ma:fieldsID="6ee4d0601611ddb581b9a5123fc98f35" ns2:_="">
    <xsd:import namespace="87e821a9-9a59-4323-bfa6-c56e22541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821a9-9a59-4323-bfa6-c56e22541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510910-6306-43E1-B84F-39BC58CA5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821a9-9a59-4323-bfa6-c56e22541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5E3C2D-07ED-4FD8-8AEB-55639FD31A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35465-89F7-4CFA-8B85-4AA73ABAC427}">
  <ds:schemaRefs>
    <ds:schemaRef ds:uri="http://purl.org/dc/elements/1.1/"/>
    <ds:schemaRef ds:uri="http://schemas.openxmlformats.org/package/2006/metadata/core-properties"/>
    <ds:schemaRef ds:uri="87e821a9-9a59-4323-bfa6-c56e225412b3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Simulateur-Ajustement-BC</vt:lpstr>
      <vt:lpstr>Paramêtre de calcul</vt:lpstr>
      <vt:lpstr>Feuil1</vt:lpstr>
      <vt:lpstr>'Simulateur-Ajustement-BC'!Zone_d_impression</vt:lpstr>
    </vt:vector>
  </TitlesOfParts>
  <Manager/>
  <Company>Gouvernement du Quebec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Brisson, Olivier</dc:creator>
  <cp:keywords/>
  <dc:description/>
  <cp:lastModifiedBy>Bélanger, Josée</cp:lastModifiedBy>
  <cp:revision/>
  <cp:lastPrinted>2026-07-15T21:17:27Z</cp:lastPrinted>
  <dcterms:created xsi:type="dcterms:W3CDTF">2026-03-30T15:41:31Z</dcterms:created>
  <dcterms:modified xsi:type="dcterms:W3CDTF">2026-07-16T13:36:37Z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0x01010090D15C7109A0D54A8E20D911AC7D44A5</vt:lpwstr>
  </property>
</Properties>
</file>