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U:\DCOM-MCE-SCT\_MLF\DFC _ francophonie canadienne\PAFC_mars_2026\_pages-Web\"/>
    </mc:Choice>
  </mc:AlternateContent>
  <xr:revisionPtr revIDLastSave="0" documentId="8_{D181D2BF-5DFB-4093-AF24-3E91C9EB3A57}" xr6:coauthVersionLast="47" xr6:coauthVersionMax="47" xr10:uidLastSave="{00000000-0000-0000-0000-000000000000}"/>
  <bookViews>
    <workbookView xWindow="-110" yWindow="-110" windowWidth="19420" windowHeight="10300" xr2:uid="{00000000-000D-0000-FFFF-FFFF00000000}"/>
  </bookViews>
  <sheets>
    <sheet name="Revenus" sheetId="1" r:id="rId1"/>
    <sheet name="Dépenses" sheetId="5" r:id="rId2"/>
    <sheet name="Récapitulatif" sheetId="4" r:id="rId3"/>
  </sheets>
  <definedNames>
    <definedName name="AdCorAn1">Dépenses!$R$170</definedName>
    <definedName name="AdcorAn2">Dépenses!$S$170</definedName>
    <definedName name="Adcoran3">Dépenses!$T$170</definedName>
    <definedName name="AideDAn1">Revenus!$J$23</definedName>
    <definedName name="AideDan2">Revenus!$K$23</definedName>
    <definedName name="aideDAn3">Revenus!$L$23</definedName>
    <definedName name="AutrAdAn2">Dépenses!$M$152</definedName>
    <definedName name="AutrAdAn3">Dépenses!$Q$152</definedName>
    <definedName name="autreAdAn1">Dépenses!$I$152</definedName>
    <definedName name="autrRevAn1">Revenus!$J$73</definedName>
    <definedName name="AutrRevan2">Revenus!$K$73</definedName>
    <definedName name="AutrRevan3">Revenus!$L$73</definedName>
    <definedName name="Catégorie">Revenus!$C$19</definedName>
    <definedName name="communicationAn1">Dépenses!$I$107</definedName>
    <definedName name="CommunicationAn2">Dépenses!$M$107</definedName>
    <definedName name="communicationAn3">Dépenses!$Q$107</definedName>
    <definedName name="contcodemandeurAn1">Revenus!$J$47</definedName>
    <definedName name="contCodemandeurAn2">Revenus!$K$47</definedName>
    <definedName name="ContCodemandeurAn3">Revenus!$L$47</definedName>
    <definedName name="ContributionAn1">Revenus!$J$36</definedName>
    <definedName name="ContributionAn2">Revenus!$K$36</definedName>
    <definedName name="ContributionAn3">Revenus!$L$36</definedName>
    <definedName name="Coopan1">Revenus!$J$81</definedName>
    <definedName name="CoopAn2">Revenus!$K$81</definedName>
    <definedName name="Coopan3">Revenus!$L$81</definedName>
    <definedName name="DepAd">Dépenses!$L$173</definedName>
    <definedName name="DepAdAn1">Dépenses!$J$173</definedName>
    <definedName name="DepAdAn2">Dépenses!$K$173</definedName>
    <definedName name="DépCanAn1">Dépenses!$K$25</definedName>
    <definedName name="DepCanAn2">Dépenses!$N$25</definedName>
    <definedName name="DepCanan3">Dépenses!$Q$25</definedName>
    <definedName name="durée">Revenus!$H$15</definedName>
    <definedName name="ecartREVDEP">Revenus!$AA$4</definedName>
    <definedName name="écartREVDEP">Revenus!$AA$4</definedName>
    <definedName name="InscriptionAn1">Dépenses!$K$92</definedName>
    <definedName name="InscriptionAn2">Dépenses!$N$92</definedName>
    <definedName name="InscriptionAn3">Dépenses!$Q$92</definedName>
    <definedName name="LocationAn1">Dépenses!$I$119</definedName>
    <definedName name="LocationAn2">Dépenses!$M$119</definedName>
    <definedName name="LocationAn3">Dépenses!$Q$119</definedName>
    <definedName name="NonAdAn1">Dépenses!$I$168</definedName>
    <definedName name="NonAdAn2">Dépenses!$M$168</definedName>
    <definedName name="NonAdAn3">Dépenses!$Q$168</definedName>
    <definedName name="Note">Récapitulatif!$D$46</definedName>
    <definedName name="Reafan1">Revenus!$R$58</definedName>
    <definedName name="ReafAn2">Revenus!$S$58</definedName>
    <definedName name="ReafAn3">Revenus!$T$58</definedName>
    <definedName name="resumTotDep">Récapitulatif!$D$32</definedName>
    <definedName name="resumTotDepAn2">Récapitulatif!$F$32</definedName>
    <definedName name="resumTotDepAn3">Récapitulatif!$H$32</definedName>
    <definedName name="SalaireAn1">Dépenses!$I$139</definedName>
    <definedName name="salaireAn2">Dépenses!$M$139</definedName>
    <definedName name="SalaireAn3">Dépenses!$Q$139</definedName>
    <definedName name="SéjourAn1">Dépenses!$I$63</definedName>
    <definedName name="SéjourAn2">Dépenses!$M$63</definedName>
    <definedName name="SéjourAn3">Dépenses!$Q$63</definedName>
    <definedName name="SubPuban1">Revenus!$J$62</definedName>
    <definedName name="SubPuban2">Revenus!$K$62</definedName>
    <definedName name="SubPubAn3">Revenus!$L$62</definedName>
    <definedName name="TotalDépensesAn2">Dépenses!$K$175</definedName>
    <definedName name="TotalDépensesAn3">Dépenses!$L$175</definedName>
    <definedName name="TotDépensesAn1">Dépenses!$J$175</definedName>
    <definedName name="Totrevenus">Revenus!$J$88</definedName>
    <definedName name="TotrevenusAn2">Revenus!$K$88</definedName>
    <definedName name="TotrevenusAn3">Revenus!$L$88</definedName>
    <definedName name="TransLocAn1">Dépenses!$K$80</definedName>
    <definedName name="TransLocAn2">Dépenses!$N$80</definedName>
    <definedName name="TransLocAn3">Dépenses!$Q$80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B77" i="1"/>
  <c r="A23" i="1" l="1"/>
  <c r="R111" i="5"/>
  <c r="R97" i="5"/>
  <c r="H7" i="4"/>
  <c r="F7" i="4"/>
  <c r="D7" i="4"/>
  <c r="F6" i="4"/>
  <c r="H6" i="4"/>
  <c r="O57" i="1"/>
  <c r="O56" i="1"/>
  <c r="O55" i="1"/>
  <c r="O54" i="1"/>
  <c r="O53" i="1"/>
  <c r="O52" i="1"/>
  <c r="O51" i="1"/>
  <c r="N57" i="1"/>
  <c r="N56" i="1"/>
  <c r="N55" i="1"/>
  <c r="N54" i="1"/>
  <c r="N53" i="1"/>
  <c r="N52" i="1"/>
  <c r="N51" i="1"/>
  <c r="O50" i="1"/>
  <c r="N50" i="1"/>
  <c r="M50" i="1"/>
  <c r="S58" i="1"/>
  <c r="F19" i="4" s="1"/>
  <c r="E43" i="4" s="1"/>
  <c r="R58" i="1"/>
  <c r="D19" i="4" s="1"/>
  <c r="D43" i="4" s="1"/>
  <c r="H16" i="4"/>
  <c r="F16" i="4"/>
  <c r="D16" i="4"/>
  <c r="H14" i="4"/>
  <c r="H12" i="4"/>
  <c r="F37" i="4" s="1"/>
  <c r="F12" i="4"/>
  <c r="E37" i="4" s="1"/>
  <c r="D12" i="4"/>
  <c r="H11" i="4"/>
  <c r="F11" i="4"/>
  <c r="D11" i="4"/>
  <c r="T106" i="5"/>
  <c r="S106" i="5"/>
  <c r="R106" i="5"/>
  <c r="T105" i="5"/>
  <c r="S105" i="5"/>
  <c r="R105" i="5"/>
  <c r="Q107" i="5"/>
  <c r="H27" i="4" s="1"/>
  <c r="M107" i="5"/>
  <c r="F27" i="4" s="1"/>
  <c r="I107" i="5"/>
  <c r="D27" i="4" s="1"/>
  <c r="R99" i="5"/>
  <c r="T104" i="5"/>
  <c r="S104" i="5"/>
  <c r="R104" i="5"/>
  <c r="T103" i="5"/>
  <c r="S103" i="5"/>
  <c r="R103" i="5"/>
  <c r="T102" i="5"/>
  <c r="S102" i="5"/>
  <c r="R102" i="5"/>
  <c r="T101" i="5"/>
  <c r="S101" i="5"/>
  <c r="R101" i="5"/>
  <c r="T100" i="5"/>
  <c r="S100" i="5"/>
  <c r="R100" i="5"/>
  <c r="T99" i="5"/>
  <c r="S99" i="5"/>
  <c r="T98" i="5"/>
  <c r="S98" i="5"/>
  <c r="R98" i="5"/>
  <c r="T97" i="5"/>
  <c r="S97" i="5"/>
  <c r="T118" i="5"/>
  <c r="S118" i="5"/>
  <c r="R118" i="5"/>
  <c r="T117" i="5"/>
  <c r="S117" i="5"/>
  <c r="R117" i="5"/>
  <c r="T116" i="5"/>
  <c r="S116" i="5"/>
  <c r="R116" i="5"/>
  <c r="T115" i="5"/>
  <c r="S115" i="5"/>
  <c r="R115" i="5"/>
  <c r="T114" i="5"/>
  <c r="S114" i="5"/>
  <c r="R114" i="5"/>
  <c r="T113" i="5"/>
  <c r="S113" i="5"/>
  <c r="R113" i="5"/>
  <c r="T112" i="5"/>
  <c r="S112" i="5"/>
  <c r="R112" i="5"/>
  <c r="S111" i="5"/>
  <c r="T151" i="5"/>
  <c r="S151" i="5"/>
  <c r="R151" i="5"/>
  <c r="T150" i="5"/>
  <c r="S150" i="5"/>
  <c r="R150" i="5"/>
  <c r="T149" i="5"/>
  <c r="S149" i="5"/>
  <c r="R149" i="5"/>
  <c r="T148" i="5"/>
  <c r="S148" i="5"/>
  <c r="R148" i="5"/>
  <c r="T147" i="5"/>
  <c r="S147" i="5"/>
  <c r="R147" i="5"/>
  <c r="T146" i="5"/>
  <c r="S146" i="5"/>
  <c r="R146" i="5"/>
  <c r="T145" i="5"/>
  <c r="S145" i="5"/>
  <c r="R145" i="5"/>
  <c r="T144" i="5"/>
  <c r="S144" i="5"/>
  <c r="R144" i="5"/>
  <c r="T143" i="5"/>
  <c r="S143" i="5"/>
  <c r="R143" i="5"/>
  <c r="R159" i="5"/>
  <c r="R157" i="5"/>
  <c r="B5" i="5"/>
  <c r="B4" i="5"/>
  <c r="E4" i="1"/>
  <c r="E3" i="1"/>
  <c r="M168" i="5"/>
  <c r="F31" i="4" s="1"/>
  <c r="I168" i="5"/>
  <c r="D31" i="4" s="1"/>
  <c r="M152" i="5"/>
  <c r="F30" i="4" s="1"/>
  <c r="G30" i="4" s="1"/>
  <c r="I152" i="5"/>
  <c r="D30" i="4" s="1"/>
  <c r="M119" i="5"/>
  <c r="I119" i="5"/>
  <c r="D28" i="4" s="1"/>
  <c r="S23" i="1"/>
  <c r="N24" i="1"/>
  <c r="AB5" i="5"/>
  <c r="T107" i="5" l="1"/>
  <c r="J174" i="5"/>
  <c r="R107" i="5"/>
  <c r="R62" i="1"/>
  <c r="O58" i="1"/>
  <c r="F42" i="4" s="1"/>
  <c r="N58" i="1"/>
  <c r="E42" i="4" s="1"/>
  <c r="S107" i="5"/>
  <c r="F28" i="4"/>
  <c r="K174" i="5"/>
  <c r="T167" i="5"/>
  <c r="S167" i="5"/>
  <c r="R167" i="5"/>
  <c r="T166" i="5"/>
  <c r="S166" i="5"/>
  <c r="R166" i="5"/>
  <c r="T165" i="5"/>
  <c r="S165" i="5"/>
  <c r="R165" i="5"/>
  <c r="T164" i="5"/>
  <c r="S164" i="5"/>
  <c r="R164" i="5"/>
  <c r="T163" i="5"/>
  <c r="S163" i="5"/>
  <c r="R163" i="5"/>
  <c r="T162" i="5"/>
  <c r="S162" i="5"/>
  <c r="R162" i="5"/>
  <c r="T161" i="5"/>
  <c r="S161" i="5"/>
  <c r="R161" i="5"/>
  <c r="T160" i="5"/>
  <c r="S160" i="5"/>
  <c r="R160" i="5"/>
  <c r="T159" i="5"/>
  <c r="S159" i="5"/>
  <c r="T158" i="5"/>
  <c r="S158" i="5"/>
  <c r="R158" i="5"/>
  <c r="T157" i="5"/>
  <c r="S157" i="5"/>
  <c r="Q138" i="5"/>
  <c r="T138" i="5" s="1"/>
  <c r="Q137" i="5"/>
  <c r="T137" i="5" s="1"/>
  <c r="Q136" i="5"/>
  <c r="T136" i="5" s="1"/>
  <c r="Q135" i="5"/>
  <c r="T135" i="5" s="1"/>
  <c r="Q134" i="5"/>
  <c r="T134" i="5" s="1"/>
  <c r="Q133" i="5"/>
  <c r="T133" i="5" s="1"/>
  <c r="Q132" i="5"/>
  <c r="T132" i="5" s="1"/>
  <c r="Q131" i="5"/>
  <c r="T131" i="5" s="1"/>
  <c r="Q130" i="5"/>
  <c r="T130" i="5" s="1"/>
  <c r="Q129" i="5"/>
  <c r="T129" i="5" s="1"/>
  <c r="Q128" i="5"/>
  <c r="T128" i="5" s="1"/>
  <c r="Q127" i="5"/>
  <c r="T127" i="5" s="1"/>
  <c r="Q126" i="5"/>
  <c r="T126" i="5" s="1"/>
  <c r="Q125" i="5"/>
  <c r="T125" i="5" s="1"/>
  <c r="M138" i="5"/>
  <c r="S138" i="5" s="1"/>
  <c r="M137" i="5"/>
  <c r="S137" i="5" s="1"/>
  <c r="M136" i="5"/>
  <c r="S136" i="5" s="1"/>
  <c r="M135" i="5"/>
  <c r="S135" i="5" s="1"/>
  <c r="M134" i="5"/>
  <c r="S134" i="5" s="1"/>
  <c r="M133" i="5"/>
  <c r="S133" i="5" s="1"/>
  <c r="M132" i="5"/>
  <c r="S132" i="5" s="1"/>
  <c r="M131" i="5"/>
  <c r="S131" i="5" s="1"/>
  <c r="M130" i="5"/>
  <c r="S130" i="5" s="1"/>
  <c r="M129" i="5"/>
  <c r="S129" i="5" s="1"/>
  <c r="M128" i="5"/>
  <c r="S128" i="5" s="1"/>
  <c r="M127" i="5"/>
  <c r="S127" i="5" s="1"/>
  <c r="M126" i="5"/>
  <c r="M125" i="5"/>
  <c r="S125" i="5" s="1"/>
  <c r="I138" i="5"/>
  <c r="R138" i="5" s="1"/>
  <c r="I137" i="5"/>
  <c r="R137" i="5" s="1"/>
  <c r="I136" i="5"/>
  <c r="R136" i="5" s="1"/>
  <c r="I135" i="5"/>
  <c r="R135" i="5" s="1"/>
  <c r="I134" i="5"/>
  <c r="R134" i="5" s="1"/>
  <c r="I133" i="5"/>
  <c r="R133" i="5" s="1"/>
  <c r="I132" i="5"/>
  <c r="R132" i="5" s="1"/>
  <c r="I131" i="5"/>
  <c r="R131" i="5" s="1"/>
  <c r="I130" i="5"/>
  <c r="R130" i="5" s="1"/>
  <c r="I129" i="5"/>
  <c r="R129" i="5" s="1"/>
  <c r="I128" i="5"/>
  <c r="R128" i="5" s="1"/>
  <c r="I127" i="5"/>
  <c r="R127" i="5" s="1"/>
  <c r="I126" i="5"/>
  <c r="R126" i="5" s="1"/>
  <c r="I125" i="5"/>
  <c r="R125" i="5" s="1"/>
  <c r="K11" i="5"/>
  <c r="R11" i="5" s="1"/>
  <c r="Q91" i="5"/>
  <c r="T91" i="5" s="1"/>
  <c r="Q90" i="5"/>
  <c r="T90" i="5" s="1"/>
  <c r="Q89" i="5"/>
  <c r="T89" i="5" s="1"/>
  <c r="Q88" i="5"/>
  <c r="T88" i="5" s="1"/>
  <c r="Q87" i="5"/>
  <c r="T87" i="5" s="1"/>
  <c r="Q86" i="5"/>
  <c r="T86" i="5" s="1"/>
  <c r="N91" i="5"/>
  <c r="S91" i="5" s="1"/>
  <c r="N90" i="5"/>
  <c r="S90" i="5" s="1"/>
  <c r="N89" i="5"/>
  <c r="S89" i="5" s="1"/>
  <c r="N88" i="5"/>
  <c r="S88" i="5" s="1"/>
  <c r="N87" i="5"/>
  <c r="S87" i="5" s="1"/>
  <c r="N86" i="5"/>
  <c r="S86" i="5" s="1"/>
  <c r="K91" i="5"/>
  <c r="R91" i="5" s="1"/>
  <c r="K90" i="5"/>
  <c r="R90" i="5" s="1"/>
  <c r="K89" i="5"/>
  <c r="R89" i="5" s="1"/>
  <c r="K88" i="5"/>
  <c r="R88" i="5" s="1"/>
  <c r="K87" i="5"/>
  <c r="R87" i="5" s="1"/>
  <c r="K86" i="5"/>
  <c r="R86" i="5" s="1"/>
  <c r="Q85" i="5"/>
  <c r="T85" i="5" s="1"/>
  <c r="N85" i="5"/>
  <c r="S85" i="5" s="1"/>
  <c r="K85" i="5"/>
  <c r="R85" i="5" s="1"/>
  <c r="Q79" i="5"/>
  <c r="T79" i="5" s="1"/>
  <c r="Q78" i="5"/>
  <c r="T78" i="5" s="1"/>
  <c r="Q77" i="5"/>
  <c r="T77" i="5" s="1"/>
  <c r="Q76" i="5"/>
  <c r="T76" i="5" s="1"/>
  <c r="Q75" i="5"/>
  <c r="T75" i="5" s="1"/>
  <c r="Q74" i="5"/>
  <c r="T74" i="5" s="1"/>
  <c r="Q73" i="5"/>
  <c r="T73" i="5" s="1"/>
  <c r="Q72" i="5"/>
  <c r="T72" i="5" s="1"/>
  <c r="Q71" i="5"/>
  <c r="T71" i="5" s="1"/>
  <c r="Q70" i="5"/>
  <c r="T70" i="5" s="1"/>
  <c r="Q69" i="5"/>
  <c r="T69" i="5" s="1"/>
  <c r="N79" i="5"/>
  <c r="S79" i="5" s="1"/>
  <c r="N78" i="5"/>
  <c r="S78" i="5" s="1"/>
  <c r="N77" i="5"/>
  <c r="S77" i="5" s="1"/>
  <c r="N76" i="5"/>
  <c r="S76" i="5" s="1"/>
  <c r="N75" i="5"/>
  <c r="S75" i="5" s="1"/>
  <c r="N74" i="5"/>
  <c r="S74" i="5" s="1"/>
  <c r="N73" i="5"/>
  <c r="S73" i="5" s="1"/>
  <c r="N72" i="5"/>
  <c r="S72" i="5" s="1"/>
  <c r="N71" i="5"/>
  <c r="S71" i="5" s="1"/>
  <c r="N70" i="5"/>
  <c r="S70" i="5" s="1"/>
  <c r="N69" i="5"/>
  <c r="S69" i="5" s="1"/>
  <c r="N68" i="5"/>
  <c r="S68" i="5" s="1"/>
  <c r="Q68" i="5"/>
  <c r="T68" i="5" s="1"/>
  <c r="K79" i="5"/>
  <c r="R79" i="5" s="1"/>
  <c r="K78" i="5"/>
  <c r="R78" i="5" s="1"/>
  <c r="K77" i="5"/>
  <c r="R77" i="5" s="1"/>
  <c r="K76" i="5"/>
  <c r="R76" i="5" s="1"/>
  <c r="K75" i="5"/>
  <c r="R75" i="5" s="1"/>
  <c r="K74" i="5"/>
  <c r="R74" i="5" s="1"/>
  <c r="K73" i="5"/>
  <c r="R73" i="5" s="1"/>
  <c r="K72" i="5"/>
  <c r="R72" i="5" s="1"/>
  <c r="K71" i="5"/>
  <c r="R71" i="5" s="1"/>
  <c r="K70" i="5"/>
  <c r="R70" i="5" s="1"/>
  <c r="K69" i="5"/>
  <c r="R69" i="5" s="1"/>
  <c r="K68" i="5"/>
  <c r="R68" i="5" s="1"/>
  <c r="Q62" i="5"/>
  <c r="T62" i="5" s="1"/>
  <c r="Q61" i="5"/>
  <c r="T61" i="5" s="1"/>
  <c r="Q60" i="5"/>
  <c r="T60" i="5" s="1"/>
  <c r="Q59" i="5"/>
  <c r="T59" i="5" s="1"/>
  <c r="Q58" i="5"/>
  <c r="T58" i="5" s="1"/>
  <c r="Q57" i="5"/>
  <c r="T57" i="5" s="1"/>
  <c r="Q56" i="5"/>
  <c r="T56" i="5" s="1"/>
  <c r="Q55" i="5"/>
  <c r="T55" i="5" s="1"/>
  <c r="Q54" i="5"/>
  <c r="T54" i="5" s="1"/>
  <c r="Q53" i="5"/>
  <c r="T53" i="5" s="1"/>
  <c r="Q52" i="5"/>
  <c r="T52" i="5" s="1"/>
  <c r="Q51" i="5"/>
  <c r="T51" i="5" s="1"/>
  <c r="Q50" i="5"/>
  <c r="T50" i="5" s="1"/>
  <c r="Q49" i="5"/>
  <c r="T49" i="5" s="1"/>
  <c r="Q48" i="5"/>
  <c r="T48" i="5" s="1"/>
  <c r="M62" i="5"/>
  <c r="S62" i="5" s="1"/>
  <c r="M61" i="5"/>
  <c r="S61" i="5" s="1"/>
  <c r="M60" i="5"/>
  <c r="S60" i="5" s="1"/>
  <c r="M59" i="5"/>
  <c r="S59" i="5" s="1"/>
  <c r="M58" i="5"/>
  <c r="S58" i="5" s="1"/>
  <c r="M57" i="5"/>
  <c r="S57" i="5" s="1"/>
  <c r="M56" i="5"/>
  <c r="S56" i="5" s="1"/>
  <c r="M55" i="5"/>
  <c r="S55" i="5" s="1"/>
  <c r="M54" i="5"/>
  <c r="S54" i="5" s="1"/>
  <c r="M53" i="5"/>
  <c r="S53" i="5" s="1"/>
  <c r="M52" i="5"/>
  <c r="S52" i="5" s="1"/>
  <c r="M51" i="5"/>
  <c r="S51" i="5" s="1"/>
  <c r="M50" i="5"/>
  <c r="S50" i="5" s="1"/>
  <c r="M49" i="5"/>
  <c r="S49" i="5" s="1"/>
  <c r="M48" i="5"/>
  <c r="S48" i="5" s="1"/>
  <c r="I62" i="5"/>
  <c r="I61" i="5"/>
  <c r="R61" i="5" s="1"/>
  <c r="I60" i="5"/>
  <c r="R60" i="5" s="1"/>
  <c r="I59" i="5"/>
  <c r="R59" i="5" s="1"/>
  <c r="I58" i="5"/>
  <c r="R58" i="5" s="1"/>
  <c r="I57" i="5"/>
  <c r="R57" i="5" s="1"/>
  <c r="I56" i="5"/>
  <c r="R56" i="5" s="1"/>
  <c r="I55" i="5"/>
  <c r="R55" i="5" s="1"/>
  <c r="I54" i="5"/>
  <c r="R54" i="5" s="1"/>
  <c r="I53" i="5"/>
  <c r="R53" i="5" s="1"/>
  <c r="I52" i="5"/>
  <c r="R52" i="5" s="1"/>
  <c r="I51" i="5"/>
  <c r="R51" i="5" s="1"/>
  <c r="I50" i="5"/>
  <c r="R50" i="5" s="1"/>
  <c r="I49" i="5"/>
  <c r="R49" i="5" s="1"/>
  <c r="I48" i="5"/>
  <c r="R48" i="5" s="1"/>
  <c r="Q24" i="5"/>
  <c r="T24" i="5" s="1"/>
  <c r="Q23" i="5"/>
  <c r="T23" i="5" s="1"/>
  <c r="Q22" i="5"/>
  <c r="T22" i="5" s="1"/>
  <c r="Q21" i="5"/>
  <c r="T21" i="5" s="1"/>
  <c r="Q20" i="5"/>
  <c r="T20" i="5" s="1"/>
  <c r="Q19" i="5"/>
  <c r="T19" i="5" s="1"/>
  <c r="Q18" i="5"/>
  <c r="T18" i="5" s="1"/>
  <c r="Q17" i="5"/>
  <c r="T17" i="5" s="1"/>
  <c r="Q16" i="5"/>
  <c r="T16" i="5" s="1"/>
  <c r="Q15" i="5"/>
  <c r="T15" i="5" s="1"/>
  <c r="Q14" i="5"/>
  <c r="T14" i="5" s="1"/>
  <c r="Q13" i="5"/>
  <c r="T13" i="5" s="1"/>
  <c r="Q12" i="5"/>
  <c r="T12" i="5" s="1"/>
  <c r="Q11" i="5"/>
  <c r="T11" i="5" s="1"/>
  <c r="N24" i="5"/>
  <c r="S24" i="5" s="1"/>
  <c r="N23" i="5"/>
  <c r="S23" i="5" s="1"/>
  <c r="N22" i="5"/>
  <c r="S22" i="5" s="1"/>
  <c r="N21" i="5"/>
  <c r="S21" i="5" s="1"/>
  <c r="N20" i="5"/>
  <c r="S20" i="5" s="1"/>
  <c r="N19" i="5"/>
  <c r="S19" i="5" s="1"/>
  <c r="N18" i="5"/>
  <c r="S18" i="5" s="1"/>
  <c r="N17" i="5"/>
  <c r="S17" i="5" s="1"/>
  <c r="N16" i="5"/>
  <c r="S16" i="5" s="1"/>
  <c r="N15" i="5"/>
  <c r="S15" i="5" s="1"/>
  <c r="N14" i="5"/>
  <c r="S14" i="5" s="1"/>
  <c r="N13" i="5"/>
  <c r="S13" i="5" s="1"/>
  <c r="N12" i="5"/>
  <c r="S12" i="5" s="1"/>
  <c r="N11" i="5"/>
  <c r="S11" i="5" s="1"/>
  <c r="K24" i="5"/>
  <c r="R24" i="5" s="1"/>
  <c r="K23" i="5"/>
  <c r="R23" i="5" s="1"/>
  <c r="K22" i="5"/>
  <c r="R22" i="5" s="1"/>
  <c r="K21" i="5"/>
  <c r="R21" i="5" s="1"/>
  <c r="K20" i="5"/>
  <c r="R20" i="5" s="1"/>
  <c r="K19" i="5"/>
  <c r="R19" i="5" s="1"/>
  <c r="K18" i="5"/>
  <c r="R18" i="5" s="1"/>
  <c r="K17" i="5"/>
  <c r="R17" i="5" s="1"/>
  <c r="K16" i="5"/>
  <c r="R16" i="5" s="1"/>
  <c r="K15" i="5"/>
  <c r="R15" i="5" s="1"/>
  <c r="K14" i="5"/>
  <c r="R14" i="5" s="1"/>
  <c r="K13" i="5"/>
  <c r="R13" i="5" s="1"/>
  <c r="K12" i="5"/>
  <c r="R12" i="5" s="1"/>
  <c r="X62" i="5"/>
  <c r="X168" i="5"/>
  <c r="Q168" i="5"/>
  <c r="X152" i="5"/>
  <c r="Q152" i="5"/>
  <c r="H30" i="4" s="1"/>
  <c r="I30" i="4" s="1"/>
  <c r="X139" i="5"/>
  <c r="X119" i="5"/>
  <c r="Q119" i="5"/>
  <c r="T111" i="5"/>
  <c r="X107" i="5"/>
  <c r="X92" i="5"/>
  <c r="X80" i="5"/>
  <c r="X25" i="5"/>
  <c r="I16" i="4"/>
  <c r="H28" i="4" l="1"/>
  <c r="L174" i="5"/>
  <c r="H31" i="4"/>
  <c r="R139" i="5"/>
  <c r="T139" i="5"/>
  <c r="I139" i="5"/>
  <c r="D29" i="4" s="1"/>
  <c r="Q139" i="5"/>
  <c r="H29" i="4" s="1"/>
  <c r="M139" i="5"/>
  <c r="F29" i="4" s="1"/>
  <c r="S126" i="5"/>
  <c r="S139" i="5" s="1"/>
  <c r="R62" i="5"/>
  <c r="R63" i="5" s="1"/>
  <c r="R80" i="5"/>
  <c r="N92" i="5"/>
  <c r="F26" i="4" s="1"/>
  <c r="Q63" i="5"/>
  <c r="H24" i="4" s="1"/>
  <c r="K25" i="5"/>
  <c r="D23" i="4" s="1"/>
  <c r="N25" i="5"/>
  <c r="F23" i="4" s="1"/>
  <c r="Q25" i="5"/>
  <c r="H23" i="4" s="1"/>
  <c r="I63" i="5"/>
  <c r="M63" i="5"/>
  <c r="K80" i="5"/>
  <c r="D25" i="4" s="1"/>
  <c r="Q80" i="5"/>
  <c r="H25" i="4" s="1"/>
  <c r="N80" i="5"/>
  <c r="F25" i="4" s="1"/>
  <c r="Q92" i="5"/>
  <c r="H26" i="4" s="1"/>
  <c r="K92" i="5"/>
  <c r="D26" i="4" s="1"/>
  <c r="R168" i="5"/>
  <c r="S152" i="5"/>
  <c r="T152" i="5"/>
  <c r="S168" i="5"/>
  <c r="T168" i="5"/>
  <c r="R25" i="5"/>
  <c r="R119" i="5"/>
  <c r="S92" i="5"/>
  <c r="S119" i="5"/>
  <c r="R152" i="5"/>
  <c r="T92" i="5"/>
  <c r="T119" i="5"/>
  <c r="R92" i="5"/>
  <c r="S25" i="5"/>
  <c r="T80" i="5"/>
  <c r="S80" i="5"/>
  <c r="T25" i="5"/>
  <c r="S63" i="5"/>
  <c r="T63" i="5"/>
  <c r="T58" i="1"/>
  <c r="H19" i="4" s="1"/>
  <c r="F43" i="4" s="1"/>
  <c r="K36" i="1"/>
  <c r="F13" i="4" s="1"/>
  <c r="L73" i="1"/>
  <c r="K73" i="1"/>
  <c r="L62" i="1"/>
  <c r="H15" i="4" s="1"/>
  <c r="K62" i="1"/>
  <c r="F15" i="4" s="1"/>
  <c r="L47" i="1"/>
  <c r="K47" i="1"/>
  <c r="F14" i="4" s="1"/>
  <c r="L36" i="1"/>
  <c r="H13" i="4" s="1"/>
  <c r="B45" i="4"/>
  <c r="A24" i="1"/>
  <c r="B6" i="4"/>
  <c r="M57" i="1"/>
  <c r="M56" i="1"/>
  <c r="M55" i="1"/>
  <c r="M54" i="1"/>
  <c r="M53" i="1"/>
  <c r="M52" i="1"/>
  <c r="M51" i="1"/>
  <c r="M58" i="1" s="1"/>
  <c r="D42" i="4" s="1"/>
  <c r="B47" i="4"/>
  <c r="B37" i="4"/>
  <c r="L173" i="5" l="1"/>
  <c r="T170" i="5"/>
  <c r="F38" i="4" s="1"/>
  <c r="S170" i="5"/>
  <c r="E38" i="4" s="1"/>
  <c r="F24" i="4"/>
  <c r="K173" i="5"/>
  <c r="D24" i="4"/>
  <c r="J173" i="5"/>
  <c r="R171" i="5"/>
  <c r="R170" i="5"/>
  <c r="D38" i="4" s="1"/>
  <c r="D40" i="4" s="1"/>
  <c r="D44" i="4" s="1"/>
  <c r="H32" i="4"/>
  <c r="I28" i="4" s="1"/>
  <c r="S171" i="5"/>
  <c r="L88" i="1"/>
  <c r="H17" i="4"/>
  <c r="I12" i="4" s="1"/>
  <c r="K88" i="1"/>
  <c r="P4" i="5" s="1"/>
  <c r="I14" i="4"/>
  <c r="T171" i="5"/>
  <c r="G16" i="4"/>
  <c r="B42" i="4"/>
  <c r="B35" i="4"/>
  <c r="B3" i="4"/>
  <c r="B1" i="4"/>
  <c r="A65" i="1"/>
  <c r="I13" i="4" l="1"/>
  <c r="I31" i="4"/>
  <c r="I29" i="4"/>
  <c r="I23" i="4"/>
  <c r="I27" i="4"/>
  <c r="I26" i="4"/>
  <c r="I25" i="4"/>
  <c r="I24" i="4"/>
  <c r="L175" i="5"/>
  <c r="Q4" i="1" s="1"/>
  <c r="F40" i="4"/>
  <c r="F44" i="4" s="1"/>
  <c r="K175" i="5"/>
  <c r="L4" i="1" s="1"/>
  <c r="E40" i="4"/>
  <c r="E44" i="4" s="1"/>
  <c r="J175" i="5"/>
  <c r="K4" i="1" s="1"/>
  <c r="I15" i="4"/>
  <c r="I11" i="4"/>
  <c r="L3" i="1"/>
  <c r="Q3" i="1"/>
  <c r="Q4" i="5"/>
  <c r="F17" i="4"/>
  <c r="G11" i="4" s="1"/>
  <c r="F32" i="4"/>
  <c r="J36" i="1"/>
  <c r="D13" i="4" s="1"/>
  <c r="E1" i="4"/>
  <c r="D1" i="4"/>
  <c r="B41" i="4"/>
  <c r="D37" i="4"/>
  <c r="J37" i="4" s="1"/>
  <c r="I17" i="4" l="1"/>
  <c r="X171" i="5"/>
  <c r="P5" i="5"/>
  <c r="P6" i="5" s="1"/>
  <c r="Y171" i="5"/>
  <c r="G29" i="4"/>
  <c r="G31" i="4"/>
  <c r="G27" i="4"/>
  <c r="G28" i="4"/>
  <c r="I32" i="4"/>
  <c r="G25" i="4"/>
  <c r="G26" i="4"/>
  <c r="G23" i="4"/>
  <c r="G24" i="4"/>
  <c r="Q5" i="5"/>
  <c r="Q6" i="5" s="1"/>
  <c r="Z171" i="5"/>
  <c r="O5" i="5"/>
  <c r="G15" i="4"/>
  <c r="G14" i="4"/>
  <c r="G13" i="4"/>
  <c r="G12" i="4"/>
  <c r="K37" i="4"/>
  <c r="J38" i="4"/>
  <c r="D8" i="4"/>
  <c r="D6" i="4"/>
  <c r="D5" i="4"/>
  <c r="D4" i="4"/>
  <c r="D3" i="4"/>
  <c r="R23" i="1"/>
  <c r="D39" i="4" l="1"/>
  <c r="E39" i="4"/>
  <c r="F39" i="4"/>
  <c r="G17" i="4"/>
  <c r="O46" i="4" l="1"/>
  <c r="P46" i="4"/>
  <c r="P47" i="4"/>
  <c r="O47" i="4"/>
  <c r="P45" i="4"/>
  <c r="O45" i="4"/>
  <c r="D32" i="4"/>
  <c r="F45" i="4" l="1"/>
  <c r="E45" i="4"/>
  <c r="E47" i="4"/>
  <c r="E49" i="4" s="1"/>
  <c r="F47" i="4"/>
  <c r="F49" i="4" s="1"/>
  <c r="D45" i="4"/>
  <c r="D47" i="4" s="1"/>
  <c r="D49" i="4" s="1"/>
  <c r="G32" i="4"/>
  <c r="E23" i="4"/>
  <c r="E26" i="4"/>
  <c r="E31" i="4"/>
  <c r="E28" i="4"/>
  <c r="E27" i="4"/>
  <c r="E24" i="4"/>
  <c r="E25" i="4"/>
  <c r="E30" i="4"/>
  <c r="E29" i="4"/>
  <c r="J73" i="1"/>
  <c r="J62" i="1"/>
  <c r="J47" i="1"/>
  <c r="D14" i="4" s="1"/>
  <c r="D15" i="4" l="1"/>
  <c r="J88" i="1"/>
  <c r="K40" i="4"/>
  <c r="J39" i="4"/>
  <c r="O39" i="4" s="1"/>
  <c r="E32" i="4"/>
  <c r="O4" i="5" l="1"/>
  <c r="O6" i="5" s="1"/>
  <c r="K3" i="1"/>
  <c r="O40" i="4"/>
  <c r="J40" i="4" s="1"/>
  <c r="D17" i="4"/>
  <c r="E16" i="4" s="1"/>
  <c r="K5" i="1" l="1"/>
  <c r="L5" i="1"/>
  <c r="Q5" i="1"/>
  <c r="E11" i="4"/>
  <c r="E15" i="4"/>
  <c r="E12" i="4"/>
  <c r="E14" i="4"/>
  <c r="E13" i="4"/>
  <c r="E1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Garnier, Laurent</author>
  </authors>
  <commentList>
    <comment ref="H13" authorId="0" shapeId="0" xr:uid="{411ED81B-B0D3-4120-91E1-7D8734C80A66}">
      <text>
        <r>
          <rPr>
            <b/>
            <sz val="9"/>
            <color indexed="81"/>
            <rFont val="Tahoma"/>
            <family val="2"/>
          </rPr>
          <t>Pour les Pluriannuels, indiquer la première année.</t>
        </r>
        <r>
          <rPr>
            <sz val="9"/>
            <color indexed="81"/>
            <rFont val="Tahoma"/>
            <family val="2"/>
          </rPr>
          <t xml:space="preserve">
</t>
        </r>
      </text>
    </comment>
  </commentList>
</comments>
</file>

<file path=xl/sharedStrings.xml><?xml version="1.0" encoding="utf-8"?>
<sst xmlns="http://schemas.openxmlformats.org/spreadsheetml/2006/main" count="366" uniqueCount="159">
  <si>
    <t>Aide à la conformité</t>
  </si>
  <si>
    <t>Total des revenus</t>
  </si>
  <si>
    <t>Total des dépenses</t>
  </si>
  <si>
    <t>Ne remplir que les cases blanches</t>
  </si>
  <si>
    <t>Écart</t>
  </si>
  <si>
    <t>INFORMATIONS GÉNÉRALES</t>
  </si>
  <si>
    <t>Titre du projet</t>
  </si>
  <si>
    <t>*</t>
  </si>
  <si>
    <t>Certaines cases ont un menu déroulant. Utilisez l’icône</t>
  </si>
  <si>
    <t>Numéro du projet</t>
  </si>
  <si>
    <t xml:space="preserve">Volet </t>
  </si>
  <si>
    <r>
      <rPr>
        <b/>
        <sz val="9"/>
        <color rgb="FFFF0000"/>
        <rFont val="Arial"/>
        <family val="2"/>
      </rPr>
      <t xml:space="preserve">* </t>
    </r>
    <r>
      <rPr>
        <b/>
        <sz val="9"/>
        <color theme="1"/>
        <rFont val="Arial"/>
        <family val="2"/>
      </rPr>
      <t xml:space="preserve">                  Durée du projet</t>
    </r>
  </si>
  <si>
    <t>Nom de l’organisme</t>
  </si>
  <si>
    <t xml:space="preserve">Type d’organisme </t>
  </si>
  <si>
    <t>LE MONTANT INDIQUÉ DÉPASSE LE MAXIMUM AUTORISÉ</t>
  </si>
  <si>
    <t>Volet 1 – Mission exploratoire</t>
  </si>
  <si>
    <t>Volet 2 – Transfert d’expertise</t>
  </si>
  <si>
    <t>Volet 3 – Partenariat</t>
  </si>
  <si>
    <t>Contribution de l’organisme demandeur</t>
  </si>
  <si>
    <t>Volet 4 – Pancanadiens/Multirégional</t>
  </si>
  <si>
    <t>Précisez la nature de la contribution (en argent ou en services). Si la contribution est en services, elle doit être chiffrée.</t>
  </si>
  <si>
    <t>Organisme à but non lucratif</t>
  </si>
  <si>
    <t>Établissement scolaire</t>
  </si>
  <si>
    <t>Collège ou université</t>
  </si>
  <si>
    <t>Établissement de santé</t>
  </si>
  <si>
    <t>Établissement de services sociaux</t>
  </si>
  <si>
    <t>Total</t>
  </si>
  <si>
    <t>Entreprise</t>
  </si>
  <si>
    <t>Municipalité</t>
  </si>
  <si>
    <t>Contribution de l’organisme codemandeur</t>
  </si>
  <si>
    <t>Subventions publiques</t>
  </si>
  <si>
    <t>Subvention(s) du gouvernement fédéral</t>
  </si>
  <si>
    <t>Subvention(s) du gouvernement et des municipalités du Québec</t>
  </si>
  <si>
    <t>1 an</t>
  </si>
  <si>
    <t>2 ans</t>
  </si>
  <si>
    <t>3 ans</t>
  </si>
  <si>
    <t>Alberta</t>
  </si>
  <si>
    <t>Colombie-Britannique</t>
  </si>
  <si>
    <t>Île-du-Prince-Édouard</t>
  </si>
  <si>
    <t>Manitoba</t>
  </si>
  <si>
    <t>Autres sources de revenus</t>
  </si>
  <si>
    <t>Nouveau-Brunswick</t>
  </si>
  <si>
    <t>Nouvelle-Écosse</t>
  </si>
  <si>
    <t>Nunavut</t>
  </si>
  <si>
    <t>Ontario</t>
  </si>
  <si>
    <t>Saskatchewan</t>
  </si>
  <si>
    <t>Territoires du Nord-Ouest</t>
  </si>
  <si>
    <t>Terre-Neuve-et-Labrador</t>
  </si>
  <si>
    <t>Ex. : frais d’inscription, commandites</t>
  </si>
  <si>
    <t>Yukon</t>
  </si>
  <si>
    <t>Plusieurs (précisez)</t>
  </si>
  <si>
    <t>2026-2027</t>
  </si>
  <si>
    <t>COOPÉRATION INTERGOUVERNEMENTALE</t>
  </si>
  <si>
    <t>Vous pouvez solliciter la contribution additionnelle du gouvernement d’une autre</t>
  </si>
  <si>
    <t>province ou d’un territoire avec lequel le Québec a conclu un accord de coopération.</t>
  </si>
  <si>
    <t xml:space="preserve">Tous les projets peuvent faire l’objet d’une demande de cofinancement intergouvernemental. </t>
  </si>
  <si>
    <t>Pour quelques provinces et territoires, votre demande doit toutefois être déposée</t>
  </si>
  <si>
    <t>par l’entremise d’un appel à projets (voir le site Web).</t>
  </si>
  <si>
    <t>2027-2028</t>
  </si>
  <si>
    <t>Province ou territoire concerné</t>
  </si>
  <si>
    <t>Précisez</t>
  </si>
  <si>
    <t>TOTAL DES REVENUS</t>
  </si>
  <si>
    <t>Frais raisonnables de déplacement au Canada</t>
  </si>
  <si>
    <t>Province ou territoire concerné par le déplacement vers ou depuis le Québec</t>
  </si>
  <si>
    <t>Nombre de personnes</t>
  </si>
  <si>
    <t>Sous-total</t>
  </si>
  <si>
    <t>Identité et fonction</t>
  </si>
  <si>
    <t>But du déplacement</t>
  </si>
  <si>
    <t>Date visée</t>
  </si>
  <si>
    <t>Frais de séjour</t>
  </si>
  <si>
    <t>Ville et province ou territoire</t>
  </si>
  <si>
    <t>Nombre de jours</t>
  </si>
  <si>
    <t>Coût</t>
  </si>
  <si>
    <t>Frais raisonnables de transport local</t>
  </si>
  <si>
    <t>Frais d’inscription à des colloques ou à des congrès</t>
  </si>
  <si>
    <t>Fonction</t>
  </si>
  <si>
    <t>Nombre de personnes prévues</t>
  </si>
  <si>
    <t>Nombre d’heures prévues</t>
  </si>
  <si>
    <t>Taux horaire</t>
  </si>
  <si>
    <t>Autres dépenses admissibles</t>
  </si>
  <si>
    <t>TOTAL DES DÉPENSES ADMISSIBLES</t>
  </si>
  <si>
    <t>Dépenses non admissibles</t>
  </si>
  <si>
    <t>TOTAL DES DÉPENSES</t>
  </si>
  <si>
    <t>Catégorie de l’organisme :</t>
  </si>
  <si>
    <t>Volet du projet :</t>
  </si>
  <si>
    <t>Aide financière demandée en coopération :</t>
  </si>
  <si>
    <t>Durée du projet :</t>
  </si>
  <si>
    <t>REVENUS</t>
  </si>
  <si>
    <t>Coopération intergouvernementale</t>
  </si>
  <si>
    <t>DÉPENSES</t>
  </si>
  <si>
    <t>Frais de déplacement au Canada</t>
  </si>
  <si>
    <t>Frais de transport local</t>
  </si>
  <si>
    <t>Inscription à des colloques et à des congrès</t>
  </si>
  <si>
    <t>Frais de promotion ou de communication</t>
  </si>
  <si>
    <t>Coûts de location d’équipement et de salles</t>
  </si>
  <si>
    <t>Salaires et honoraires</t>
  </si>
  <si>
    <t>Montant admissible</t>
  </si>
  <si>
    <t>Budget</t>
  </si>
  <si>
    <t>bilan</t>
  </si>
  <si>
    <t>budget</t>
  </si>
  <si>
    <t>COCHEZ LE BOUTON PERTINENT</t>
  </si>
  <si>
    <t>Bilan financier</t>
  </si>
  <si>
    <t>Subvention gouvernementales réaffectées aux dépenses non-admissibles</t>
  </si>
  <si>
    <t>Montant maximum possible de subventions publiques</t>
  </si>
  <si>
    <t>Autres subventions publiques confirmées (F+QC)</t>
  </si>
  <si>
    <t>Subvention maximum possible selon le volet</t>
  </si>
  <si>
    <t>Note obtenue %</t>
  </si>
  <si>
    <t>Subvention finale accordée arrondie à la dizaine la plus proche.</t>
  </si>
  <si>
    <t>Solde au dossier 20%</t>
  </si>
  <si>
    <t>Différence Mt ajusté et Mt accordé</t>
  </si>
  <si>
    <t>Commentaire du MLF</t>
  </si>
  <si>
    <t>Réservé au MLF</t>
  </si>
  <si>
    <t>Aide financière demandée au MLF</t>
  </si>
  <si>
    <t>Subvention MLF maximum possible</t>
  </si>
  <si>
    <t>Réservé au ministère de la Langue française</t>
  </si>
  <si>
    <r>
      <t xml:space="preserve">Avantages sociaux inclus. 
Précisez
Volet III &amp; IV uniquement (Pour les volet I ou II - il faut inscrire ces dépenses dans la section des dépenses non-admissibles - voir le cadre normatif)
</t>
    </r>
    <r>
      <rPr>
        <b/>
        <i/>
        <sz val="9"/>
        <color theme="1"/>
        <rFont val="Arial"/>
        <family val="2"/>
      </rPr>
      <t>* Volet II - rémunération des experts uniquement</t>
    </r>
  </si>
  <si>
    <r>
      <t xml:space="preserve"> Indemnité quotidienne maximale de 200 $ par personne (incluant l’hébergement et les repas)
</t>
    </r>
    <r>
      <rPr>
        <b/>
        <i/>
        <sz val="9"/>
        <color theme="1"/>
        <rFont val="Arial"/>
        <family val="2"/>
      </rPr>
      <t>*Volet I et II: maximum 7 jours de frais de séjour</t>
    </r>
    <r>
      <rPr>
        <i/>
        <sz val="9"/>
        <color theme="1"/>
        <rFont val="Arial"/>
        <family val="2"/>
      </rPr>
      <t xml:space="preserve"> </t>
    </r>
    <r>
      <rPr>
        <b/>
        <i/>
        <sz val="9"/>
        <color theme="1"/>
        <rFont val="Arial"/>
        <family val="2"/>
      </rPr>
      <t>par personne</t>
    </r>
  </si>
  <si>
    <t>an1</t>
  </si>
  <si>
    <t>an2</t>
  </si>
  <si>
    <t>an3</t>
  </si>
  <si>
    <t>An 1</t>
  </si>
  <si>
    <t>An 2</t>
  </si>
  <si>
    <t>An 3</t>
  </si>
  <si>
    <t>AN 1</t>
  </si>
  <si>
    <t>AN 2</t>
  </si>
  <si>
    <t>AN 3</t>
  </si>
  <si>
    <t>Année du projet</t>
  </si>
  <si>
    <t>2028-2029</t>
  </si>
  <si>
    <t>Sous total</t>
  </si>
  <si>
    <t>23/01/2026 V3,0 LG</t>
  </si>
  <si>
    <t>Contribution du ou des organismes codemandeurs</t>
  </si>
  <si>
    <t>si bilan financier</t>
  </si>
  <si>
    <t>Total revenus</t>
  </si>
  <si>
    <t>Total dépenses</t>
  </si>
  <si>
    <t>Ils peuvent inclure : publicité (numérique, traditionnelle ou sur les médias sociaux), campagnes de marketing, frais de promotion d’un site Web, d’une plateforme virtuelle ou d’une application et les campagnes de référencement payant, etc.)                                     Précisez</t>
  </si>
  <si>
    <t>admissible</t>
  </si>
  <si>
    <t>An1</t>
  </si>
  <si>
    <t>Précisez l’identité des personnes concernées.           (Si déjà connues)</t>
  </si>
  <si>
    <t>Précisez                                                                             (déplacement sur les lieux de l'activité).</t>
  </si>
  <si>
    <r>
      <rPr>
        <sz val="9"/>
        <color theme="1"/>
        <rFont val="Arial"/>
        <family val="2"/>
      </rPr>
      <t>Frais de déplacement, pour un aller-retour au Canada.</t>
    </r>
    <r>
      <rPr>
        <i/>
        <sz val="9"/>
        <color theme="1"/>
        <rFont val="Arial"/>
        <family val="2"/>
      </rPr>
      <t xml:space="preserve"> (ajouter les frais de déplacement pour se rendre à l'aéroport dans cette section)
</t>
    </r>
  </si>
  <si>
    <r>
      <t>Coûts de location de salles et d’achat ou de location de matériel</t>
    </r>
    <r>
      <rPr>
        <b/>
        <sz val="8"/>
        <color theme="0"/>
        <rFont val="Arial"/>
        <family val="2"/>
      </rPr>
      <t xml:space="preserve"> (volet III et IV exclusivement)</t>
    </r>
  </si>
  <si>
    <t>Frais raisonnables de promotion ou de communication directement liés aux activités financées</t>
  </si>
  <si>
    <r>
      <t>Salaires et honoraires des personnes affectées à la réalisation du projet</t>
    </r>
    <r>
      <rPr>
        <b/>
        <sz val="8"/>
        <color theme="0"/>
        <rFont val="Arial"/>
        <family val="2"/>
      </rPr>
      <t xml:space="preserve"> (volet III et IV seulement - Volet II sous conditions)</t>
    </r>
    <r>
      <rPr>
        <b/>
        <sz val="9"/>
        <color theme="0"/>
        <rFont val="Arial"/>
        <family val="2"/>
      </rPr>
      <t xml:space="preserve"> *</t>
    </r>
  </si>
  <si>
    <t>coût unitaire</t>
  </si>
  <si>
    <t>TOTAL DES DÉPENSES NON ADMISSIBLES</t>
  </si>
  <si>
    <t>utilisation avec Excel. Si vous utilisez un autre logiciel</t>
  </si>
  <si>
    <t>Année financière</t>
  </si>
  <si>
    <t xml:space="preserve">MISE EN GARDE :  Ce fichier a été optimisé pour une </t>
  </si>
  <si>
    <t xml:space="preserve">tel que Google Sheet, l'affichage variera et certaines options </t>
  </si>
  <si>
    <t xml:space="preserve">seront absentes. Assurez-vous de ne remplir que les </t>
  </si>
  <si>
    <t>cases blanches des feuilles Revenus et Dépenses.</t>
  </si>
  <si>
    <t>entourée d’un cercle sur l’image ci-dessous et sélectionnez la bonne option.</t>
  </si>
  <si>
    <t>en coopération intergouvernementale.</t>
  </si>
  <si>
    <t>(Contribution additionnelle du gouvernement d’une autre province ou d’un territoire.)</t>
  </si>
  <si>
    <t>* Sauf exception, le montant indiqué ici doit être le même que celui qui est demandé au Québec.</t>
  </si>
  <si>
    <t>Rappel : volets 1 et 2 = durée maximale 1 an</t>
  </si>
  <si>
    <t>Subvention(s) d’un territoire ou d’une province autre que le Québec. (Ne pas inclure les financements en coopération.)</t>
  </si>
  <si>
    <t>Réaffectation MLF (réservé DFC)</t>
  </si>
  <si>
    <t>* Champs obligatoires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</si>
</sst>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_);\(#,##0\ &quot;$&quot;\)"/>
    <numFmt numFmtId="44" formatCode="_ * #,##0.00_)\ &quot;$&quot;_ ;_ * \(#,##0.00\)\ &quot;$&quot;_ ;_ * &quot;-&quot;??_)\ &quot;$&quot;_ ;_ @_ "/>
    <numFmt numFmtId="164" formatCode="#,##0\ &quot;$&quot;"/>
    <numFmt numFmtId="165" formatCode="_ * #,##0_)\ &quot;$&quot;_ ;_ * \(#,##0\)\ &quot;$&quot;_ ;_ * &quot;-&quot;??_)\ &quot;$&quot;_ ;_ @_ "/>
  </numFmts>
  <fonts count="48" x14ac:knownFonts="1">
    <font>
      <sz val="11"/>
      <color theme="1"/>
      <name val="Calibri"/>
      <family val="2"/>
      <scheme val="minor"/>
    </font>
    <font>
      <sz val="11"/>
      <color theme="1"/>
      <name val="Calibri"/>
      <family val="2"/>
      <scheme val="minor"/>
    </font>
    <font>
      <sz val="11"/>
      <color theme="1"/>
      <name val="Arial"/>
      <family val="2"/>
    </font>
    <font>
      <sz val="9"/>
      <color theme="1"/>
      <name val="Arial"/>
      <family val="2"/>
    </font>
    <font>
      <i/>
      <sz val="9"/>
      <color theme="1"/>
      <name val="Arial"/>
      <family val="2"/>
    </font>
    <font>
      <b/>
      <sz val="9"/>
      <color theme="1"/>
      <name val="Arial"/>
      <family val="2"/>
    </font>
    <font>
      <b/>
      <sz val="9"/>
      <color indexed="9"/>
      <name val="Arial"/>
      <family val="2"/>
    </font>
    <font>
      <sz val="9"/>
      <color theme="0"/>
      <name val="Arial"/>
      <family val="2"/>
    </font>
    <font>
      <sz val="9"/>
      <color theme="0" tint="-0.34998626667073579"/>
      <name val="Arial"/>
      <family val="2"/>
    </font>
    <font>
      <b/>
      <sz val="9"/>
      <color theme="0"/>
      <name val="Arial"/>
      <family val="2"/>
    </font>
    <font>
      <b/>
      <sz val="9"/>
      <color rgb="FFC00000"/>
      <name val="Arial"/>
      <family val="2"/>
    </font>
    <font>
      <b/>
      <sz val="12"/>
      <color theme="1"/>
      <name val="Arial"/>
      <family val="2"/>
    </font>
    <font>
      <b/>
      <sz val="11"/>
      <color theme="1"/>
      <name val="Arial"/>
      <family val="2"/>
    </font>
    <font>
      <sz val="11"/>
      <color theme="0"/>
      <name val="Arial"/>
      <family val="2"/>
    </font>
    <font>
      <b/>
      <sz val="11"/>
      <color theme="4" tint="-0.499984740745262"/>
      <name val="Arial"/>
      <family val="2"/>
    </font>
    <font>
      <b/>
      <sz val="11"/>
      <color theme="0"/>
      <name val="Arial"/>
      <family val="2"/>
    </font>
    <font>
      <b/>
      <sz val="14"/>
      <color theme="0"/>
      <name val="Arial"/>
      <family val="2"/>
    </font>
    <font>
      <b/>
      <sz val="9"/>
      <color theme="0" tint="-4.9989318521683403E-2"/>
      <name val="Arial"/>
      <family val="2"/>
    </font>
    <font>
      <b/>
      <sz val="9"/>
      <color rgb="FFFF0000"/>
      <name val="Arial"/>
      <family val="2"/>
    </font>
    <font>
      <sz val="9"/>
      <color rgb="FFFF0000"/>
      <name val="Arial"/>
      <family val="2"/>
    </font>
    <font>
      <i/>
      <sz val="9"/>
      <name val="Arial"/>
      <family val="2"/>
    </font>
    <font>
      <sz val="9"/>
      <name val="Arial"/>
      <family val="2"/>
    </font>
    <font>
      <b/>
      <sz val="10"/>
      <color theme="0"/>
      <name val="Arial"/>
      <family val="2"/>
    </font>
    <font>
      <b/>
      <i/>
      <sz val="9"/>
      <color theme="1"/>
      <name val="Arial"/>
      <family val="2"/>
    </font>
    <font>
      <b/>
      <sz val="12"/>
      <color rgb="FFC00000"/>
      <name val="Arial"/>
      <family val="2"/>
    </font>
    <font>
      <sz val="9"/>
      <color theme="0" tint="-0.249977111117893"/>
      <name val="Arial"/>
      <family val="2"/>
    </font>
    <font>
      <sz val="14"/>
      <color theme="0"/>
      <name val="Arial"/>
      <family val="2"/>
    </font>
    <font>
      <sz val="9"/>
      <color theme="4" tint="0.79998168889431442"/>
      <name val="Arial"/>
      <family val="2"/>
    </font>
    <font>
      <sz val="10"/>
      <color theme="0"/>
      <name val="Arial"/>
      <family val="2"/>
    </font>
    <font>
      <i/>
      <sz val="11"/>
      <color theme="1"/>
      <name val="Arial"/>
      <family val="2"/>
    </font>
    <font>
      <b/>
      <sz val="12"/>
      <color theme="9" tint="-0.499984740745262"/>
      <name val="Arial"/>
      <family val="2"/>
    </font>
    <font>
      <b/>
      <sz val="9"/>
      <color theme="1" tint="0.499984740745262"/>
      <name val="Arial"/>
      <family val="2"/>
    </font>
    <font>
      <sz val="9"/>
      <color theme="1" tint="0.499984740745262"/>
      <name val="Arial"/>
      <family val="2"/>
    </font>
    <font>
      <b/>
      <sz val="8"/>
      <color theme="1" tint="0.499984740745262"/>
      <name val="Arial"/>
      <family val="2"/>
    </font>
    <font>
      <b/>
      <sz val="8"/>
      <color theme="0"/>
      <name val="Arial"/>
      <family val="2"/>
    </font>
    <font>
      <b/>
      <sz val="10"/>
      <color theme="1" tint="4.9989318521683403E-2"/>
      <name val="Arial"/>
      <family val="2"/>
    </font>
    <font>
      <sz val="11"/>
      <color theme="1" tint="4.9989318521683403E-2"/>
      <name val="Arial"/>
      <family val="2"/>
    </font>
    <font>
      <b/>
      <sz val="11"/>
      <color theme="1" tint="4.9989318521683403E-2"/>
      <name val="Arial"/>
      <family val="2"/>
    </font>
    <font>
      <b/>
      <sz val="9"/>
      <color theme="4" tint="0.59999389629810485"/>
      <name val="Arial"/>
      <family val="2"/>
    </font>
    <font>
      <b/>
      <i/>
      <sz val="16"/>
      <color theme="8" tint="-0.499984740745262"/>
      <name val="Arial"/>
      <family val="2"/>
    </font>
    <font>
      <b/>
      <i/>
      <sz val="14"/>
      <color theme="4" tint="-0.499984740745262"/>
      <name val="Arial"/>
      <family val="2"/>
    </font>
    <font>
      <b/>
      <sz val="11"/>
      <color theme="4" tint="0.59999389629810485"/>
      <name val="Arial"/>
      <family val="2"/>
    </font>
    <font>
      <sz val="9"/>
      <color indexed="81"/>
      <name val="Tahoma"/>
      <family val="2"/>
    </font>
    <font>
      <b/>
      <sz val="9"/>
      <color indexed="81"/>
      <name val="Tahoma"/>
      <family val="2"/>
    </font>
    <font>
      <b/>
      <sz val="9"/>
      <name val="Arial"/>
      <family val="2"/>
    </font>
    <font>
      <i/>
      <sz val="9"/>
      <color theme="9" tint="-0.499984740745262"/>
      <name val="Arial"/>
      <family val="2"/>
    </font>
    <font>
      <sz val="9"/>
      <color theme="9" tint="-0.499984740745262"/>
      <name val="Arial"/>
      <family val="2"/>
    </font>
    <font>
      <b/>
      <sz val="9"/>
      <color theme="9" tint="-0.499984740745262"/>
      <name val="Arial"/>
      <family val="2"/>
    </font>
  </fonts>
  <fills count="2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499984740745262"/>
        <bgColor indexed="64"/>
      </patternFill>
    </fill>
  </fills>
  <borders count="64">
    <border>
      <left/>
      <right/>
      <top/>
      <bottom/>
      <diagonal/>
    </border>
    <border>
      <left/>
      <right/>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right/>
      <top/>
      <bottom style="medium">
        <color theme="0"/>
      </bottom>
      <diagonal/>
    </border>
    <border>
      <left/>
      <right/>
      <top style="medium">
        <color theme="0"/>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thin">
        <color theme="0"/>
      </top>
      <bottom/>
      <diagonal/>
    </border>
    <border>
      <left style="thin">
        <color theme="0" tint="-0.249977111117893"/>
      </left>
      <right/>
      <top/>
      <bottom/>
      <diagonal/>
    </border>
    <border>
      <left style="thin">
        <color theme="0" tint="-0.249977111117893"/>
      </left>
      <right style="thin">
        <color theme="0" tint="-0.249977111117893"/>
      </right>
      <top/>
      <bottom/>
      <diagonal/>
    </border>
    <border>
      <left style="thin">
        <color theme="0" tint="-0.14999847407452621"/>
      </left>
      <right/>
      <top style="thin">
        <color theme="0" tint="-0.14999847407452621"/>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right style="thin">
        <color theme="4" tint="0.59999389629810485"/>
      </right>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top style="thin">
        <color theme="4" tint="0.59999389629810485"/>
      </top>
      <bottom/>
      <diagonal/>
    </border>
    <border>
      <left/>
      <right/>
      <top style="thin">
        <color theme="4" tint="0.59999389629810485"/>
      </top>
      <bottom style="thin">
        <color theme="4" tint="0.59999389629810485"/>
      </bottom>
      <diagonal/>
    </border>
    <border>
      <left style="thin">
        <color theme="4" tint="0.59999389629810485"/>
      </left>
      <right/>
      <top/>
      <bottom style="thin">
        <color theme="4" tint="0.59999389629810485"/>
      </bottom>
      <diagonal/>
    </border>
    <border>
      <left/>
      <right/>
      <top style="thin">
        <color theme="4" tint="0.59999389629810485"/>
      </top>
      <bottom/>
      <diagonal/>
    </border>
    <border>
      <left style="thin">
        <color theme="4" tint="0.59999389629810485"/>
      </left>
      <right/>
      <top/>
      <bottom/>
      <diagonal/>
    </border>
    <border>
      <left/>
      <right style="thin">
        <color theme="4" tint="0.59999389629810485"/>
      </right>
      <top/>
      <bottom/>
      <diagonal/>
    </border>
    <border>
      <left style="thin">
        <color indexed="64"/>
      </left>
      <right style="thin">
        <color indexed="64"/>
      </right>
      <top style="thin">
        <color theme="4" tint="0.59999389629810485"/>
      </top>
      <bottom style="thin">
        <color theme="4" tint="0.59999389629810485"/>
      </bottom>
      <diagonal/>
    </border>
    <border>
      <left style="thin">
        <color theme="4" tint="0.59999389629810485"/>
      </left>
      <right style="thin">
        <color indexed="64"/>
      </right>
      <top style="thin">
        <color theme="4" tint="0.59999389629810485"/>
      </top>
      <bottom style="thin">
        <color theme="4" tint="0.59999389629810485"/>
      </bottom>
      <diagonal/>
    </border>
    <border>
      <left style="thin">
        <color indexed="64"/>
      </left>
      <right style="thin">
        <color theme="4" tint="0.59999389629810485"/>
      </right>
      <top style="thin">
        <color theme="4" tint="0.59999389629810485"/>
      </top>
      <bottom style="thin">
        <color theme="4" tint="0.59999389629810485"/>
      </bottom>
      <diagonal/>
    </border>
    <border>
      <left style="medium">
        <color theme="4" tint="0.59999389629810485"/>
      </left>
      <right/>
      <top style="medium">
        <color theme="4" tint="0.59999389629810485"/>
      </top>
      <bottom/>
      <diagonal/>
    </border>
    <border>
      <left/>
      <right/>
      <top style="medium">
        <color theme="4" tint="0.59999389629810485"/>
      </top>
      <bottom/>
      <diagonal/>
    </border>
    <border>
      <left style="thin">
        <color theme="4" tint="0.59999389629810485"/>
      </left>
      <right style="thin">
        <color theme="4" tint="0.59999389629810485"/>
      </right>
      <top style="medium">
        <color theme="4" tint="0.59999389629810485"/>
      </top>
      <bottom style="thin">
        <color theme="4" tint="0.59999389629810485"/>
      </bottom>
      <diagonal/>
    </border>
    <border>
      <left style="medium">
        <color theme="4" tint="0.59999389629810485"/>
      </left>
      <right/>
      <top/>
      <bottom/>
      <diagonal/>
    </border>
    <border>
      <left style="medium">
        <color theme="4" tint="0.59999389629810485"/>
      </left>
      <right/>
      <top/>
      <bottom style="medium">
        <color theme="4" tint="0.59999389629810485"/>
      </bottom>
      <diagonal/>
    </border>
    <border>
      <left/>
      <right/>
      <top/>
      <bottom style="medium">
        <color theme="4" tint="0.59999389629810485"/>
      </bottom>
      <diagonal/>
    </border>
    <border>
      <left style="thin">
        <color theme="4" tint="0.59999389629810485"/>
      </left>
      <right style="thin">
        <color theme="4" tint="0.59999389629810485"/>
      </right>
      <top style="thin">
        <color theme="4" tint="0.59999389629810485"/>
      </top>
      <bottom style="medium">
        <color theme="4" tint="0.59999389629810485"/>
      </bottom>
      <diagonal/>
    </border>
    <border>
      <left style="medium">
        <color theme="0" tint="-4.9989318521683403E-2"/>
      </left>
      <right/>
      <top/>
      <bottom style="medium">
        <color theme="0" tint="-4.9989318521683403E-2"/>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4" tint="0.59999389629810485"/>
      </left>
      <right/>
      <top style="medium">
        <color theme="4" tint="0.59999389629810485"/>
      </top>
      <bottom style="thin">
        <color theme="4" tint="0.59999389629810485"/>
      </bottom>
      <diagonal/>
    </border>
    <border>
      <left style="thin">
        <color theme="4" tint="0.59999389629810485"/>
      </left>
      <right/>
      <top style="thin">
        <color theme="4" tint="0.59999389629810485"/>
      </top>
      <bottom style="medium">
        <color theme="4" tint="0.59999389629810485"/>
      </bottom>
      <diagonal/>
    </border>
    <border>
      <left style="thin">
        <color theme="0"/>
      </left>
      <right/>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4" tint="0.79998168889431442"/>
      </right>
      <top/>
      <bottom style="thin">
        <color theme="0" tint="-0.14999847407452621"/>
      </bottom>
      <diagonal/>
    </border>
    <border>
      <left style="thin">
        <color theme="4" tint="0.79998168889431442"/>
      </left>
      <right/>
      <top/>
      <bottom/>
      <diagonal/>
    </border>
  </borders>
  <cellStyleXfs count="2">
    <xf numFmtId="0" fontId="0" fillId="0" borderId="0"/>
    <xf numFmtId="44" fontId="1" fillId="0" borderId="0" applyFont="0" applyFill="0" applyBorder="0" applyAlignment="0" applyProtection="0"/>
  </cellStyleXfs>
  <cellXfs count="372">
    <xf numFmtId="0" fontId="0" fillId="0" borderId="0" xfId="0"/>
    <xf numFmtId="0" fontId="2" fillId="2" borderId="0" xfId="0" applyFont="1" applyFill="1"/>
    <xf numFmtId="0" fontId="3" fillId="10" borderId="0" xfId="0" applyFont="1" applyFill="1"/>
    <xf numFmtId="0" fontId="5" fillId="11" borderId="0" xfId="0" applyFont="1" applyFill="1"/>
    <xf numFmtId="0" fontId="3" fillId="2" borderId="0" xfId="0" applyFont="1" applyFill="1"/>
    <xf numFmtId="0" fontId="5" fillId="2" borderId="0" xfId="0" applyFont="1" applyFill="1"/>
    <xf numFmtId="164" fontId="3" fillId="2" borderId="0" xfId="0" applyNumberFormat="1" applyFont="1" applyFill="1"/>
    <xf numFmtId="0" fontId="3" fillId="11" borderId="0" xfId="0" applyFont="1" applyFill="1"/>
    <xf numFmtId="164" fontId="3" fillId="10" borderId="0" xfId="1" applyNumberFormat="1" applyFont="1" applyFill="1"/>
    <xf numFmtId="0" fontId="11" fillId="2" borderId="0" xfId="0" applyFont="1" applyFill="1"/>
    <xf numFmtId="0" fontId="5" fillId="10" borderId="0" xfId="0" applyFont="1" applyFill="1"/>
    <xf numFmtId="0" fontId="9" fillId="9" borderId="1" xfId="0" applyFont="1" applyFill="1" applyBorder="1"/>
    <xf numFmtId="164" fontId="3" fillId="5" borderId="9" xfId="0" applyNumberFormat="1" applyFont="1" applyFill="1" applyBorder="1" applyAlignment="1" applyProtection="1">
      <alignment horizontal="right"/>
      <protection locked="0"/>
    </xf>
    <xf numFmtId="164" fontId="3" fillId="5" borderId="8" xfId="0" applyNumberFormat="1" applyFont="1" applyFill="1" applyBorder="1" applyAlignment="1" applyProtection="1">
      <alignment horizontal="right"/>
      <protection locked="0"/>
    </xf>
    <xf numFmtId="164" fontId="3" fillId="5" borderId="10" xfId="0" applyNumberFormat="1" applyFont="1" applyFill="1" applyBorder="1" applyAlignment="1" applyProtection="1">
      <alignment horizontal="right"/>
      <protection locked="0"/>
    </xf>
    <xf numFmtId="0" fontId="2" fillId="3" borderId="0" xfId="0" applyFont="1" applyFill="1"/>
    <xf numFmtId="0" fontId="8" fillId="2" borderId="0" xfId="0" applyFont="1" applyFill="1"/>
    <xf numFmtId="0" fontId="18" fillId="11" borderId="0" xfId="0" applyFont="1" applyFill="1"/>
    <xf numFmtId="0" fontId="4" fillId="10" borderId="0" xfId="0" applyFont="1" applyFill="1"/>
    <xf numFmtId="164" fontId="3" fillId="6" borderId="19" xfId="0" applyNumberFormat="1" applyFont="1" applyFill="1" applyBorder="1" applyAlignment="1">
      <alignment horizontal="right" vertical="center"/>
    </xf>
    <xf numFmtId="0" fontId="3" fillId="6" borderId="20" xfId="0" applyFont="1" applyFill="1" applyBorder="1" applyAlignment="1">
      <alignment vertical="center"/>
    </xf>
    <xf numFmtId="164" fontId="3" fillId="6" borderId="21" xfId="0" applyNumberFormat="1" applyFont="1" applyFill="1" applyBorder="1" applyAlignment="1">
      <alignment horizontal="right" vertical="center"/>
    </xf>
    <xf numFmtId="0" fontId="3" fillId="6" borderId="22" xfId="0" applyFont="1" applyFill="1" applyBorder="1" applyAlignment="1">
      <alignment vertical="center"/>
    </xf>
    <xf numFmtId="164" fontId="3" fillId="2" borderId="0" xfId="0" applyNumberFormat="1" applyFont="1" applyFill="1" applyAlignment="1">
      <alignment horizontal="right" vertical="center"/>
    </xf>
    <xf numFmtId="0" fontId="9" fillId="13" borderId="23" xfId="0" applyFont="1" applyFill="1" applyBorder="1" applyAlignment="1">
      <alignment horizontal="center" vertical="center"/>
    </xf>
    <xf numFmtId="0" fontId="9" fillId="13" borderId="24" xfId="0" applyFont="1" applyFill="1" applyBorder="1" applyAlignment="1">
      <alignment horizontal="center" vertical="center"/>
    </xf>
    <xf numFmtId="0" fontId="18" fillId="2" borderId="0" xfId="0" applyFont="1" applyFill="1" applyAlignment="1">
      <alignment horizontal="left" vertical="center"/>
    </xf>
    <xf numFmtId="164" fontId="3" fillId="6" borderId="25" xfId="0" applyNumberFormat="1" applyFont="1" applyFill="1" applyBorder="1" applyAlignment="1">
      <alignment horizontal="right" vertical="center"/>
    </xf>
    <xf numFmtId="164" fontId="3" fillId="2" borderId="0" xfId="0" applyNumberFormat="1" applyFont="1" applyFill="1" applyAlignment="1">
      <alignment horizontal="left" vertical="center"/>
    </xf>
    <xf numFmtId="164" fontId="9" fillId="13" borderId="23" xfId="0" applyNumberFormat="1" applyFont="1" applyFill="1" applyBorder="1" applyAlignment="1">
      <alignment horizontal="right" vertical="center"/>
    </xf>
    <xf numFmtId="164" fontId="3" fillId="10" borderId="0" xfId="0" applyNumberFormat="1" applyFont="1" applyFill="1" applyAlignment="1">
      <alignment horizontal="right" vertical="center"/>
    </xf>
    <xf numFmtId="0" fontId="3" fillId="10" borderId="0" xfId="0" applyFont="1" applyFill="1" applyAlignment="1">
      <alignment vertical="center"/>
    </xf>
    <xf numFmtId="164" fontId="17" fillId="10" borderId="0" xfId="0" applyNumberFormat="1" applyFont="1" applyFill="1" applyAlignment="1">
      <alignment horizontal="right" vertical="center"/>
    </xf>
    <xf numFmtId="0" fontId="20" fillId="10" borderId="0" xfId="0" applyFont="1" applyFill="1"/>
    <xf numFmtId="0" fontId="21" fillId="10" borderId="0" xfId="0" applyFont="1" applyFill="1"/>
    <xf numFmtId="0" fontId="18" fillId="10" borderId="0" xfId="0" applyFont="1" applyFill="1" applyAlignment="1">
      <alignment horizontal="left" vertical="center"/>
    </xf>
    <xf numFmtId="0" fontId="18" fillId="10" borderId="0" xfId="0" applyFont="1" applyFill="1"/>
    <xf numFmtId="0" fontId="9" fillId="9" borderId="0" xfId="0" applyFont="1" applyFill="1"/>
    <xf numFmtId="0" fontId="9" fillId="10" borderId="0" xfId="0" applyFont="1" applyFill="1"/>
    <xf numFmtId="164" fontId="3" fillId="5" borderId="28" xfId="0" applyNumberFormat="1" applyFont="1" applyFill="1" applyBorder="1" applyAlignment="1" applyProtection="1">
      <alignment horizontal="right"/>
      <protection locked="0"/>
    </xf>
    <xf numFmtId="0" fontId="3" fillId="5" borderId="29" xfId="0" applyFont="1" applyFill="1" applyBorder="1" applyAlignment="1" applyProtection="1">
      <alignment horizontal="center" vertical="center"/>
      <protection locked="0"/>
    </xf>
    <xf numFmtId="164" fontId="3" fillId="5" borderId="29" xfId="0" applyNumberFormat="1" applyFont="1" applyFill="1" applyBorder="1" applyAlignment="1" applyProtection="1">
      <alignment horizontal="right" vertical="center"/>
      <protection locked="0"/>
    </xf>
    <xf numFmtId="164" fontId="3" fillId="5" borderId="29" xfId="1" applyNumberFormat="1" applyFont="1" applyFill="1" applyBorder="1" applyAlignment="1" applyProtection="1">
      <alignment horizontal="right" vertical="center"/>
      <protection locked="0"/>
    </xf>
    <xf numFmtId="5" fontId="3" fillId="5" borderId="29" xfId="1" applyNumberFormat="1" applyFont="1" applyFill="1" applyBorder="1" applyAlignment="1" applyProtection="1">
      <alignment horizontal="right" vertical="center"/>
      <protection locked="0"/>
    </xf>
    <xf numFmtId="1" fontId="3" fillId="5" borderId="29" xfId="0" applyNumberFormat="1" applyFont="1" applyFill="1" applyBorder="1" applyAlignment="1" applyProtection="1">
      <alignment horizontal="center" vertical="center"/>
      <protection locked="0"/>
    </xf>
    <xf numFmtId="0" fontId="3" fillId="5" borderId="29" xfId="0" applyFont="1" applyFill="1" applyBorder="1" applyAlignment="1" applyProtection="1">
      <alignment horizontal="center"/>
      <protection locked="0"/>
    </xf>
    <xf numFmtId="164" fontId="3" fillId="5" borderId="29" xfId="0" applyNumberFormat="1" applyFont="1" applyFill="1" applyBorder="1" applyProtection="1">
      <protection locked="0"/>
    </xf>
    <xf numFmtId="1" fontId="3" fillId="5" borderId="34" xfId="0" applyNumberFormat="1" applyFont="1" applyFill="1" applyBorder="1" applyAlignment="1" applyProtection="1">
      <alignment horizontal="center" vertical="center"/>
      <protection locked="0"/>
    </xf>
    <xf numFmtId="0" fontId="3" fillId="5" borderId="35" xfId="0" applyFont="1" applyFill="1" applyBorder="1" applyAlignment="1" applyProtection="1">
      <alignment horizontal="center" vertical="center"/>
      <protection locked="0"/>
    </xf>
    <xf numFmtId="0" fontId="3" fillId="5" borderId="35" xfId="0" applyFont="1" applyFill="1" applyBorder="1" applyAlignment="1" applyProtection="1">
      <alignment horizontal="center"/>
      <protection locked="0"/>
    </xf>
    <xf numFmtId="5" fontId="3" fillId="5" borderId="35" xfId="1" applyNumberFormat="1" applyFont="1" applyFill="1" applyBorder="1" applyAlignment="1" applyProtection="1">
      <alignment horizontal="right" vertical="center"/>
      <protection locked="0"/>
    </xf>
    <xf numFmtId="164" fontId="3" fillId="14" borderId="29" xfId="1" applyNumberFormat="1" applyFont="1" applyFill="1" applyBorder="1" applyAlignment="1" applyProtection="1">
      <alignment vertical="center"/>
    </xf>
    <xf numFmtId="164" fontId="3" fillId="5" borderId="34" xfId="0" applyNumberFormat="1" applyFont="1" applyFill="1" applyBorder="1" applyProtection="1">
      <protection locked="0"/>
    </xf>
    <xf numFmtId="164" fontId="3" fillId="5" borderId="34" xfId="0" applyNumberFormat="1" applyFont="1" applyFill="1" applyBorder="1" applyAlignment="1" applyProtection="1">
      <alignment horizontal="right" vertical="center"/>
      <protection locked="0"/>
    </xf>
    <xf numFmtId="0" fontId="3" fillId="5" borderId="33" xfId="0" applyFont="1" applyFill="1" applyBorder="1" applyAlignment="1" applyProtection="1">
      <alignment horizontal="center"/>
      <protection locked="0"/>
    </xf>
    <xf numFmtId="0" fontId="25" fillId="2" borderId="0" xfId="0" applyFont="1" applyFill="1"/>
    <xf numFmtId="0" fontId="3" fillId="10" borderId="29" xfId="0" applyFont="1" applyFill="1" applyBorder="1"/>
    <xf numFmtId="0" fontId="9" fillId="9" borderId="29" xfId="0" applyFont="1" applyFill="1" applyBorder="1" applyAlignment="1">
      <alignment horizontal="center"/>
    </xf>
    <xf numFmtId="165" fontId="16" fillId="7" borderId="0" xfId="1" applyNumberFormat="1" applyFont="1" applyFill="1" applyAlignment="1">
      <alignment vertical="center"/>
    </xf>
    <xf numFmtId="164" fontId="3" fillId="14" borderId="29" xfId="1" applyNumberFormat="1" applyFont="1" applyFill="1" applyBorder="1"/>
    <xf numFmtId="0" fontId="3" fillId="8" borderId="0" xfId="0" applyFont="1" applyFill="1"/>
    <xf numFmtId="0" fontId="5" fillId="8" borderId="0" xfId="0" applyFont="1" applyFill="1" applyAlignment="1">
      <alignment horizontal="center"/>
    </xf>
    <xf numFmtId="0" fontId="27" fillId="8" borderId="0" xfId="0" applyFont="1" applyFill="1"/>
    <xf numFmtId="0" fontId="9" fillId="9" borderId="35" xfId="0" applyFont="1" applyFill="1" applyBorder="1"/>
    <xf numFmtId="0" fontId="9" fillId="9" borderId="34" xfId="0" applyFont="1" applyFill="1" applyBorder="1" applyAlignment="1">
      <alignment horizontal="center"/>
    </xf>
    <xf numFmtId="164" fontId="3" fillId="14" borderId="31" xfId="1" applyNumberFormat="1" applyFont="1" applyFill="1" applyBorder="1"/>
    <xf numFmtId="164" fontId="3" fillId="5" borderId="29" xfId="0" applyNumberFormat="1" applyFont="1" applyFill="1" applyBorder="1" applyAlignment="1" applyProtection="1">
      <alignment horizontal="right"/>
      <protection locked="0"/>
    </xf>
    <xf numFmtId="164" fontId="3" fillId="5" borderId="31" xfId="0" applyNumberFormat="1" applyFont="1" applyFill="1" applyBorder="1" applyAlignment="1" applyProtection="1">
      <alignment horizontal="right"/>
      <protection locked="0"/>
    </xf>
    <xf numFmtId="164" fontId="3" fillId="5" borderId="33" xfId="0" applyNumberFormat="1" applyFont="1" applyFill="1" applyBorder="1" applyAlignment="1" applyProtection="1">
      <alignment horizontal="right"/>
      <protection locked="0"/>
    </xf>
    <xf numFmtId="164" fontId="3" fillId="5" borderId="47" xfId="0" applyNumberFormat="1" applyFont="1" applyFill="1" applyBorder="1" applyAlignment="1" applyProtection="1">
      <alignment horizontal="right"/>
      <protection locked="0"/>
    </xf>
    <xf numFmtId="164" fontId="3" fillId="5" borderId="51" xfId="0" applyNumberFormat="1" applyFont="1" applyFill="1" applyBorder="1" applyAlignment="1" applyProtection="1">
      <alignment horizontal="right"/>
      <protection locked="0"/>
    </xf>
    <xf numFmtId="1" fontId="12" fillId="5" borderId="4" xfId="0" applyNumberFormat="1" applyFont="1" applyFill="1" applyBorder="1" applyAlignment="1" applyProtection="1">
      <alignment horizontal="center" vertical="center"/>
      <protection locked="0"/>
    </xf>
    <xf numFmtId="164" fontId="3" fillId="5" borderId="34" xfId="0" applyNumberFormat="1" applyFont="1" applyFill="1" applyBorder="1" applyAlignment="1" applyProtection="1">
      <alignment horizontal="right"/>
      <protection locked="0"/>
    </xf>
    <xf numFmtId="164" fontId="3" fillId="5" borderId="36" xfId="0" applyNumberFormat="1" applyFont="1" applyFill="1" applyBorder="1" applyAlignment="1" applyProtection="1">
      <alignment horizontal="right"/>
      <protection locked="0"/>
    </xf>
    <xf numFmtId="164" fontId="3" fillId="5" borderId="57" xfId="0" applyNumberFormat="1" applyFont="1" applyFill="1" applyBorder="1" applyAlignment="1" applyProtection="1">
      <alignment horizontal="right"/>
      <protection locked="0"/>
    </xf>
    <xf numFmtId="164" fontId="3" fillId="5" borderId="58" xfId="0" applyNumberFormat="1" applyFont="1" applyFill="1" applyBorder="1" applyAlignment="1" applyProtection="1">
      <alignment horizontal="right"/>
      <protection locked="0"/>
    </xf>
    <xf numFmtId="0" fontId="3" fillId="2" borderId="3" xfId="0" applyFont="1" applyFill="1" applyBorder="1" applyAlignment="1">
      <alignment horizontal="center"/>
    </xf>
    <xf numFmtId="164" fontId="4" fillId="2" borderId="0" xfId="0" applyNumberFormat="1" applyFont="1" applyFill="1" applyAlignment="1">
      <alignment horizontal="right" vertical="center"/>
    </xf>
    <xf numFmtId="164" fontId="5" fillId="2" borderId="3" xfId="0" applyNumberFormat="1" applyFont="1" applyFill="1" applyBorder="1"/>
    <xf numFmtId="0" fontId="5" fillId="5" borderId="55" xfId="0" applyFont="1" applyFill="1" applyBorder="1" applyAlignment="1" applyProtection="1">
      <alignment horizontal="center"/>
      <protection locked="0"/>
    </xf>
    <xf numFmtId="0" fontId="31" fillId="3" borderId="55" xfId="0" applyFont="1" applyFill="1" applyBorder="1" applyProtection="1">
      <protection locked="0"/>
    </xf>
    <xf numFmtId="0" fontId="12" fillId="3" borderId="0" xfId="0" applyFont="1" applyFill="1" applyAlignment="1">
      <alignment vertical="center"/>
    </xf>
    <xf numFmtId="0" fontId="12" fillId="3" borderId="0" xfId="0" applyFont="1" applyFill="1" applyAlignment="1">
      <alignment horizontal="center" vertical="center"/>
    </xf>
    <xf numFmtId="0" fontId="2" fillId="3" borderId="0" xfId="0" applyFont="1" applyFill="1" applyAlignment="1">
      <alignment vertical="center"/>
    </xf>
    <xf numFmtId="0" fontId="12" fillId="3"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2" fillId="2" borderId="0" xfId="0" applyFont="1" applyFill="1" applyAlignment="1">
      <alignment vertical="center"/>
    </xf>
    <xf numFmtId="0" fontId="12" fillId="2" borderId="0" xfId="0" applyFont="1" applyFill="1" applyAlignment="1">
      <alignment horizontal="left" vertical="center"/>
    </xf>
    <xf numFmtId="0" fontId="2" fillId="2" borderId="0" xfId="0" applyFont="1" applyFill="1" applyAlignment="1">
      <alignment horizontal="right"/>
    </xf>
    <xf numFmtId="0" fontId="14" fillId="2" borderId="0" xfId="0" applyFont="1" applyFill="1" applyAlignment="1">
      <alignment vertical="center"/>
    </xf>
    <xf numFmtId="0" fontId="14" fillId="5" borderId="55" xfId="0" applyFont="1" applyFill="1" applyBorder="1" applyAlignment="1">
      <alignment horizontal="center" vertical="center"/>
    </xf>
    <xf numFmtId="164" fontId="2" fillId="8" borderId="55" xfId="0" applyNumberFormat="1" applyFont="1" applyFill="1" applyBorder="1"/>
    <xf numFmtId="9" fontId="2" fillId="8" borderId="55" xfId="0" applyNumberFormat="1" applyFont="1" applyFill="1" applyBorder="1" applyAlignment="1">
      <alignment horizontal="center"/>
    </xf>
    <xf numFmtId="0" fontId="2" fillId="10" borderId="60" xfId="0" applyFont="1" applyFill="1" applyBorder="1"/>
    <xf numFmtId="0" fontId="2" fillId="10" borderId="61" xfId="0" applyFont="1" applyFill="1" applyBorder="1"/>
    <xf numFmtId="0" fontId="12" fillId="14" borderId="55" xfId="0" applyFont="1" applyFill="1" applyBorder="1" applyAlignment="1">
      <alignment horizontal="right"/>
    </xf>
    <xf numFmtId="0" fontId="2" fillId="14" borderId="55" xfId="0" applyFont="1" applyFill="1" applyBorder="1"/>
    <xf numFmtId="164" fontId="15" fillId="15" borderId="55" xfId="0" applyNumberFormat="1" applyFont="1" applyFill="1" applyBorder="1"/>
    <xf numFmtId="9" fontId="13" fillId="15" borderId="55" xfId="0" applyNumberFormat="1" applyFont="1" applyFill="1" applyBorder="1" applyAlignment="1">
      <alignment horizontal="center"/>
    </xf>
    <xf numFmtId="0" fontId="12" fillId="2" borderId="0" xfId="0" applyFont="1" applyFill="1" applyAlignment="1">
      <alignment horizontal="right"/>
    </xf>
    <xf numFmtId="164" fontId="15" fillId="2" borderId="0" xfId="0" applyNumberFormat="1" applyFont="1" applyFill="1"/>
    <xf numFmtId="9" fontId="13" fillId="2" borderId="0" xfId="0" applyNumberFormat="1" applyFont="1" applyFill="1" applyAlignment="1">
      <alignment horizontal="center"/>
    </xf>
    <xf numFmtId="164" fontId="2" fillId="8" borderId="0" xfId="0" applyNumberFormat="1" applyFont="1" applyFill="1" applyAlignment="1">
      <alignment horizontal="right" vertical="center"/>
    </xf>
    <xf numFmtId="9" fontId="13" fillId="2" borderId="55" xfId="0" applyNumberFormat="1" applyFont="1" applyFill="1" applyBorder="1" applyAlignment="1">
      <alignment horizontal="center"/>
    </xf>
    <xf numFmtId="164" fontId="2" fillId="8" borderId="55" xfId="0" applyNumberFormat="1" applyFont="1" applyFill="1" applyBorder="1" applyAlignment="1">
      <alignment horizontal="right" vertical="center"/>
    </xf>
    <xf numFmtId="0" fontId="12" fillId="17" borderId="0" xfId="0" applyFont="1" applyFill="1"/>
    <xf numFmtId="0" fontId="2" fillId="17" borderId="0" xfId="0" applyFont="1" applyFill="1"/>
    <xf numFmtId="164" fontId="2" fillId="19" borderId="55" xfId="0" applyNumberFormat="1" applyFont="1" applyFill="1" applyBorder="1"/>
    <xf numFmtId="9" fontId="2" fillId="19" borderId="55" xfId="0" applyNumberFormat="1" applyFont="1" applyFill="1" applyBorder="1" applyAlignment="1">
      <alignment horizontal="center"/>
    </xf>
    <xf numFmtId="0" fontId="12" fillId="17" borderId="55" xfId="0" applyFont="1" applyFill="1" applyBorder="1" applyAlignment="1">
      <alignment horizontal="right"/>
    </xf>
    <xf numFmtId="0" fontId="2" fillId="17" borderId="55" xfId="0" applyFont="1" applyFill="1" applyBorder="1"/>
    <xf numFmtId="164" fontId="15" fillId="16" borderId="55" xfId="0" applyNumberFormat="1" applyFont="1" applyFill="1" applyBorder="1"/>
    <xf numFmtId="9" fontId="13" fillId="16" borderId="55" xfId="0" applyNumberFormat="1" applyFont="1" applyFill="1" applyBorder="1" applyAlignment="1">
      <alignment horizontal="center"/>
    </xf>
    <xf numFmtId="0" fontId="2" fillId="20" borderId="2" xfId="0" applyFont="1" applyFill="1" applyBorder="1" applyAlignment="1">
      <alignment horizontal="right" vertical="center" wrapText="1"/>
    </xf>
    <xf numFmtId="0" fontId="2" fillId="13" borderId="55" xfId="0" applyFont="1" applyFill="1" applyBorder="1" applyAlignment="1">
      <alignment horizontal="center" wrapText="1"/>
    </xf>
    <xf numFmtId="164" fontId="2" fillId="6" borderId="55" xfId="0" applyNumberFormat="1" applyFont="1" applyFill="1" applyBorder="1" applyAlignment="1">
      <alignment horizontal="right" vertical="center"/>
    </xf>
    <xf numFmtId="164" fontId="29" fillId="6" borderId="55" xfId="0" applyNumberFormat="1" applyFont="1" applyFill="1" applyBorder="1" applyAlignment="1">
      <alignment horizontal="right" vertical="center"/>
    </xf>
    <xf numFmtId="164" fontId="4" fillId="6" borderId="55" xfId="0" applyNumberFormat="1" applyFont="1" applyFill="1" applyBorder="1" applyAlignment="1">
      <alignment horizontal="right" vertical="center"/>
    </xf>
    <xf numFmtId="164" fontId="12" fillId="13" borderId="53" xfId="0" applyNumberFormat="1" applyFont="1" applyFill="1" applyBorder="1" applyAlignment="1">
      <alignment horizontal="right" vertical="center"/>
    </xf>
    <xf numFmtId="164" fontId="12" fillId="13" borderId="54" xfId="0" applyNumberFormat="1" applyFont="1" applyFill="1" applyBorder="1" applyAlignment="1">
      <alignment horizontal="right" vertical="center"/>
    </xf>
    <xf numFmtId="164" fontId="2" fillId="2" borderId="0" xfId="0" applyNumberFormat="1" applyFont="1" applyFill="1"/>
    <xf numFmtId="164" fontId="30" fillId="0" borderId="55" xfId="0" applyNumberFormat="1" applyFont="1" applyBorder="1" applyAlignment="1">
      <alignment horizontal="righ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11" borderId="55" xfId="0" applyFont="1" applyFill="1" applyBorder="1" applyAlignment="1">
      <alignment vertical="center"/>
    </xf>
    <xf numFmtId="0" fontId="6" fillId="11" borderId="55" xfId="0" applyFont="1" applyFill="1" applyBorder="1" applyAlignment="1">
      <alignment horizontal="center" vertical="center"/>
    </xf>
    <xf numFmtId="0" fontId="7" fillId="2" borderId="0" xfId="0" applyFont="1" applyFill="1"/>
    <xf numFmtId="0" fontId="33" fillId="4" borderId="55" xfId="0" applyFont="1" applyFill="1" applyBorder="1"/>
    <xf numFmtId="164" fontId="31" fillId="3" borderId="55" xfId="0" applyNumberFormat="1" applyFont="1" applyFill="1" applyBorder="1"/>
    <xf numFmtId="0" fontId="10" fillId="2" borderId="0" xfId="0" applyFont="1" applyFill="1"/>
    <xf numFmtId="0" fontId="24" fillId="2" borderId="0" xfId="0" applyFont="1" applyFill="1"/>
    <xf numFmtId="0" fontId="4" fillId="2" borderId="0" xfId="0" applyFont="1" applyFill="1"/>
    <xf numFmtId="0" fontId="6" fillId="2" borderId="0" xfId="0" applyFont="1" applyFill="1" applyAlignment="1">
      <alignment horizontal="center"/>
    </xf>
    <xf numFmtId="164" fontId="9" fillId="2" borderId="0" xfId="0" applyNumberFormat="1" applyFont="1" applyFill="1"/>
    <xf numFmtId="0" fontId="6" fillId="11" borderId="55" xfId="0" applyFont="1" applyFill="1" applyBorder="1" applyAlignment="1">
      <alignment horizontal="center"/>
    </xf>
    <xf numFmtId="164" fontId="9" fillId="4" borderId="55" xfId="0" applyNumberFormat="1" applyFont="1" applyFill="1" applyBorder="1"/>
    <xf numFmtId="0" fontId="7" fillId="9" borderId="1" xfId="0" applyFont="1" applyFill="1" applyBorder="1"/>
    <xf numFmtId="0" fontId="7" fillId="9" borderId="30" xfId="0" applyFont="1" applyFill="1" applyBorder="1"/>
    <xf numFmtId="0" fontId="7" fillId="9" borderId="0" xfId="0" applyFont="1" applyFill="1"/>
    <xf numFmtId="0" fontId="3" fillId="10" borderId="0" xfId="0" applyFont="1" applyFill="1" applyAlignment="1">
      <alignment vertical="center" wrapText="1"/>
    </xf>
    <xf numFmtId="0" fontId="3" fillId="14" borderId="29" xfId="0" applyFont="1" applyFill="1" applyBorder="1" applyAlignment="1">
      <alignment horizontal="center" vertical="center" wrapText="1"/>
    </xf>
    <xf numFmtId="0" fontId="3" fillId="14" borderId="37" xfId="0" applyFont="1" applyFill="1" applyBorder="1" applyAlignment="1">
      <alignment horizontal="center" vertical="center" wrapText="1"/>
    </xf>
    <xf numFmtId="0" fontId="5" fillId="14" borderId="29" xfId="0" applyFont="1" applyFill="1" applyBorder="1" applyAlignment="1">
      <alignment horizontal="center" vertical="center" wrapText="1"/>
    </xf>
    <xf numFmtId="0" fontId="3" fillId="14" borderId="35" xfId="0" applyFont="1" applyFill="1" applyBorder="1" applyAlignment="1">
      <alignment horizontal="center" vertical="center" wrapText="1"/>
    </xf>
    <xf numFmtId="0" fontId="3" fillId="14" borderId="33" xfId="0" applyFont="1" applyFill="1" applyBorder="1" applyAlignment="1">
      <alignment horizontal="center" vertical="center" wrapText="1"/>
    </xf>
    <xf numFmtId="0" fontId="5" fillId="14" borderId="33" xfId="0" applyFont="1" applyFill="1" applyBorder="1" applyAlignment="1">
      <alignment horizontal="center" vertical="center" wrapText="1"/>
    </xf>
    <xf numFmtId="0" fontId="3" fillId="14" borderId="39" xfId="0" applyFont="1" applyFill="1" applyBorder="1" applyAlignment="1">
      <alignment horizontal="center" vertical="center" wrapText="1"/>
    </xf>
    <xf numFmtId="0" fontId="3" fillId="14" borderId="36" xfId="0" applyFont="1" applyFill="1" applyBorder="1" applyAlignment="1">
      <alignment horizontal="center" vertical="center" wrapText="1"/>
    </xf>
    <xf numFmtId="0" fontId="3" fillId="10" borderId="0" xfId="0" applyFont="1" applyFill="1" applyAlignment="1">
      <alignment horizontal="center" vertical="center" wrapText="1"/>
    </xf>
    <xf numFmtId="0" fontId="9" fillId="13" borderId="3" xfId="0" applyFont="1" applyFill="1" applyBorder="1" applyAlignment="1">
      <alignment horizontal="center" vertical="center"/>
    </xf>
    <xf numFmtId="165" fontId="3" fillId="14" borderId="29" xfId="1" applyNumberFormat="1" applyFont="1" applyFill="1" applyBorder="1" applyAlignment="1" applyProtection="1">
      <alignment horizontal="center" vertical="center"/>
    </xf>
    <xf numFmtId="165" fontId="3" fillId="4" borderId="0" xfId="1" applyNumberFormat="1" applyFont="1" applyFill="1" applyBorder="1" applyAlignment="1" applyProtection="1">
      <alignment horizontal="center" vertical="center"/>
    </xf>
    <xf numFmtId="164" fontId="3" fillId="6" borderId="3" xfId="0" applyNumberFormat="1" applyFont="1" applyFill="1" applyBorder="1" applyAlignment="1">
      <alignment horizontal="right" vertical="center"/>
    </xf>
    <xf numFmtId="0" fontId="3" fillId="6" borderId="3" xfId="0" applyFont="1" applyFill="1" applyBorder="1" applyAlignment="1">
      <alignment vertical="center"/>
    </xf>
    <xf numFmtId="0" fontId="4" fillId="10" borderId="0" xfId="0" applyFont="1" applyFill="1" applyAlignment="1">
      <alignment vertical="center"/>
    </xf>
    <xf numFmtId="0" fontId="3" fillId="10" borderId="0" xfId="0" applyFont="1" applyFill="1" applyAlignment="1">
      <alignment horizontal="center"/>
    </xf>
    <xf numFmtId="0" fontId="3" fillId="14" borderId="38" xfId="0" applyFont="1" applyFill="1" applyBorder="1" applyAlignment="1">
      <alignment horizontal="center"/>
    </xf>
    <xf numFmtId="165" fontId="3" fillId="14" borderId="29" xfId="1" applyNumberFormat="1" applyFont="1" applyFill="1" applyBorder="1" applyProtection="1"/>
    <xf numFmtId="0" fontId="3" fillId="10" borderId="0" xfId="0" applyFont="1" applyFill="1" applyAlignment="1">
      <alignment wrapText="1"/>
    </xf>
    <xf numFmtId="0" fontId="3" fillId="14" borderId="31" xfId="0" applyFont="1" applyFill="1" applyBorder="1" applyAlignment="1">
      <alignment horizontal="center"/>
    </xf>
    <xf numFmtId="165" fontId="3" fillId="14" borderId="31" xfId="1" applyNumberFormat="1" applyFont="1" applyFill="1" applyBorder="1" applyProtection="1"/>
    <xf numFmtId="165" fontId="3" fillId="10" borderId="0" xfId="1" applyNumberFormat="1" applyFont="1" applyFill="1" applyBorder="1" applyProtection="1"/>
    <xf numFmtId="164" fontId="9" fillId="4" borderId="3" xfId="0" applyNumberFormat="1" applyFont="1" applyFill="1" applyBorder="1" applyAlignment="1">
      <alignment horizontal="right" vertical="center"/>
    </xf>
    <xf numFmtId="0" fontId="3" fillId="8" borderId="31" xfId="0" applyFont="1" applyFill="1" applyBorder="1"/>
    <xf numFmtId="165" fontId="3" fillId="2" borderId="0" xfId="1" applyNumberFormat="1" applyFont="1" applyFill="1" applyBorder="1" applyProtection="1"/>
    <xf numFmtId="164" fontId="9" fillId="10" borderId="0" xfId="0" applyNumberFormat="1" applyFont="1" applyFill="1" applyAlignment="1">
      <alignment horizontal="right" vertical="center"/>
    </xf>
    <xf numFmtId="0" fontId="3" fillId="10" borderId="0" xfId="0" applyFont="1" applyFill="1" applyAlignment="1">
      <alignment horizontal="center" wrapText="1"/>
    </xf>
    <xf numFmtId="0" fontId="4" fillId="2" borderId="0" xfId="0" applyFont="1" applyFill="1" applyAlignment="1">
      <alignment vertical="center"/>
    </xf>
    <xf numFmtId="0" fontId="3" fillId="2" borderId="0" xfId="0" applyFont="1" applyFill="1" applyAlignment="1">
      <alignment horizontal="center"/>
    </xf>
    <xf numFmtId="0" fontId="3" fillId="10" borderId="27" xfId="0" applyFont="1" applyFill="1" applyBorder="1" applyAlignment="1">
      <alignment horizontal="center" vertical="center"/>
    </xf>
    <xf numFmtId="0" fontId="3" fillId="14" borderId="31" xfId="0" applyFont="1" applyFill="1" applyBorder="1" applyAlignment="1">
      <alignment horizontal="center" vertical="center" wrapText="1"/>
    </xf>
    <xf numFmtId="0" fontId="5" fillId="14" borderId="31" xfId="0" applyFont="1" applyFill="1" applyBorder="1" applyAlignment="1">
      <alignment horizontal="center" vertical="center" wrapText="1"/>
    </xf>
    <xf numFmtId="0" fontId="3" fillId="10" borderId="0" xfId="0" applyFont="1" applyFill="1" applyAlignment="1">
      <alignment horizontal="left"/>
    </xf>
    <xf numFmtId="0" fontId="9" fillId="9" borderId="30" xfId="0" applyFont="1" applyFill="1" applyBorder="1"/>
    <xf numFmtId="0" fontId="3" fillId="10" borderId="29" xfId="0" applyFont="1" applyFill="1" applyBorder="1" applyAlignment="1">
      <alignment horizontal="center"/>
    </xf>
    <xf numFmtId="0" fontId="3" fillId="10" borderId="29" xfId="0" applyFont="1" applyFill="1" applyBorder="1" applyAlignment="1">
      <alignment wrapText="1"/>
    </xf>
    <xf numFmtId="164" fontId="3" fillId="10" borderId="29" xfId="1" applyNumberFormat="1" applyFont="1" applyFill="1" applyBorder="1" applyAlignment="1" applyProtection="1">
      <alignment horizontal="right" vertical="center"/>
    </xf>
    <xf numFmtId="0" fontId="3" fillId="10" borderId="31" xfId="0" applyFont="1" applyFill="1" applyBorder="1" applyAlignment="1">
      <alignment wrapText="1"/>
    </xf>
    <xf numFmtId="164" fontId="3" fillId="10" borderId="38" xfId="1" applyNumberFormat="1" applyFont="1" applyFill="1" applyBorder="1" applyAlignment="1" applyProtection="1">
      <alignment horizontal="right" vertical="center"/>
    </xf>
    <xf numFmtId="0" fontId="3" fillId="6" borderId="0" xfId="0" applyFont="1" applyFill="1" applyAlignment="1">
      <alignment vertical="center"/>
    </xf>
    <xf numFmtId="0" fontId="3" fillId="10" borderId="31" xfId="0" applyFont="1" applyFill="1" applyBorder="1"/>
    <xf numFmtId="165" fontId="3" fillId="10" borderId="29" xfId="1" applyNumberFormat="1" applyFont="1" applyFill="1" applyBorder="1" applyProtection="1"/>
    <xf numFmtId="0" fontId="7" fillId="9" borderId="37" xfId="0" applyFont="1" applyFill="1" applyBorder="1"/>
    <xf numFmtId="0" fontId="9" fillId="9" borderId="35" xfId="0" applyFont="1" applyFill="1" applyBorder="1" applyAlignment="1">
      <alignment horizontal="center" vertical="center" wrapText="1"/>
    </xf>
    <xf numFmtId="5" fontId="3" fillId="10" borderId="29" xfId="1" applyNumberFormat="1" applyFont="1" applyFill="1" applyBorder="1" applyAlignment="1" applyProtection="1">
      <alignment horizontal="right" vertical="center"/>
    </xf>
    <xf numFmtId="165" fontId="3" fillId="14" borderId="32" xfId="1" applyNumberFormat="1" applyFont="1" applyFill="1" applyBorder="1" applyProtection="1"/>
    <xf numFmtId="0" fontId="7" fillId="9" borderId="0" xfId="0" applyFont="1" applyFill="1" applyAlignment="1">
      <alignment horizontal="center"/>
    </xf>
    <xf numFmtId="0" fontId="3" fillId="14" borderId="0" xfId="0" applyFont="1" applyFill="1" applyAlignment="1">
      <alignment horizontal="center" vertical="center" wrapText="1"/>
    </xf>
    <xf numFmtId="0" fontId="5" fillId="14" borderId="0" xfId="0" applyFont="1" applyFill="1" applyAlignment="1">
      <alignment horizontal="center" vertical="center" wrapText="1"/>
    </xf>
    <xf numFmtId="165" fontId="3" fillId="2" borderId="0" xfId="0" applyNumberFormat="1" applyFont="1" applyFill="1"/>
    <xf numFmtId="0" fontId="9" fillId="9" borderId="37" xfId="0" applyFont="1" applyFill="1" applyBorder="1"/>
    <xf numFmtId="0" fontId="7" fillId="9" borderId="37" xfId="0" applyFont="1" applyFill="1" applyBorder="1" applyAlignment="1">
      <alignment horizontal="center"/>
    </xf>
    <xf numFmtId="0" fontId="3" fillId="10" borderId="37" xfId="0" applyFont="1" applyFill="1" applyBorder="1" applyAlignment="1">
      <alignment wrapText="1"/>
    </xf>
    <xf numFmtId="0" fontId="3" fillId="10" borderId="35" xfId="0" applyFont="1" applyFill="1" applyBorder="1" applyAlignment="1">
      <alignment wrapText="1"/>
    </xf>
    <xf numFmtId="0" fontId="3" fillId="10" borderId="40" xfId="0" applyFont="1" applyFill="1" applyBorder="1"/>
    <xf numFmtId="0" fontId="3" fillId="10" borderId="39" xfId="0" applyFont="1" applyFill="1" applyBorder="1"/>
    <xf numFmtId="0" fontId="9" fillId="9" borderId="39" xfId="0" applyFont="1" applyFill="1" applyBorder="1"/>
    <xf numFmtId="0" fontId="7" fillId="9" borderId="39" xfId="0" applyFont="1" applyFill="1" applyBorder="1"/>
    <xf numFmtId="5" fontId="3" fillId="10" borderId="35" xfId="1" applyNumberFormat="1" applyFont="1" applyFill="1" applyBorder="1" applyAlignment="1" applyProtection="1">
      <alignment horizontal="right" vertical="center"/>
    </xf>
    <xf numFmtId="165" fontId="9" fillId="7" borderId="0" xfId="1" applyNumberFormat="1" applyFont="1" applyFill="1" applyBorder="1" applyProtection="1"/>
    <xf numFmtId="165" fontId="9" fillId="12" borderId="0" xfId="0" applyNumberFormat="1" applyFont="1" applyFill="1"/>
    <xf numFmtId="0" fontId="9" fillId="7" borderId="29" xfId="0" applyFont="1" applyFill="1" applyBorder="1" applyAlignment="1">
      <alignment horizontal="center"/>
    </xf>
    <xf numFmtId="164" fontId="7" fillId="15" borderId="29" xfId="0" applyNumberFormat="1" applyFont="1" applyFill="1" applyBorder="1"/>
    <xf numFmtId="164" fontId="28" fillId="7" borderId="29" xfId="0" applyNumberFormat="1" applyFont="1" applyFill="1" applyBorder="1"/>
    <xf numFmtId="0" fontId="9" fillId="9" borderId="1" xfId="0" applyFont="1" applyFill="1" applyBorder="1" applyAlignment="1">
      <alignment vertical="center"/>
    </xf>
    <xf numFmtId="0" fontId="5" fillId="11" borderId="0" xfId="0" applyFont="1" applyFill="1" applyAlignment="1">
      <alignment horizontal="center"/>
    </xf>
    <xf numFmtId="0" fontId="5" fillId="11" borderId="0" xfId="0" applyFont="1" applyFill="1" applyAlignment="1">
      <alignment horizontal="right"/>
    </xf>
    <xf numFmtId="0" fontId="5" fillId="11" borderId="0" xfId="0" applyFont="1" applyFill="1" applyAlignment="1">
      <alignment horizontal="left" wrapText="1"/>
    </xf>
    <xf numFmtId="0" fontId="7" fillId="11" borderId="0" xfId="0" applyFont="1" applyFill="1"/>
    <xf numFmtId="0" fontId="5" fillId="11" borderId="0" xfId="0" applyFont="1" applyFill="1" applyAlignment="1">
      <alignment horizontal="left"/>
    </xf>
    <xf numFmtId="0" fontId="19" fillId="11" borderId="0" xfId="0" applyFont="1" applyFill="1"/>
    <xf numFmtId="0" fontId="4" fillId="14" borderId="31" xfId="0" applyFont="1" applyFill="1" applyBorder="1" applyAlignment="1">
      <alignment horizontal="center"/>
    </xf>
    <xf numFmtId="0" fontId="4" fillId="10" borderId="0" xfId="0" applyFont="1" applyFill="1" applyAlignment="1">
      <alignment horizontal="center"/>
    </xf>
    <xf numFmtId="0" fontId="4" fillId="14" borderId="29" xfId="0" applyFont="1" applyFill="1" applyBorder="1" applyAlignment="1">
      <alignment horizontal="center"/>
    </xf>
    <xf numFmtId="0" fontId="9" fillId="9" borderId="30" xfId="0" applyFont="1" applyFill="1" applyBorder="1" applyAlignment="1">
      <alignment vertical="center"/>
    </xf>
    <xf numFmtId="0" fontId="5" fillId="8" borderId="0" xfId="0" applyFont="1" applyFill="1"/>
    <xf numFmtId="0" fontId="26" fillId="7" borderId="0" xfId="0" applyFont="1" applyFill="1" applyAlignment="1">
      <alignment vertical="center"/>
    </xf>
    <xf numFmtId="0" fontId="16" fillId="7" borderId="0" xfId="0" applyFont="1" applyFill="1" applyAlignment="1">
      <alignment vertical="center"/>
    </xf>
    <xf numFmtId="0" fontId="3" fillId="23" borderId="0" xfId="0" applyFont="1" applyFill="1"/>
    <xf numFmtId="0" fontId="3" fillId="11" borderId="55" xfId="0" applyFont="1" applyFill="1" applyBorder="1"/>
    <xf numFmtId="0" fontId="32" fillId="3" borderId="55" xfId="0" applyFont="1" applyFill="1" applyBorder="1"/>
    <xf numFmtId="0" fontId="7" fillId="4" borderId="55" xfId="0" applyFont="1" applyFill="1" applyBorder="1" applyAlignment="1">
      <alignment horizontal="center"/>
    </xf>
    <xf numFmtId="0" fontId="31" fillId="3" borderId="55" xfId="0" applyFont="1" applyFill="1" applyBorder="1"/>
    <xf numFmtId="0" fontId="3" fillId="2" borderId="55" xfId="0" applyFont="1" applyFill="1" applyBorder="1"/>
    <xf numFmtId="164" fontId="5" fillId="5" borderId="0" xfId="0" applyNumberFormat="1" applyFont="1" applyFill="1" applyAlignment="1" applyProtection="1">
      <alignment horizontal="right" vertical="center"/>
      <protection locked="0"/>
    </xf>
    <xf numFmtId="164" fontId="5" fillId="5" borderId="62" xfId="0" applyNumberFormat="1" applyFont="1" applyFill="1" applyBorder="1" applyProtection="1">
      <protection locked="0"/>
    </xf>
    <xf numFmtId="164" fontId="5" fillId="5" borderId="63" xfId="0" applyNumberFormat="1" applyFont="1" applyFill="1" applyBorder="1" applyProtection="1">
      <protection locked="0"/>
    </xf>
    <xf numFmtId="0" fontId="3" fillId="22" borderId="0" xfId="0" applyFont="1" applyFill="1" applyProtection="1">
      <protection locked="0"/>
    </xf>
    <xf numFmtId="0" fontId="5" fillId="22" borderId="0" xfId="0" applyFont="1" applyFill="1" applyProtection="1">
      <protection locked="0"/>
    </xf>
    <xf numFmtId="0" fontId="3" fillId="2" borderId="0" xfId="0" applyFont="1" applyFill="1" applyProtection="1">
      <protection locked="0"/>
    </xf>
    <xf numFmtId="0" fontId="5" fillId="22" borderId="0" xfId="0" applyFont="1" applyFill="1" applyAlignment="1" applyProtection="1">
      <alignment horizontal="center"/>
      <protection locked="0"/>
    </xf>
    <xf numFmtId="164" fontId="3" fillId="2" borderId="0" xfId="0" applyNumberFormat="1" applyFont="1" applyFill="1" applyProtection="1">
      <protection locked="0"/>
    </xf>
    <xf numFmtId="0" fontId="36" fillId="2" borderId="0" xfId="0" applyFont="1" applyFill="1"/>
    <xf numFmtId="164" fontId="36" fillId="2" borderId="0" xfId="0" applyNumberFormat="1" applyFont="1" applyFill="1"/>
    <xf numFmtId="164" fontId="37" fillId="2" borderId="0" xfId="0" applyNumberFormat="1" applyFont="1" applyFill="1" applyAlignment="1">
      <alignment vertical="center"/>
    </xf>
    <xf numFmtId="0" fontId="38" fillId="10" borderId="0" xfId="0" applyFont="1" applyFill="1" applyAlignment="1">
      <alignment horizontal="center"/>
    </xf>
    <xf numFmtId="164" fontId="3" fillId="14" borderId="31" xfId="0" applyNumberFormat="1" applyFont="1" applyFill="1" applyBorder="1" applyAlignment="1">
      <alignment horizontal="right"/>
    </xf>
    <xf numFmtId="164" fontId="3" fillId="14" borderId="29" xfId="0" applyNumberFormat="1" applyFont="1" applyFill="1" applyBorder="1" applyAlignment="1">
      <alignment horizontal="right"/>
    </xf>
    <xf numFmtId="0" fontId="3" fillId="10" borderId="0" xfId="0" applyFont="1" applyFill="1" applyAlignment="1">
      <alignment horizontal="center" vertical="center"/>
    </xf>
    <xf numFmtId="0" fontId="5" fillId="10" borderId="0" xfId="0" applyFont="1" applyFill="1" applyAlignment="1">
      <alignment horizontal="center" vertical="center" wrapText="1"/>
    </xf>
    <xf numFmtId="165" fontId="3" fillId="10" borderId="0" xfId="1" applyNumberFormat="1" applyFont="1" applyFill="1" applyBorder="1" applyAlignment="1" applyProtection="1">
      <alignment horizontal="center" vertical="center"/>
    </xf>
    <xf numFmtId="164" fontId="3" fillId="10" borderId="26" xfId="0" applyNumberFormat="1" applyFont="1" applyFill="1" applyBorder="1" applyAlignment="1">
      <alignment horizontal="right" vertical="center"/>
    </xf>
    <xf numFmtId="0" fontId="5" fillId="10" borderId="0" xfId="0" applyFont="1" applyFill="1" applyAlignment="1">
      <alignment horizontal="center"/>
    </xf>
    <xf numFmtId="164" fontId="5" fillId="10" borderId="0" xfId="0" applyNumberFormat="1" applyFont="1" applyFill="1" applyAlignment="1">
      <alignment horizontal="center"/>
    </xf>
    <xf numFmtId="0" fontId="21" fillId="8" borderId="0" xfId="0" applyFont="1" applyFill="1"/>
    <xf numFmtId="0" fontId="20" fillId="8" borderId="0" xfId="0" applyFont="1" applyFill="1"/>
    <xf numFmtId="0" fontId="44" fillId="8" borderId="0" xfId="0" applyFont="1" applyFill="1" applyAlignment="1">
      <alignment horizontal="center"/>
    </xf>
    <xf numFmtId="0" fontId="44" fillId="8" borderId="0" xfId="0" applyFont="1" applyFill="1"/>
    <xf numFmtId="0" fontId="45" fillId="10" borderId="0" xfId="0" applyFont="1" applyFill="1"/>
    <xf numFmtId="0" fontId="46" fillId="10" borderId="0" xfId="0" applyFont="1" applyFill="1"/>
    <xf numFmtId="0" fontId="46" fillId="2" borderId="0" xfId="0" applyFont="1" applyFill="1"/>
    <xf numFmtId="0" fontId="47" fillId="10" borderId="0" xfId="0" applyFont="1" applyFill="1"/>
    <xf numFmtId="0" fontId="45" fillId="10" borderId="0" xfId="0" applyFont="1" applyFill="1" applyAlignment="1">
      <alignment vertical="top"/>
    </xf>
    <xf numFmtId="0" fontId="10" fillId="10" borderId="0" xfId="0" applyFont="1" applyFill="1"/>
    <xf numFmtId="0" fontId="5" fillId="8" borderId="0" xfId="0" applyFont="1" applyFill="1" applyAlignment="1" applyProtection="1">
      <alignment horizontal="left"/>
      <protection locked="0"/>
    </xf>
    <xf numFmtId="0" fontId="27" fillId="8" borderId="0" xfId="0" applyFont="1" applyFill="1" applyAlignment="1">
      <alignment horizontal="right"/>
    </xf>
    <xf numFmtId="164" fontId="39" fillId="10" borderId="0" xfId="0" applyNumberFormat="1" applyFont="1" applyFill="1" applyAlignment="1">
      <alignment horizontal="center" vertical="center"/>
    </xf>
    <xf numFmtId="0" fontId="4" fillId="10" borderId="0" xfId="0" applyFont="1" applyFill="1" applyAlignment="1">
      <alignment horizontal="center" vertical="center" wrapText="1"/>
    </xf>
    <xf numFmtId="0" fontId="3" fillId="10" borderId="0" xfId="0" applyFont="1" applyFill="1" applyAlignment="1">
      <alignment horizontal="center" vertical="center" wrapText="1"/>
    </xf>
    <xf numFmtId="0" fontId="4" fillId="10" borderId="45" xfId="0" applyFont="1" applyFill="1" applyBorder="1" applyAlignment="1">
      <alignment horizontal="center" vertical="center" wrapText="1"/>
    </xf>
    <xf numFmtId="0" fontId="4" fillId="10" borderId="46"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4" fillId="10" borderId="49" xfId="0" applyFont="1" applyFill="1" applyBorder="1" applyAlignment="1">
      <alignment horizontal="center" vertical="center" wrapText="1"/>
    </xf>
    <xf numFmtId="0" fontId="4" fillId="10" borderId="50" xfId="0" applyFont="1" applyFill="1" applyBorder="1" applyAlignment="1">
      <alignment horizontal="center" vertical="center" wrapText="1"/>
    </xf>
    <xf numFmtId="0" fontId="3" fillId="5" borderId="29" xfId="0" applyFont="1" applyFill="1" applyBorder="1" applyAlignment="1" applyProtection="1">
      <alignment horizontal="left"/>
      <protection locked="0"/>
    </xf>
    <xf numFmtId="0" fontId="3" fillId="5" borderId="31" xfId="0" applyFont="1" applyFill="1" applyBorder="1" applyAlignment="1" applyProtection="1">
      <alignment horizontal="left"/>
      <protection locked="0"/>
    </xf>
    <xf numFmtId="0" fontId="3" fillId="5" borderId="7" xfId="0" applyFont="1" applyFill="1" applyBorder="1" applyAlignment="1" applyProtection="1">
      <alignment horizontal="left"/>
      <protection locked="0"/>
    </xf>
    <xf numFmtId="0" fontId="3" fillId="5" borderId="6" xfId="0" applyFont="1" applyFill="1" applyBorder="1" applyAlignment="1" applyProtection="1">
      <alignment horizontal="left"/>
      <protection locked="0"/>
    </xf>
    <xf numFmtId="0" fontId="3" fillId="5" borderId="11" xfId="0" applyFont="1" applyFill="1" applyBorder="1" applyAlignment="1" applyProtection="1">
      <alignment horizontal="left"/>
      <protection locked="0"/>
    </xf>
    <xf numFmtId="0" fontId="44" fillId="13" borderId="0" xfId="0" applyFont="1" applyFill="1" applyAlignment="1">
      <alignment horizontal="center" vertical="center"/>
    </xf>
    <xf numFmtId="0" fontId="41" fillId="10" borderId="0" xfId="0" applyFont="1" applyFill="1" applyAlignment="1">
      <alignment horizontal="left" vertical="center"/>
    </xf>
    <xf numFmtId="0" fontId="18" fillId="2" borderId="0" xfId="0" applyFont="1" applyFill="1" applyAlignment="1">
      <alignment horizontal="left" vertical="center"/>
    </xf>
    <xf numFmtId="165" fontId="35" fillId="5" borderId="29" xfId="1" applyNumberFormat="1" applyFont="1" applyFill="1" applyBorder="1" applyAlignment="1" applyProtection="1">
      <alignment horizontal="right" vertical="center"/>
      <protection locked="0"/>
    </xf>
    <xf numFmtId="0" fontId="22" fillId="12" borderId="15" xfId="0" applyFont="1" applyFill="1" applyBorder="1" applyAlignment="1">
      <alignment horizontal="right"/>
    </xf>
    <xf numFmtId="0" fontId="22" fillId="12" borderId="16" xfId="0" applyFont="1" applyFill="1" applyBorder="1" applyAlignment="1">
      <alignment horizontal="right"/>
    </xf>
    <xf numFmtId="44" fontId="3" fillId="10" borderId="0" xfId="0" applyNumberFormat="1" applyFont="1" applyFill="1" applyAlignment="1" applyProtection="1">
      <alignment horizontal="center"/>
      <protection locked="0"/>
    </xf>
    <xf numFmtId="0" fontId="3" fillId="5" borderId="33" xfId="0" applyFont="1" applyFill="1" applyBorder="1" applyAlignment="1" applyProtection="1">
      <alignment horizontal="left"/>
      <protection locked="0"/>
    </xf>
    <xf numFmtId="0" fontId="3" fillId="5" borderId="0" xfId="0" applyFont="1" applyFill="1" applyAlignment="1" applyProtection="1">
      <alignment horizontal="center"/>
      <protection locked="0"/>
    </xf>
    <xf numFmtId="0" fontId="3" fillId="5" borderId="12" xfId="0" applyFont="1" applyFill="1" applyBorder="1" applyAlignment="1" applyProtection="1">
      <alignment horizontal="left"/>
      <protection locked="0"/>
    </xf>
    <xf numFmtId="0" fontId="3" fillId="5" borderId="13" xfId="0" applyFont="1" applyFill="1" applyBorder="1" applyAlignment="1" applyProtection="1">
      <alignment horizontal="left"/>
      <protection locked="0"/>
    </xf>
    <xf numFmtId="0" fontId="5" fillId="5" borderId="0" xfId="0" applyFont="1" applyFill="1" applyAlignment="1" applyProtection="1">
      <alignment horizontal="left" vertical="center" wrapText="1"/>
      <protection locked="0"/>
    </xf>
    <xf numFmtId="0" fontId="5" fillId="11" borderId="0" xfId="0" applyFont="1" applyFill="1" applyAlignment="1">
      <alignment horizontal="right" vertical="center" wrapText="1"/>
    </xf>
    <xf numFmtId="0" fontId="5" fillId="11" borderId="0" xfId="0" applyFont="1" applyFill="1" applyAlignment="1">
      <alignment horizontal="center"/>
    </xf>
    <xf numFmtId="0" fontId="20" fillId="10" borderId="0" xfId="0" applyFont="1" applyFill="1" applyAlignment="1">
      <alignment horizontal="center" vertical="center" wrapText="1"/>
    </xf>
    <xf numFmtId="0" fontId="3" fillId="5" borderId="51" xfId="0" applyFont="1" applyFill="1" applyBorder="1" applyAlignment="1" applyProtection="1">
      <alignment horizontal="left"/>
      <protection locked="0"/>
    </xf>
    <xf numFmtId="0" fontId="5" fillId="5" borderId="0" xfId="0" applyFont="1" applyFill="1" applyAlignment="1" applyProtection="1">
      <alignment horizontal="center"/>
      <protection locked="0"/>
    </xf>
    <xf numFmtId="0" fontId="3" fillId="5" borderId="47" xfId="0" applyFont="1" applyFill="1" applyBorder="1" applyAlignment="1" applyProtection="1">
      <alignment horizontal="left"/>
      <protection locked="0"/>
    </xf>
    <xf numFmtId="0" fontId="22" fillId="12" borderId="17" xfId="0" applyFont="1" applyFill="1" applyBorder="1" applyAlignment="1">
      <alignment horizontal="right"/>
    </xf>
    <xf numFmtId="0" fontId="22" fillId="12" borderId="18" xfId="0" applyFont="1" applyFill="1" applyBorder="1" applyAlignment="1">
      <alignment horizontal="right"/>
    </xf>
    <xf numFmtId="0" fontId="9" fillId="23" borderId="59" xfId="0" applyFont="1" applyFill="1" applyBorder="1" applyAlignment="1">
      <alignment horizontal="right"/>
    </xf>
    <xf numFmtId="0" fontId="9" fillId="23" borderId="0" xfId="0" applyFont="1" applyFill="1" applyAlignment="1">
      <alignment horizontal="right"/>
    </xf>
    <xf numFmtId="0" fontId="9" fillId="23" borderId="59" xfId="0" applyFont="1" applyFill="1" applyBorder="1" applyAlignment="1">
      <alignment horizontal="center"/>
    </xf>
    <xf numFmtId="0" fontId="9" fillId="23" borderId="0" xfId="0" applyFont="1" applyFill="1" applyAlignment="1">
      <alignment horizontal="center"/>
    </xf>
    <xf numFmtId="164" fontId="40" fillId="10" borderId="0" xfId="0" applyNumberFormat="1" applyFont="1" applyFill="1" applyAlignment="1">
      <alignment horizontal="center" vertical="center"/>
    </xf>
    <xf numFmtId="0" fontId="22" fillId="21" borderId="0" xfId="0" applyFont="1" applyFill="1" applyAlignment="1" applyProtection="1">
      <alignment horizontal="center" vertical="center"/>
      <protection locked="0"/>
    </xf>
    <xf numFmtId="0" fontId="5" fillId="22" borderId="0" xfId="0" applyFont="1" applyFill="1" applyAlignment="1" applyProtection="1">
      <alignment horizontal="center"/>
      <protection locked="0"/>
    </xf>
    <xf numFmtId="165" fontId="35" fillId="5" borderId="29" xfId="0" applyNumberFormat="1" applyFont="1" applyFill="1" applyBorder="1" applyAlignment="1" applyProtection="1">
      <alignment horizontal="right" vertical="center"/>
      <protection locked="0"/>
    </xf>
    <xf numFmtId="0" fontId="5" fillId="5" borderId="0" xfId="0" applyFont="1" applyFill="1" applyAlignment="1" applyProtection="1">
      <alignment horizontal="center" vertical="center"/>
      <protection locked="0"/>
    </xf>
    <xf numFmtId="0" fontId="5" fillId="5" borderId="0" xfId="0" applyFont="1" applyFill="1" applyAlignment="1" applyProtection="1">
      <alignment horizontal="left"/>
      <protection locked="0"/>
    </xf>
    <xf numFmtId="0" fontId="9" fillId="13" borderId="3" xfId="0" applyFont="1" applyFill="1" applyBorder="1" applyAlignment="1">
      <alignment horizontal="center" vertical="center"/>
    </xf>
    <xf numFmtId="0" fontId="3" fillId="5" borderId="29" xfId="0" applyFont="1" applyFill="1" applyBorder="1" applyAlignment="1" applyProtection="1">
      <alignment horizontal="left" wrapText="1"/>
      <protection locked="0"/>
    </xf>
    <xf numFmtId="0" fontId="3" fillId="10" borderId="0" xfId="0" applyFont="1" applyFill="1" applyAlignment="1">
      <alignment horizontal="center"/>
    </xf>
    <xf numFmtId="0" fontId="9" fillId="9" borderId="29" xfId="0" applyFont="1" applyFill="1" applyBorder="1" applyAlignment="1">
      <alignment horizontal="center"/>
    </xf>
    <xf numFmtId="0" fontId="9" fillId="9" borderId="0" xfId="0" applyFont="1" applyFill="1" applyAlignment="1">
      <alignment horizontal="left"/>
    </xf>
    <xf numFmtId="0" fontId="3" fillId="10" borderId="29" xfId="0" applyFont="1" applyFill="1" applyBorder="1" applyAlignment="1">
      <alignment horizontal="center" vertical="center" wrapText="1"/>
    </xf>
    <xf numFmtId="0" fontId="4" fillId="10" borderId="0" xfId="0" applyFont="1" applyFill="1" applyAlignment="1">
      <alignment horizontal="left" vertical="center" wrapText="1"/>
    </xf>
    <xf numFmtId="0" fontId="3" fillId="5" borderId="29" xfId="0" applyFont="1" applyFill="1" applyBorder="1" applyAlignment="1" applyProtection="1">
      <alignment horizontal="center" wrapText="1"/>
      <protection locked="0"/>
    </xf>
    <xf numFmtId="0" fontId="3" fillId="5" borderId="34" xfId="0" applyFont="1" applyFill="1" applyBorder="1" applyAlignment="1" applyProtection="1">
      <alignment horizontal="center" wrapText="1"/>
      <protection locked="0"/>
    </xf>
    <xf numFmtId="0" fontId="3" fillId="5" borderId="37" xfId="0" applyFont="1" applyFill="1" applyBorder="1" applyAlignment="1" applyProtection="1">
      <alignment horizontal="center" wrapText="1"/>
      <protection locked="0"/>
    </xf>
    <xf numFmtId="0" fontId="3" fillId="5" borderId="35" xfId="0" applyFont="1" applyFill="1" applyBorder="1" applyAlignment="1" applyProtection="1">
      <alignment horizontal="center" wrapText="1"/>
      <protection locked="0"/>
    </xf>
    <xf numFmtId="0" fontId="4" fillId="10" borderId="31" xfId="0" applyFont="1" applyFill="1" applyBorder="1" applyAlignment="1">
      <alignment horizontal="center" vertical="center" wrapText="1"/>
    </xf>
    <xf numFmtId="0" fontId="4" fillId="10" borderId="29" xfId="0" applyFont="1" applyFill="1" applyBorder="1" applyAlignment="1">
      <alignment horizontal="center" vertical="center" wrapText="1"/>
    </xf>
    <xf numFmtId="0" fontId="4" fillId="10" borderId="0" xfId="0" applyFont="1" applyFill="1" applyAlignment="1">
      <alignment horizontal="center" vertical="center"/>
    </xf>
    <xf numFmtId="0" fontId="3" fillId="10" borderId="31" xfId="0" applyFont="1" applyFill="1" applyBorder="1" applyAlignment="1">
      <alignment horizontal="center"/>
    </xf>
    <xf numFmtId="0" fontId="3" fillId="10" borderId="3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9" fillId="9" borderId="0" xfId="0" applyFont="1" applyFill="1" applyAlignment="1">
      <alignment horizontal="center"/>
    </xf>
    <xf numFmtId="0" fontId="6" fillId="11" borderId="55" xfId="0" applyFont="1" applyFill="1" applyBorder="1" applyAlignment="1">
      <alignment horizontal="center" vertical="center"/>
    </xf>
    <xf numFmtId="0" fontId="9" fillId="9" borderId="33" xfId="0" applyFont="1" applyFill="1" applyBorder="1" applyAlignment="1">
      <alignment horizontal="center"/>
    </xf>
    <xf numFmtId="0" fontId="3" fillId="5" borderId="29" xfId="0" applyFont="1" applyFill="1" applyBorder="1" applyAlignment="1" applyProtection="1">
      <alignment horizontal="center" vertical="center" wrapText="1"/>
      <protection locked="0"/>
    </xf>
    <xf numFmtId="0" fontId="9" fillId="9" borderId="2" xfId="0" applyFont="1" applyFill="1" applyBorder="1" applyAlignment="1">
      <alignment horizontal="center"/>
    </xf>
    <xf numFmtId="0" fontId="6" fillId="2" borderId="0" xfId="0" applyFont="1" applyFill="1" applyAlignment="1">
      <alignment horizontal="center" vertical="center"/>
    </xf>
    <xf numFmtId="0" fontId="3" fillId="5" borderId="33" xfId="0" applyFont="1" applyFill="1" applyBorder="1" applyAlignment="1" applyProtection="1">
      <alignment horizontal="center" vertical="center" wrapText="1"/>
      <protection locked="0"/>
    </xf>
    <xf numFmtId="0" fontId="4" fillId="8" borderId="0" xfId="0" applyFont="1" applyFill="1" applyAlignment="1">
      <alignment horizontal="center" vertical="center" wrapText="1"/>
    </xf>
    <xf numFmtId="0" fontId="3" fillId="8" borderId="40" xfId="0" applyFont="1" applyFill="1" applyBorder="1" applyAlignment="1">
      <alignment horizontal="center"/>
    </xf>
    <xf numFmtId="0" fontId="3" fillId="8" borderId="0" xfId="0" applyFont="1" applyFill="1" applyAlignment="1">
      <alignment horizontal="center"/>
    </xf>
    <xf numFmtId="0" fontId="3" fillId="8" borderId="41" xfId="0" applyFont="1" applyFill="1" applyBorder="1" applyAlignment="1">
      <alignment horizontal="center"/>
    </xf>
    <xf numFmtId="0" fontId="9" fillId="9" borderId="30" xfId="0" applyFont="1" applyFill="1" applyBorder="1" applyAlignment="1">
      <alignment horizontal="center"/>
    </xf>
    <xf numFmtId="0" fontId="9" fillId="9" borderId="32" xfId="0" applyFont="1" applyFill="1" applyBorder="1" applyAlignment="1">
      <alignment horizontal="center"/>
    </xf>
    <xf numFmtId="0" fontId="9" fillId="9" borderId="37" xfId="0" applyFont="1" applyFill="1" applyBorder="1" applyAlignment="1">
      <alignment horizontal="center"/>
    </xf>
    <xf numFmtId="0" fontId="9" fillId="9" borderId="35" xfId="0" applyFont="1" applyFill="1" applyBorder="1" applyAlignment="1">
      <alignment horizontal="center"/>
    </xf>
    <xf numFmtId="0" fontId="9" fillId="15" borderId="29" xfId="0" applyFont="1" applyFill="1" applyBorder="1" applyAlignment="1">
      <alignment horizontal="center"/>
    </xf>
    <xf numFmtId="0" fontId="9" fillId="9" borderId="37"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9" fillId="9" borderId="43" xfId="0" applyFont="1" applyFill="1" applyBorder="1" applyAlignment="1">
      <alignment horizontal="center" vertical="center"/>
    </xf>
    <xf numFmtId="0" fontId="9" fillId="9" borderId="42" xfId="0" applyFont="1" applyFill="1" applyBorder="1" applyAlignment="1">
      <alignment horizontal="center" vertical="center"/>
    </xf>
    <xf numFmtId="0" fontId="9" fillId="9" borderId="44" xfId="0" applyFont="1" applyFill="1" applyBorder="1" applyAlignment="1">
      <alignment horizontal="center" vertical="center"/>
    </xf>
    <xf numFmtId="0" fontId="7" fillId="7" borderId="29" xfId="0" applyFont="1" applyFill="1" applyBorder="1" applyAlignment="1">
      <alignment horizontal="center"/>
    </xf>
    <xf numFmtId="0" fontId="9" fillId="7" borderId="29" xfId="0" applyFont="1" applyFill="1" applyBorder="1" applyAlignment="1">
      <alignment horizontal="center" vertical="center"/>
    </xf>
    <xf numFmtId="0" fontId="9" fillId="9" borderId="34" xfId="0" applyFont="1" applyFill="1" applyBorder="1" applyAlignment="1">
      <alignment horizontal="center"/>
    </xf>
    <xf numFmtId="0" fontId="2" fillId="18" borderId="55" xfId="0" applyFont="1" applyFill="1" applyBorder="1" applyAlignment="1">
      <alignment horizontal="left"/>
    </xf>
    <xf numFmtId="0" fontId="2" fillId="13" borderId="60" xfId="0" applyFont="1" applyFill="1" applyBorder="1" applyAlignment="1">
      <alignment horizontal="left" wrapText="1"/>
    </xf>
    <xf numFmtId="0" fontId="2" fillId="13" borderId="61" xfId="0" applyFont="1" applyFill="1" applyBorder="1" applyAlignment="1">
      <alignment horizontal="left" wrapText="1"/>
    </xf>
    <xf numFmtId="0" fontId="2" fillId="13" borderId="60"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 fillId="13" borderId="55" xfId="0" applyFont="1" applyFill="1" applyBorder="1" applyAlignment="1">
      <alignment horizontal="left" wrapText="1"/>
    </xf>
    <xf numFmtId="0" fontId="12" fillId="20" borderId="1" xfId="0" applyFont="1" applyFill="1" applyBorder="1" applyAlignment="1">
      <alignment horizontal="center" vertical="center"/>
    </xf>
    <xf numFmtId="0" fontId="2" fillId="5" borderId="2" xfId="0" applyFont="1" applyFill="1" applyBorder="1" applyAlignment="1" applyProtection="1">
      <alignment horizontal="center" wrapText="1"/>
      <protection locked="0"/>
    </xf>
    <xf numFmtId="0" fontId="15" fillId="12" borderId="55" xfId="0" applyFont="1" applyFill="1" applyBorder="1" applyAlignment="1">
      <alignment horizontal="left" wrapText="1"/>
    </xf>
    <xf numFmtId="0" fontId="2" fillId="13" borderId="55" xfId="0" applyFont="1" applyFill="1" applyBorder="1" applyAlignment="1">
      <alignment horizontal="left" vertical="center" wrapText="1"/>
    </xf>
    <xf numFmtId="0" fontId="2" fillId="13" borderId="52" xfId="0" applyFont="1" applyFill="1" applyBorder="1" applyAlignment="1">
      <alignment horizontal="left" wrapText="1"/>
    </xf>
    <xf numFmtId="0" fontId="2" fillId="13" borderId="53" xfId="0" applyFont="1" applyFill="1" applyBorder="1" applyAlignment="1">
      <alignment horizontal="left" wrapText="1"/>
    </xf>
    <xf numFmtId="0" fontId="15" fillId="20" borderId="4" xfId="0" applyFont="1" applyFill="1" applyBorder="1" applyAlignment="1">
      <alignment horizontal="right" wrapText="1"/>
    </xf>
    <xf numFmtId="0" fontId="15" fillId="9" borderId="5" xfId="0" applyFont="1" applyFill="1" applyBorder="1" applyAlignment="1">
      <alignment horizontal="right" wrapText="1"/>
    </xf>
    <xf numFmtId="0" fontId="29" fillId="13" borderId="55" xfId="0" applyFont="1" applyFill="1" applyBorder="1" applyAlignment="1">
      <alignment horizontal="left" wrapText="1"/>
    </xf>
    <xf numFmtId="0" fontId="2" fillId="13" borderId="60" xfId="0" applyFont="1" applyFill="1" applyBorder="1" applyAlignment="1">
      <alignment horizontal="left" vertical="center" wrapText="1"/>
    </xf>
    <xf numFmtId="0" fontId="2" fillId="13" borderId="61" xfId="0" applyFont="1" applyFill="1" applyBorder="1" applyAlignment="1">
      <alignment horizontal="left" vertical="center" wrapText="1"/>
    </xf>
    <xf numFmtId="0" fontId="36" fillId="2" borderId="0" xfId="0" applyFont="1" applyFill="1" applyAlignment="1">
      <alignment horizontal="left"/>
    </xf>
    <xf numFmtId="0" fontId="37" fillId="2" borderId="0" xfId="0" applyFont="1" applyFill="1" applyAlignment="1">
      <alignment horizontal="left" vertical="center"/>
    </xf>
    <xf numFmtId="164" fontId="2" fillId="6" borderId="55" xfId="0" applyNumberFormat="1" applyFont="1" applyFill="1" applyBorder="1" applyAlignment="1">
      <alignment horizontal="right" vertical="center"/>
    </xf>
    <xf numFmtId="0" fontId="2" fillId="17" borderId="55" xfId="0" applyFont="1" applyFill="1" applyBorder="1" applyAlignment="1">
      <alignment horizontal="center"/>
    </xf>
    <xf numFmtId="0" fontId="12" fillId="14" borderId="55" xfId="0" applyFont="1" applyFill="1" applyBorder="1" applyAlignment="1">
      <alignment horizontal="center"/>
    </xf>
    <xf numFmtId="0" fontId="12" fillId="14" borderId="60" xfId="0" applyFont="1" applyFill="1" applyBorder="1" applyAlignment="1">
      <alignment horizontal="center"/>
    </xf>
    <xf numFmtId="0" fontId="12" fillId="14" borderId="61" xfId="0" applyFont="1" applyFill="1" applyBorder="1" applyAlignment="1">
      <alignment horizontal="center"/>
    </xf>
    <xf numFmtId="0" fontId="2" fillId="10" borderId="60" xfId="0" applyFont="1" applyFill="1" applyBorder="1" applyAlignment="1">
      <alignment horizontal="left"/>
    </xf>
    <xf numFmtId="0" fontId="2" fillId="10" borderId="61" xfId="0" applyFont="1" applyFill="1" applyBorder="1" applyAlignment="1">
      <alignment horizontal="left"/>
    </xf>
    <xf numFmtId="0" fontId="2" fillId="10" borderId="14" xfId="0" applyFont="1" applyFill="1" applyBorder="1" applyAlignment="1">
      <alignment horizontal="left" wrapText="1"/>
    </xf>
    <xf numFmtId="0" fontId="14" fillId="5" borderId="55" xfId="0" applyFont="1" applyFill="1" applyBorder="1" applyAlignment="1">
      <alignment vertical="center"/>
    </xf>
    <xf numFmtId="164" fontId="14" fillId="5" borderId="56" xfId="0" applyNumberFormat="1" applyFont="1" applyFill="1" applyBorder="1" applyAlignment="1">
      <alignment vertical="center"/>
    </xf>
    <xf numFmtId="164" fontId="14" fillId="5" borderId="55" xfId="0" applyNumberFormat="1" applyFont="1" applyFill="1" applyBorder="1" applyAlignment="1">
      <alignment vertical="center"/>
    </xf>
  </cellXfs>
  <cellStyles count="2">
    <cellStyle name="Monétaire" xfId="1" builtinId="4"/>
    <cellStyle name="Normal" xfId="0" builtinId="0"/>
  </cellStyles>
  <dxfs count="77">
    <dxf>
      <font>
        <color theme="0" tint="-4.9989318521683403E-2"/>
      </font>
      <fill>
        <patternFill>
          <bgColor theme="0" tint="-4.9989318521683403E-2"/>
        </patternFill>
      </fill>
      <border>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fgColor theme="0" tint="-4.9989318521683403E-2"/>
        </patternFill>
      </fill>
      <border>
        <vertical/>
        <horizontal/>
      </border>
    </dxf>
    <dxf>
      <font>
        <color theme="0" tint="-4.9989318521683403E-2"/>
      </font>
      <fill>
        <patternFill>
          <bgColor theme="0" tint="-4.9989318521683403E-2"/>
        </patternFill>
      </fill>
      <border>
        <vertical/>
        <horizontal/>
      </border>
    </dxf>
    <dxf>
      <font>
        <color theme="0" tint="-4.9989318521683403E-2"/>
      </font>
      <fill>
        <patternFill>
          <bgColor theme="0" tint="-4.9989318521683403E-2"/>
        </patternFill>
      </fill>
      <border>
        <vertical/>
        <horizontal/>
      </border>
    </dxf>
    <dxf>
      <font>
        <b/>
        <i val="0"/>
        <color theme="9" tint="-0.499984740745262"/>
      </font>
      <fill>
        <patternFill>
          <bgColor theme="3" tint="0.79998168889431442"/>
        </patternFill>
      </fill>
    </dxf>
    <dxf>
      <font>
        <color theme="0"/>
      </font>
    </dxf>
    <dxf>
      <font>
        <color theme="3" tint="-0.499984740745262"/>
      </font>
    </dxf>
    <dxf>
      <font>
        <color theme="0" tint="-4.9989318521683403E-2"/>
      </font>
      <fill>
        <patternFill>
          <bgColor theme="0" tint="-4.9989318521683403E-2"/>
        </patternFill>
      </fill>
      <border>
        <vertical/>
        <horizontal/>
      </border>
    </dxf>
    <dxf>
      <font>
        <color theme="3" tint="-0.499984740745262"/>
      </font>
    </dxf>
    <dxf>
      <font>
        <b/>
        <i val="0"/>
        <color rgb="FFC00000"/>
      </font>
      <fill>
        <patternFill>
          <bgColor theme="7"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fgColor theme="4" tint="0.59996337778862885"/>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fgColor theme="4" tint="0.59996337778862885"/>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fgColor theme="4" tint="0.59996337778862885"/>
          <bgColor theme="4" tint="0.59996337778862885"/>
        </patternFill>
      </fill>
      <border>
        <vertical/>
        <horizontal/>
      </border>
    </dxf>
    <dxf>
      <font>
        <b/>
        <i val="0"/>
        <color rgb="FFC00000"/>
      </font>
      <fill>
        <patternFill>
          <bgColor theme="7" tint="0.79998168889431442"/>
        </patternFill>
      </fill>
    </dxf>
    <dxf>
      <font>
        <color theme="4" tint="0.59996337778862885"/>
      </font>
      <fill>
        <patternFill>
          <bgColor theme="4" tint="0.59996337778862885"/>
        </patternFill>
      </fill>
      <border>
        <vertical/>
        <horizontal/>
      </border>
    </dxf>
    <dxf>
      <font>
        <b/>
        <i val="0"/>
        <color rgb="FFC00000"/>
      </font>
      <fill>
        <patternFill>
          <bgColor theme="7" tint="0.79998168889431442"/>
        </patternFill>
      </fill>
    </dxf>
    <dxf>
      <font>
        <color theme="4" tint="0.59996337778862885"/>
      </font>
      <fill>
        <patternFill>
          <fgColor theme="4" tint="0.59996337778862885"/>
          <bgColor theme="4" tint="0.59996337778862885"/>
        </patternFill>
      </fill>
      <border>
        <vertical/>
        <horizontal/>
      </border>
    </dxf>
    <dxf>
      <font>
        <color theme="4" tint="0.59996337778862885"/>
      </font>
      <fill>
        <patternFill>
          <fgColor theme="4" tint="0.59996337778862885"/>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vertical/>
        <horizontal/>
      </border>
    </dxf>
    <dxf>
      <font>
        <b/>
        <i val="0"/>
        <color rgb="FFC00000"/>
      </font>
    </dxf>
    <dxf>
      <font>
        <b/>
        <i val="0"/>
        <color theme="0"/>
      </font>
      <fill>
        <patternFill>
          <bgColor rgb="FF002060"/>
        </patternFill>
      </fill>
    </dxf>
    <dxf>
      <font>
        <b/>
        <i val="0"/>
        <color rgb="FFC00000"/>
      </font>
      <fill>
        <patternFill>
          <bgColor theme="7"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vertical/>
        <horizontal/>
      </border>
    </dxf>
    <dxf>
      <font>
        <color theme="4" tint="0.59996337778862885"/>
      </font>
      <fill>
        <patternFill>
          <bgColor theme="4" tint="0.59996337778862885"/>
        </patternFill>
      </fill>
      <border>
        <left/>
        <right/>
        <top/>
        <bottom/>
      </border>
    </dxf>
    <dxf>
      <font>
        <color theme="0"/>
      </font>
      <fill>
        <patternFill>
          <bgColor rgb="FFFF0000"/>
        </patternFill>
      </fill>
    </dxf>
    <dxf>
      <font>
        <color theme="4" tint="0.59996337778862885"/>
      </font>
      <fill>
        <patternFill>
          <bgColor theme="4" tint="0.59996337778862885"/>
        </patternFill>
      </fill>
      <border>
        <left/>
        <right/>
        <top/>
        <bottom/>
      </border>
    </dxf>
    <dxf>
      <font>
        <b/>
        <i val="0"/>
        <color rgb="FFC00000"/>
      </font>
    </dxf>
    <dxf>
      <font>
        <b/>
        <i val="0"/>
        <color rgb="FF002060"/>
      </font>
    </dxf>
    <dxf>
      <font>
        <b/>
        <i val="0"/>
        <color rgb="FFC00000"/>
      </font>
      <fill>
        <patternFill>
          <bgColor theme="7" tint="0.79998168889431442"/>
        </patternFill>
      </fill>
    </dxf>
    <dxf>
      <font>
        <color theme="4" tint="0.59996337778862885"/>
      </font>
      <fill>
        <patternFill>
          <bgColor theme="4" tint="0.59996337778862885"/>
        </patternFill>
      </fill>
      <border>
        <vertical/>
        <horizontal/>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border>
        <left/>
        <right/>
        <top/>
        <bottom/>
      </border>
    </dxf>
    <dxf>
      <font>
        <color theme="4" tint="0.59996337778862885"/>
      </font>
      <fill>
        <patternFill>
          <bgColor theme="4" tint="0.59996337778862885"/>
        </patternFill>
      </fill>
    </dxf>
    <dxf>
      <font>
        <color theme="4" tint="0.59996337778862885"/>
      </font>
      <fill>
        <patternFill>
          <bgColor theme="4" tint="0.59996337778862885"/>
        </patternFill>
      </fill>
      <border>
        <left/>
        <right/>
        <top/>
        <bottom/>
      </border>
    </dxf>
    <dxf>
      <font>
        <b/>
        <i val="0"/>
        <color theme="0"/>
      </font>
      <fill>
        <patternFill>
          <bgColor rgb="FFFF0000"/>
        </patternFill>
      </fill>
    </dxf>
    <dxf>
      <font>
        <color theme="4" tint="0.59996337778862885"/>
      </font>
      <fill>
        <patternFill>
          <bgColor theme="4" tint="0.59996337778862885"/>
        </patternFill>
      </fill>
      <border>
        <left/>
        <right/>
        <top/>
        <bottom/>
      </border>
    </dxf>
    <dxf>
      <font>
        <b/>
        <i val="0"/>
        <color rgb="FFC00000"/>
      </font>
      <fill>
        <patternFill>
          <bgColor theme="7" tint="0.79998168889431442"/>
        </patternFill>
      </fill>
    </dxf>
    <dxf>
      <font>
        <color theme="4" tint="0.79998168889431442"/>
      </font>
      <fill>
        <patternFill>
          <bgColor theme="4" tint="0.79998168889431442"/>
        </patternFill>
      </fill>
    </dxf>
    <dxf>
      <font>
        <b/>
        <i val="0"/>
        <color theme="0"/>
      </font>
      <fill>
        <patternFill>
          <bgColor rgb="FFFF0000"/>
        </patternFill>
      </fill>
    </dxf>
    <dxf>
      <font>
        <color theme="4" tint="-0.499984740745262"/>
      </font>
    </dxf>
    <dxf>
      <font>
        <color theme="4" tint="-0.499984740745262"/>
      </font>
    </dxf>
    <dxf>
      <fill>
        <patternFill>
          <bgColor theme="0"/>
        </patternFill>
      </fill>
    </dxf>
    <dxf>
      <font>
        <b/>
        <i val="0"/>
        <color theme="0"/>
      </font>
      <fill>
        <patternFill>
          <bgColor theme="4" tint="-0.24994659260841701"/>
        </patternFill>
      </fill>
    </dxf>
    <dxf>
      <font>
        <color theme="0"/>
      </font>
      <fill>
        <patternFill>
          <bgColor rgb="FF002060"/>
        </patternFill>
      </fill>
    </dxf>
    <dxf>
      <font>
        <b/>
        <i val="0"/>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M$4" noThreeD="1"/>
</file>

<file path=xl/ctrlProps/ctrlProp2.xml><?xml version="1.0" encoding="utf-8"?>
<formControlPr xmlns="http://schemas.microsoft.com/office/spreadsheetml/2009/9/main" objectType="Radio" checked="Checked"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88901</xdr:colOff>
      <xdr:row>12</xdr:row>
      <xdr:rowOff>88900</xdr:rowOff>
    </xdr:from>
    <xdr:to>
      <xdr:col>18</xdr:col>
      <xdr:colOff>1181475</xdr:colOff>
      <xdr:row>15</xdr:row>
      <xdr:rowOff>98607</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79001" y="1739900"/>
          <a:ext cx="2392250" cy="51770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355600</xdr:colOff>
          <xdr:row>2</xdr:row>
          <xdr:rowOff>165100</xdr:rowOff>
        </xdr:from>
        <xdr:to>
          <xdr:col>0</xdr:col>
          <xdr:colOff>723900</xdr:colOff>
          <xdr:row>3</xdr:row>
          <xdr:rowOff>184150</xdr:rowOff>
        </xdr:to>
        <xdr:sp macro="" textlink="">
          <xdr:nvSpPr>
            <xdr:cNvPr id="1028" name="Option Button 4" descr="Budget"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xdr:row>
          <xdr:rowOff>165100</xdr:rowOff>
        </xdr:from>
        <xdr:to>
          <xdr:col>1</xdr:col>
          <xdr:colOff>1022350</xdr:colOff>
          <xdr:row>3</xdr:row>
          <xdr:rowOff>203200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145473</xdr:colOff>
      <xdr:row>9</xdr:row>
      <xdr:rowOff>10679</xdr:rowOff>
    </xdr:from>
    <xdr:to>
      <xdr:col>9</xdr:col>
      <xdr:colOff>377248</xdr:colOff>
      <xdr:row>9</xdr:row>
      <xdr:rowOff>141720</xdr:rowOff>
    </xdr:to>
    <xdr:sp macro="" textlink="">
      <xdr:nvSpPr>
        <xdr:cNvPr id="3" name="Flèche : gauche 2">
          <a:extLst>
            <a:ext uri="{FF2B5EF4-FFF2-40B4-BE49-F238E27FC236}">
              <a16:creationId xmlns:a16="http://schemas.microsoft.com/office/drawing/2014/main" id="{B2A458B3-4AD7-572F-3445-610EC1201D04}"/>
            </a:ext>
          </a:extLst>
        </xdr:cNvPr>
        <xdr:cNvSpPr/>
      </xdr:nvSpPr>
      <xdr:spPr>
        <a:xfrm>
          <a:off x="7142018" y="1471179"/>
          <a:ext cx="231775" cy="1310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9</xdr:col>
      <xdr:colOff>145473</xdr:colOff>
      <xdr:row>12</xdr:row>
      <xdr:rowOff>135370</xdr:rowOff>
    </xdr:from>
    <xdr:to>
      <xdr:col>9</xdr:col>
      <xdr:colOff>389948</xdr:colOff>
      <xdr:row>12</xdr:row>
      <xdr:rowOff>268720</xdr:rowOff>
    </xdr:to>
    <xdr:sp macro="" textlink="">
      <xdr:nvSpPr>
        <xdr:cNvPr id="4" name="Flèche : gauche 3">
          <a:extLst>
            <a:ext uri="{FF2B5EF4-FFF2-40B4-BE49-F238E27FC236}">
              <a16:creationId xmlns:a16="http://schemas.microsoft.com/office/drawing/2014/main" id="{2C343389-87CA-4564-BC82-6D0B1F863A34}"/>
            </a:ext>
          </a:extLst>
        </xdr:cNvPr>
        <xdr:cNvSpPr/>
      </xdr:nvSpPr>
      <xdr:spPr>
        <a:xfrm>
          <a:off x="7142018" y="1948006"/>
          <a:ext cx="244475" cy="1333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8</xdr:col>
      <xdr:colOff>162616</xdr:colOff>
      <xdr:row>13</xdr:row>
      <xdr:rowOff>47350</xdr:rowOff>
    </xdr:from>
    <xdr:to>
      <xdr:col>8</xdr:col>
      <xdr:colOff>394391</xdr:colOff>
      <xdr:row>14</xdr:row>
      <xdr:rowOff>137354</xdr:rowOff>
    </xdr:to>
    <xdr:sp macro="" textlink="">
      <xdr:nvSpPr>
        <xdr:cNvPr id="5" name="Flèche : gauche 4">
          <a:extLst>
            <a:ext uri="{FF2B5EF4-FFF2-40B4-BE49-F238E27FC236}">
              <a16:creationId xmlns:a16="http://schemas.microsoft.com/office/drawing/2014/main" id="{BFD610B2-BB09-4F1D-938A-C3F5F74EA190}"/>
            </a:ext>
          </a:extLst>
        </xdr:cNvPr>
        <xdr:cNvSpPr/>
      </xdr:nvSpPr>
      <xdr:spPr>
        <a:xfrm>
          <a:off x="6733486" y="2134567"/>
          <a:ext cx="231775" cy="139700"/>
        </a:xfrm>
        <a:prstGeom prst="left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9</xdr:col>
      <xdr:colOff>145473</xdr:colOff>
      <xdr:row>15</xdr:row>
      <xdr:rowOff>138545</xdr:rowOff>
    </xdr:from>
    <xdr:to>
      <xdr:col>9</xdr:col>
      <xdr:colOff>389948</xdr:colOff>
      <xdr:row>16</xdr:row>
      <xdr:rowOff>119495</xdr:rowOff>
    </xdr:to>
    <xdr:sp macro="" textlink="">
      <xdr:nvSpPr>
        <xdr:cNvPr id="6" name="Flèche : gauche 5">
          <a:extLst>
            <a:ext uri="{FF2B5EF4-FFF2-40B4-BE49-F238E27FC236}">
              <a16:creationId xmlns:a16="http://schemas.microsoft.com/office/drawing/2014/main" id="{4C73C31E-314A-4418-8F9E-DA2913440C31}"/>
            </a:ext>
          </a:extLst>
        </xdr:cNvPr>
        <xdr:cNvSpPr/>
      </xdr:nvSpPr>
      <xdr:spPr>
        <a:xfrm>
          <a:off x="7142018" y="2459181"/>
          <a:ext cx="244475" cy="1310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5</xdr:col>
      <xdr:colOff>25400</xdr:colOff>
      <xdr:row>13</xdr:row>
      <xdr:rowOff>34925</xdr:rowOff>
    </xdr:from>
    <xdr:to>
      <xdr:col>5</xdr:col>
      <xdr:colOff>263525</xdr:colOff>
      <xdr:row>14</xdr:row>
      <xdr:rowOff>117475</xdr:rowOff>
    </xdr:to>
    <xdr:sp macro="" textlink="">
      <xdr:nvSpPr>
        <xdr:cNvPr id="7" name="Flèche : gauche 6">
          <a:extLst>
            <a:ext uri="{FF2B5EF4-FFF2-40B4-BE49-F238E27FC236}">
              <a16:creationId xmlns:a16="http://schemas.microsoft.com/office/drawing/2014/main" id="{C35B0063-7986-4CCA-9108-289F5659F52A}"/>
            </a:ext>
          </a:extLst>
        </xdr:cNvPr>
        <xdr:cNvSpPr/>
      </xdr:nvSpPr>
      <xdr:spPr>
        <a:xfrm>
          <a:off x="4171950" y="2105025"/>
          <a:ext cx="238125" cy="133350"/>
        </a:xfrm>
        <a:prstGeom prst="left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5</xdr:col>
      <xdr:colOff>25400</xdr:colOff>
      <xdr:row>12</xdr:row>
      <xdr:rowOff>60325</xdr:rowOff>
    </xdr:from>
    <xdr:to>
      <xdr:col>5</xdr:col>
      <xdr:colOff>263525</xdr:colOff>
      <xdr:row>12</xdr:row>
      <xdr:rowOff>193675</xdr:rowOff>
    </xdr:to>
    <xdr:sp macro="" textlink="">
      <xdr:nvSpPr>
        <xdr:cNvPr id="8" name="Flèche : gauche 7">
          <a:extLst>
            <a:ext uri="{FF2B5EF4-FFF2-40B4-BE49-F238E27FC236}">
              <a16:creationId xmlns:a16="http://schemas.microsoft.com/office/drawing/2014/main" id="{278E1FD3-AC76-4292-BE32-F00E29913C89}"/>
            </a:ext>
          </a:extLst>
        </xdr:cNvPr>
        <xdr:cNvSpPr/>
      </xdr:nvSpPr>
      <xdr:spPr>
        <a:xfrm>
          <a:off x="4171950" y="1825625"/>
          <a:ext cx="238125" cy="1333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6</xdr:col>
      <xdr:colOff>6350</xdr:colOff>
      <xdr:row>18</xdr:row>
      <xdr:rowOff>12700</xdr:rowOff>
    </xdr:from>
    <xdr:to>
      <xdr:col>6</xdr:col>
      <xdr:colOff>244475</xdr:colOff>
      <xdr:row>18</xdr:row>
      <xdr:rowOff>146050</xdr:rowOff>
    </xdr:to>
    <xdr:sp macro="" textlink="">
      <xdr:nvSpPr>
        <xdr:cNvPr id="9" name="Flèche : gauche 8">
          <a:extLst>
            <a:ext uri="{FF2B5EF4-FFF2-40B4-BE49-F238E27FC236}">
              <a16:creationId xmlns:a16="http://schemas.microsoft.com/office/drawing/2014/main" id="{D87F6E87-7724-4698-BBCE-9A087C714566}"/>
            </a:ext>
          </a:extLst>
        </xdr:cNvPr>
        <xdr:cNvSpPr/>
      </xdr:nvSpPr>
      <xdr:spPr>
        <a:xfrm>
          <a:off x="5060950" y="2641600"/>
          <a:ext cx="238125" cy="133350"/>
        </a:xfrm>
        <a:prstGeom prst="left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twoCellAnchor>
    <xdr:from>
      <xdr:col>5</xdr:col>
      <xdr:colOff>241589</xdr:colOff>
      <xdr:row>22</xdr:row>
      <xdr:rowOff>39831</xdr:rowOff>
    </xdr:from>
    <xdr:to>
      <xdr:col>5</xdr:col>
      <xdr:colOff>533689</xdr:colOff>
      <xdr:row>23</xdr:row>
      <xdr:rowOff>96981</xdr:rowOff>
    </xdr:to>
    <xdr:sp macro="" textlink="">
      <xdr:nvSpPr>
        <xdr:cNvPr id="11" name="Flèche : gauche 10">
          <a:extLst>
            <a:ext uri="{FF2B5EF4-FFF2-40B4-BE49-F238E27FC236}">
              <a16:creationId xmlns:a16="http://schemas.microsoft.com/office/drawing/2014/main" id="{4A7D5B7C-3EB0-4079-B583-E033AE3AC570}"/>
            </a:ext>
          </a:extLst>
        </xdr:cNvPr>
        <xdr:cNvSpPr/>
      </xdr:nvSpPr>
      <xdr:spPr>
        <a:xfrm flipH="1">
          <a:off x="3774498" y="3408217"/>
          <a:ext cx="292100" cy="213014"/>
        </a:xfrm>
        <a:prstGeom prst="lef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kern="1200"/>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sheetPr>
  <dimension ref="A1:AS167"/>
  <sheetViews>
    <sheetView showGridLines="0" showRowColHeaders="0" tabSelected="1" zoomScaleNormal="100" workbookViewId="0">
      <pane ySplit="5" topLeftCell="A6" activePane="bottomLeft" state="frozen"/>
      <selection activeCell="K34" sqref="K34"/>
      <selection pane="bottomLeft" activeCell="H15" sqref="H15"/>
    </sheetView>
  </sheetViews>
  <sheetFormatPr baseColWidth="10" defaultColWidth="11.453125" defaultRowHeight="11.5" x14ac:dyDescent="0.25"/>
  <cols>
    <col min="1" max="1" width="14.81640625" style="4" customWidth="1"/>
    <col min="2" max="2" width="15.54296875" style="4" customWidth="1"/>
    <col min="3" max="3" width="8.54296875" style="4" customWidth="1"/>
    <col min="4" max="4" width="5.54296875" style="4" customWidth="1"/>
    <col min="5" max="5" width="8.453125" style="4" customWidth="1"/>
    <col min="6" max="6" width="13.54296875" style="4" customWidth="1"/>
    <col min="7" max="8" width="11.453125" style="4"/>
    <col min="9" max="9" width="15.26953125" style="4" customWidth="1"/>
    <col min="10" max="10" width="17.1796875" style="4" customWidth="1"/>
    <col min="11" max="11" width="17.26953125" style="4" customWidth="1"/>
    <col min="12" max="12" width="16.453125" style="4" customWidth="1"/>
    <col min="13" max="13" width="19.26953125" style="4" hidden="1" customWidth="1"/>
    <col min="14" max="14" width="14.453125" style="4" hidden="1" customWidth="1"/>
    <col min="15" max="15" width="12.26953125" style="4" hidden="1" customWidth="1"/>
    <col min="16" max="16" width="12.81640625" style="4" hidden="1" customWidth="1"/>
    <col min="17" max="17" width="15.1796875" style="4" customWidth="1"/>
    <col min="18" max="18" width="19.7265625" style="4" customWidth="1"/>
    <col min="19" max="19" width="19.54296875" style="4" customWidth="1"/>
    <col min="20" max="20" width="16.7265625" style="4" customWidth="1"/>
    <col min="21" max="21" width="24.54296875" style="4" customWidth="1"/>
    <col min="22" max="24" width="11.453125" style="4"/>
    <col min="25" max="25" width="18.1796875" style="4" customWidth="1"/>
    <col min="26" max="26" width="9.7265625" style="4" customWidth="1"/>
    <col min="27" max="27" width="33.26953125" style="4" hidden="1" customWidth="1"/>
    <col min="28" max="30" width="12.54296875" style="4" customWidth="1"/>
    <col min="31" max="16384" width="11.453125" style="4"/>
  </cols>
  <sheetData>
    <row r="1" spans="1:45" ht="12.75" customHeight="1" x14ac:dyDescent="0.25">
      <c r="A1" s="230"/>
      <c r="B1" s="230"/>
      <c r="C1" s="230"/>
      <c r="K1" s="290" t="s">
        <v>126</v>
      </c>
      <c r="L1" s="291"/>
      <c r="M1" s="219"/>
      <c r="N1" s="219"/>
      <c r="O1" s="219"/>
      <c r="P1" s="219"/>
      <c r="Q1" s="292"/>
      <c r="R1" s="293"/>
    </row>
    <row r="2" spans="1:45" ht="15" customHeight="1" x14ac:dyDescent="0.25">
      <c r="A2" s="295" t="s">
        <v>100</v>
      </c>
      <c r="B2" s="295"/>
      <c r="C2" s="295"/>
      <c r="K2" s="126" t="s">
        <v>123</v>
      </c>
      <c r="L2" s="126" t="s">
        <v>124</v>
      </c>
      <c r="M2" s="220"/>
      <c r="N2" s="220"/>
      <c r="O2" s="220"/>
      <c r="P2" s="220"/>
      <c r="Q2" s="126" t="s">
        <v>125</v>
      </c>
      <c r="R2" s="126" t="s">
        <v>0</v>
      </c>
    </row>
    <row r="3" spans="1:45" ht="15.5" x14ac:dyDescent="0.35">
      <c r="A3" s="231" t="s">
        <v>97</v>
      </c>
      <c r="B3" s="296" t="s">
        <v>101</v>
      </c>
      <c r="C3" s="296"/>
      <c r="E3" s="9" t="str">
        <f>IF(M4=1,"Demande de subvention au PAFC","SUBVENTION PAFC")</f>
        <v>SUBVENTION PAFC</v>
      </c>
      <c r="F3" s="9"/>
      <c r="G3" s="5"/>
      <c r="K3" s="129">
        <f>Totrevenus</f>
        <v>0</v>
      </c>
      <c r="L3" s="129">
        <f>TotrevenusAn2</f>
        <v>0</v>
      </c>
      <c r="M3" s="221" t="s">
        <v>131</v>
      </c>
      <c r="N3" s="221"/>
      <c r="O3" s="221"/>
      <c r="P3" s="221"/>
      <c r="Q3" s="129">
        <f>TotrevenusAn3</f>
        <v>0</v>
      </c>
      <c r="R3" s="222" t="s">
        <v>1</v>
      </c>
    </row>
    <row r="4" spans="1:45" ht="15.5" x14ac:dyDescent="0.35">
      <c r="A4" s="228"/>
      <c r="B4" s="228"/>
      <c r="C4" s="229"/>
      <c r="E4" s="9" t="str">
        <f>IF(M4=1,"BUDGET – REVENUS DU PROJET","BILAN FINANCIER - REVENUS DU PROJET")</f>
        <v>BILAN FINANCIER - REVENUS DU PROJET</v>
      </c>
      <c r="F4" s="9"/>
      <c r="G4" s="5"/>
      <c r="K4" s="129">
        <f>TotDépensesAn1</f>
        <v>0</v>
      </c>
      <c r="L4" s="129">
        <f>TotalDépensesAn2</f>
        <v>0</v>
      </c>
      <c r="M4" s="80">
        <v>2</v>
      </c>
      <c r="N4" s="223"/>
      <c r="O4" s="223"/>
      <c r="P4" s="223"/>
      <c r="Q4" s="129">
        <f>TotalDépensesAn3</f>
        <v>0</v>
      </c>
      <c r="R4" s="222" t="s">
        <v>2</v>
      </c>
      <c r="W4" s="55" t="s">
        <v>129</v>
      </c>
    </row>
    <row r="5" spans="1:45" x14ac:dyDescent="0.25">
      <c r="A5" s="230"/>
      <c r="B5" s="230"/>
      <c r="C5" s="232"/>
      <c r="D5" s="6"/>
      <c r="E5" s="6"/>
      <c r="K5" s="136">
        <f>K3-K4</f>
        <v>0</v>
      </c>
      <c r="L5" s="136">
        <f>L3-L4</f>
        <v>0</v>
      </c>
      <c r="M5" s="224"/>
      <c r="N5" s="224"/>
      <c r="O5" s="224"/>
      <c r="P5" s="224"/>
      <c r="Q5" s="136">
        <f>Q3-Q4</f>
        <v>0</v>
      </c>
      <c r="R5" s="135" t="s">
        <v>4</v>
      </c>
    </row>
    <row r="6" spans="1:45" ht="7.5" customHeight="1" x14ac:dyDescent="0.25">
      <c r="A6" s="10"/>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45" x14ac:dyDescent="0.25">
      <c r="A7" s="205" t="s">
        <v>5</v>
      </c>
      <c r="B7" s="11"/>
      <c r="C7" s="11"/>
      <c r="D7" s="11"/>
      <c r="E7" s="11"/>
      <c r="F7" s="11"/>
      <c r="G7" s="11"/>
      <c r="H7" s="11"/>
      <c r="I7" s="11"/>
      <c r="J7" s="11"/>
      <c r="K7" s="38"/>
      <c r="L7" s="38"/>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spans="1:45" ht="12" x14ac:dyDescent="0.3">
      <c r="A8" s="7"/>
      <c r="B8" s="7"/>
      <c r="C8" s="7"/>
      <c r="D8" s="7"/>
      <c r="E8" s="7"/>
      <c r="F8" s="7"/>
      <c r="G8" s="7"/>
      <c r="H8" s="7"/>
      <c r="I8" s="7"/>
      <c r="J8" s="7"/>
      <c r="K8" s="249" t="s">
        <v>147</v>
      </c>
      <c r="L8" s="250"/>
      <c r="M8" s="251"/>
      <c r="N8" s="251"/>
      <c r="O8" s="251"/>
      <c r="P8" s="251"/>
      <c r="Q8" s="250"/>
      <c r="R8" s="254" t="s">
        <v>158</v>
      </c>
      <c r="S8" s="36"/>
      <c r="T8" s="36"/>
      <c r="U8" s="36"/>
      <c r="V8" s="2"/>
      <c r="W8" s="2"/>
      <c r="X8" s="2"/>
      <c r="Y8" s="2"/>
      <c r="Z8" s="2"/>
      <c r="AA8" s="2"/>
      <c r="AB8" s="2"/>
      <c r="AC8" s="2"/>
      <c r="AD8" s="2"/>
      <c r="AE8" s="2"/>
      <c r="AF8" s="2"/>
      <c r="AG8" s="2"/>
      <c r="AH8" s="2"/>
      <c r="AI8" s="2"/>
      <c r="AJ8" s="2"/>
      <c r="AK8" s="2"/>
      <c r="AL8" s="2"/>
      <c r="AM8" s="2"/>
      <c r="AN8" s="2"/>
      <c r="AO8" s="2"/>
      <c r="AP8" s="2"/>
      <c r="AQ8" s="2"/>
      <c r="AR8" s="2"/>
      <c r="AS8" s="2"/>
    </row>
    <row r="9" spans="1:45" ht="12" x14ac:dyDescent="0.3">
      <c r="A9" s="206" t="s">
        <v>6</v>
      </c>
      <c r="B9" s="281"/>
      <c r="C9" s="281"/>
      <c r="D9" s="281"/>
      <c r="E9" s="281"/>
      <c r="F9" s="281"/>
      <c r="G9" s="281"/>
      <c r="H9" s="281"/>
      <c r="I9" s="281"/>
      <c r="J9" s="7"/>
      <c r="K9" s="249" t="s">
        <v>145</v>
      </c>
      <c r="L9" s="250"/>
      <c r="M9" s="251"/>
      <c r="N9" s="251"/>
      <c r="O9" s="251"/>
      <c r="P9" s="251"/>
      <c r="Q9" s="250"/>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spans="1:45" ht="12" x14ac:dyDescent="0.3">
      <c r="A10" s="207"/>
      <c r="B10" s="281"/>
      <c r="C10" s="281"/>
      <c r="D10" s="281"/>
      <c r="E10" s="281"/>
      <c r="F10" s="281"/>
      <c r="G10" s="281"/>
      <c r="H10" s="281"/>
      <c r="I10" s="281"/>
      <c r="J10" s="17" t="s">
        <v>7</v>
      </c>
      <c r="K10" s="249" t="s">
        <v>148</v>
      </c>
      <c r="L10" s="252"/>
      <c r="M10" s="251"/>
      <c r="N10" s="251"/>
      <c r="O10" s="251"/>
      <c r="P10" s="251"/>
      <c r="Q10" s="250"/>
      <c r="R10" s="33" t="s">
        <v>8</v>
      </c>
      <c r="S10" s="33"/>
      <c r="T10" s="33"/>
      <c r="U10" s="33"/>
      <c r="V10" s="34"/>
      <c r="W10" s="34"/>
      <c r="X10" s="34"/>
      <c r="Y10" s="34"/>
      <c r="Z10" s="2"/>
      <c r="AA10" s="2"/>
      <c r="AB10" s="2"/>
      <c r="AC10" s="2"/>
      <c r="AD10" s="2"/>
      <c r="AE10" s="2"/>
      <c r="AF10" s="2"/>
      <c r="AG10" s="2"/>
      <c r="AH10" s="2"/>
      <c r="AI10" s="2"/>
      <c r="AJ10" s="2"/>
      <c r="AK10" s="2"/>
      <c r="AL10" s="2"/>
      <c r="AM10" s="2"/>
      <c r="AN10" s="2"/>
      <c r="AO10" s="2"/>
      <c r="AP10" s="2"/>
      <c r="AQ10" s="2"/>
      <c r="AR10" s="2"/>
      <c r="AS10" s="2"/>
    </row>
    <row r="11" spans="1:45" ht="12" x14ac:dyDescent="0.3">
      <c r="A11" s="207"/>
      <c r="B11" s="281"/>
      <c r="C11" s="281"/>
      <c r="D11" s="281"/>
      <c r="E11" s="281"/>
      <c r="F11" s="281"/>
      <c r="G11" s="281"/>
      <c r="H11" s="281"/>
      <c r="I11" s="281"/>
      <c r="J11" s="17"/>
      <c r="K11" s="249" t="s">
        <v>149</v>
      </c>
      <c r="L11" s="252"/>
      <c r="M11" s="251"/>
      <c r="N11" s="251"/>
      <c r="O11" s="251"/>
      <c r="P11" s="251"/>
      <c r="Q11" s="250"/>
      <c r="R11" s="33" t="s">
        <v>151</v>
      </c>
      <c r="S11" s="33"/>
      <c r="T11" s="33"/>
      <c r="U11" s="33"/>
      <c r="V11" s="34"/>
      <c r="W11" s="34"/>
      <c r="X11" s="34"/>
      <c r="Y11" s="34"/>
      <c r="Z11" s="2"/>
      <c r="AA11" s="2"/>
      <c r="AB11" s="2"/>
      <c r="AC11" s="2"/>
      <c r="AD11" s="2"/>
      <c r="AE11" s="2"/>
      <c r="AF11" s="2"/>
      <c r="AG11" s="2"/>
      <c r="AH11" s="2"/>
      <c r="AI11" s="2"/>
      <c r="AJ11" s="2"/>
      <c r="AK11" s="2"/>
      <c r="AL11" s="2"/>
      <c r="AM11" s="2"/>
      <c r="AN11" s="2"/>
      <c r="AO11" s="2"/>
      <c r="AP11" s="2"/>
      <c r="AQ11" s="2"/>
      <c r="AR11" s="2"/>
      <c r="AS11" s="2"/>
    </row>
    <row r="12" spans="1:45" ht="3.75" customHeight="1" x14ac:dyDescent="0.3">
      <c r="A12" s="207"/>
      <c r="B12" s="7"/>
      <c r="C12" s="7"/>
      <c r="D12" s="7"/>
      <c r="E12" s="7"/>
      <c r="F12" s="7"/>
      <c r="G12" s="7"/>
      <c r="H12" s="7"/>
      <c r="I12" s="7"/>
      <c r="J12" s="17"/>
      <c r="K12" s="249"/>
      <c r="L12" s="252"/>
      <c r="M12" s="251"/>
      <c r="N12" s="251"/>
      <c r="O12" s="251"/>
      <c r="P12" s="251"/>
      <c r="Q12" s="250"/>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row>
    <row r="13" spans="1:45" ht="24.75" customHeight="1" x14ac:dyDescent="0.25">
      <c r="A13" s="208" t="s">
        <v>9</v>
      </c>
      <c r="B13" s="286"/>
      <c r="C13" s="286"/>
      <c r="D13" s="286"/>
      <c r="E13" s="286"/>
      <c r="F13" s="282" t="s">
        <v>146</v>
      </c>
      <c r="G13" s="282"/>
      <c r="H13" s="298" t="s">
        <v>51</v>
      </c>
      <c r="I13" s="298"/>
      <c r="J13" s="17" t="s">
        <v>7</v>
      </c>
      <c r="K13" s="253" t="s">
        <v>150</v>
      </c>
      <c r="L13" s="252"/>
      <c r="M13" s="251"/>
      <c r="N13" s="251"/>
      <c r="O13" s="251"/>
      <c r="P13" s="251"/>
      <c r="Q13" s="250"/>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row>
    <row r="14" spans="1:45" ht="3.75" customHeight="1" x14ac:dyDescent="0.25">
      <c r="A14" s="207"/>
      <c r="B14" s="7"/>
      <c r="C14" s="209"/>
      <c r="D14" s="209"/>
      <c r="E14" s="209"/>
      <c r="F14" s="210"/>
      <c r="G14" s="3"/>
      <c r="H14" s="7"/>
      <c r="I14" s="7"/>
      <c r="J14" s="17"/>
      <c r="K14" s="36"/>
      <c r="L14" s="36"/>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row>
    <row r="15" spans="1:45" x14ac:dyDescent="0.25">
      <c r="A15" s="207" t="s">
        <v>10</v>
      </c>
      <c r="B15" s="286"/>
      <c r="C15" s="286"/>
      <c r="D15" s="286"/>
      <c r="E15" s="286"/>
      <c r="F15" s="283" t="s">
        <v>11</v>
      </c>
      <c r="G15" s="283"/>
      <c r="H15" s="79" t="s">
        <v>33</v>
      </c>
      <c r="I15" s="17" t="s">
        <v>7</v>
      </c>
      <c r="J15" s="17"/>
      <c r="K15" s="36"/>
      <c r="L15" s="236" t="s">
        <v>155</v>
      </c>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row>
    <row r="16" spans="1:45" x14ac:dyDescent="0.25">
      <c r="A16" s="7"/>
      <c r="B16" s="7"/>
      <c r="C16" s="7"/>
      <c r="D16" s="7"/>
      <c r="E16" s="7"/>
      <c r="F16" s="7"/>
      <c r="G16" s="7"/>
      <c r="H16" s="7"/>
      <c r="I16" s="7"/>
      <c r="J16" s="17"/>
      <c r="K16" s="36"/>
      <c r="L16" s="36"/>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row>
    <row r="17" spans="1:45" x14ac:dyDescent="0.25">
      <c r="A17" s="3" t="s">
        <v>12</v>
      </c>
      <c r="B17" s="7"/>
      <c r="C17" s="299"/>
      <c r="D17" s="299"/>
      <c r="E17" s="299"/>
      <c r="F17" s="299"/>
      <c r="G17" s="299"/>
      <c r="H17" s="299"/>
      <c r="I17" s="299"/>
      <c r="J17" s="17" t="s">
        <v>7</v>
      </c>
      <c r="K17" s="36"/>
      <c r="L17" s="36"/>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row>
    <row r="18" spans="1:45" ht="3.75" customHeight="1" x14ac:dyDescent="0.25">
      <c r="A18" s="3"/>
      <c r="B18" s="7"/>
      <c r="C18" s="7"/>
      <c r="D18" s="7"/>
      <c r="E18" s="7"/>
      <c r="F18" s="7"/>
      <c r="G18" s="7"/>
      <c r="H18" s="7"/>
      <c r="I18" s="7"/>
      <c r="J18" s="3"/>
      <c r="K18" s="10"/>
      <c r="L18" s="10"/>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row>
    <row r="19" spans="1:45" x14ac:dyDescent="0.25">
      <c r="A19" s="3" t="s">
        <v>13</v>
      </c>
      <c r="B19" s="7"/>
      <c r="C19" s="286"/>
      <c r="D19" s="286"/>
      <c r="E19" s="286"/>
      <c r="F19" s="286"/>
      <c r="G19" s="211" t="s">
        <v>7</v>
      </c>
      <c r="H19" s="7"/>
      <c r="I19" s="7"/>
      <c r="J19" s="3"/>
      <c r="K19" s="10"/>
      <c r="L19" s="10"/>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row>
    <row r="20" spans="1:45" x14ac:dyDescent="0.25">
      <c r="A20" s="7"/>
      <c r="B20" s="7"/>
      <c r="C20" s="7"/>
      <c r="D20" s="7"/>
      <c r="E20" s="7"/>
      <c r="F20" s="7"/>
      <c r="G20" s="7"/>
      <c r="H20" s="7"/>
      <c r="I20" s="7"/>
      <c r="J20" s="7"/>
      <c r="K20" s="2"/>
      <c r="L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row>
    <row r="21" spans="1:45"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row>
    <row r="22" spans="1:45" ht="15" customHeight="1" thickBot="1" x14ac:dyDescent="0.3">
      <c r="A22" s="2"/>
      <c r="B22" s="2"/>
      <c r="C22" s="2"/>
      <c r="D22" s="2"/>
      <c r="E22" s="2"/>
      <c r="F22" s="2"/>
      <c r="G22" s="2"/>
      <c r="H22" s="2"/>
      <c r="I22" s="2"/>
      <c r="J22" s="243" t="s">
        <v>123</v>
      </c>
      <c r="K22" s="244" t="s">
        <v>124</v>
      </c>
      <c r="L22" s="244" t="s">
        <v>122</v>
      </c>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row>
    <row r="23" spans="1:45" ht="12" customHeight="1" x14ac:dyDescent="0.3">
      <c r="A23" s="274" t="str">
        <f>IF(M4=1,"Montant de l’aide financière demandée", "Montant maximal de l'aide financière accordée")</f>
        <v>Montant maximal de l'aide financière accordée</v>
      </c>
      <c r="B23" s="275"/>
      <c r="C23" s="275"/>
      <c r="D23" s="275"/>
      <c r="E23" s="275"/>
      <c r="F23" s="275"/>
      <c r="G23" s="275"/>
      <c r="H23" s="275"/>
      <c r="I23" s="275"/>
      <c r="J23" s="273"/>
      <c r="K23" s="297"/>
      <c r="L23" s="297"/>
      <c r="M23" s="272" t="s">
        <v>7</v>
      </c>
      <c r="N23" s="26"/>
      <c r="O23" s="26"/>
      <c r="P23" s="26"/>
      <c r="Q23" s="35"/>
      <c r="R23" s="257" t="str">
        <f>IF(B15=AA24,7000,IF(B15=AA25,10000,IF(B15=AA26,20000,IF(B15=AA27,50000,""))))</f>
        <v/>
      </c>
      <c r="S23" s="294" t="str">
        <f xml:space="preserve"> IF(B15="","","Maximum pour ce volet (par année)")</f>
        <v/>
      </c>
      <c r="T23" s="294"/>
      <c r="U23" s="294"/>
      <c r="V23" s="271" t="s">
        <v>14</v>
      </c>
      <c r="W23" s="271"/>
      <c r="X23" s="271"/>
      <c r="Y23" s="271"/>
      <c r="Z23" s="271"/>
      <c r="AA23" s="2"/>
      <c r="AB23" s="2"/>
      <c r="AC23" s="2"/>
      <c r="AD23" s="2"/>
      <c r="AE23" s="2"/>
      <c r="AF23" s="2"/>
      <c r="AG23" s="2"/>
      <c r="AH23" s="2"/>
      <c r="AI23" s="2"/>
      <c r="AJ23" s="2"/>
      <c r="AK23" s="2"/>
      <c r="AL23" s="2"/>
      <c r="AM23" s="2"/>
      <c r="AN23" s="2"/>
      <c r="AO23" s="2"/>
      <c r="AP23" s="2"/>
      <c r="AQ23" s="2"/>
      <c r="AR23" s="2"/>
      <c r="AS23" s="2"/>
    </row>
    <row r="24" spans="1:45" ht="12.75" customHeight="1" thickBot="1" x14ac:dyDescent="0.35">
      <c r="A24" s="288" t="str">
        <f>IF(M4=1,"au ministère de la Langue française","par le ministère de la Langue française")</f>
        <v>par le ministère de la Langue française</v>
      </c>
      <c r="B24" s="289"/>
      <c r="C24" s="289"/>
      <c r="D24" s="289"/>
      <c r="E24" s="289"/>
      <c r="F24" s="289"/>
      <c r="G24" s="289"/>
      <c r="H24" s="289"/>
      <c r="I24" s="289"/>
      <c r="J24" s="273"/>
      <c r="K24" s="297"/>
      <c r="L24" s="297"/>
      <c r="M24" s="272"/>
      <c r="N24" s="26" t="str">
        <f>IF(B15=AA24,7000,IF(B15=AA25,10000,IF(B15=AA26,20000,IF(B15=AA27,50000,""))))</f>
        <v/>
      </c>
      <c r="O24" s="26"/>
      <c r="P24" s="26"/>
      <c r="Q24" s="35"/>
      <c r="R24" s="257"/>
      <c r="S24" s="294"/>
      <c r="T24" s="294"/>
      <c r="U24" s="294"/>
      <c r="V24" s="271"/>
      <c r="W24" s="271"/>
      <c r="X24" s="271"/>
      <c r="Y24" s="271"/>
      <c r="Z24" s="271"/>
      <c r="AA24" s="2" t="s">
        <v>15</v>
      </c>
      <c r="AB24" s="2"/>
      <c r="AC24" s="2"/>
      <c r="AD24" s="2"/>
      <c r="AE24" s="2"/>
      <c r="AF24" s="2"/>
      <c r="AG24" s="2"/>
      <c r="AH24" s="2"/>
      <c r="AI24" s="2"/>
      <c r="AJ24" s="2"/>
      <c r="AK24" s="2"/>
      <c r="AL24" s="2"/>
      <c r="AM24" s="2"/>
      <c r="AN24" s="2"/>
      <c r="AO24" s="2"/>
      <c r="AP24" s="2"/>
      <c r="AQ24" s="2"/>
      <c r="AR24" s="2"/>
      <c r="AS24" s="2"/>
    </row>
    <row r="25" spans="1:45" ht="6.65" customHeight="1" x14ac:dyDescent="0.25">
      <c r="A25" s="2"/>
      <c r="B25" s="2"/>
      <c r="C25" s="2"/>
      <c r="D25" s="2"/>
      <c r="E25" s="2"/>
      <c r="F25" s="2"/>
      <c r="G25" s="2"/>
      <c r="H25" s="2"/>
      <c r="I25" s="2"/>
      <c r="J25" s="2"/>
      <c r="K25" s="276"/>
      <c r="L25" s="276"/>
      <c r="M25" s="2"/>
      <c r="N25" s="2"/>
      <c r="O25" s="2"/>
      <c r="P25" s="2"/>
      <c r="Q25" s="2"/>
      <c r="R25" s="2"/>
      <c r="S25" s="2"/>
      <c r="T25" s="2"/>
      <c r="U25" s="2"/>
      <c r="V25" s="2"/>
      <c r="W25" s="2"/>
      <c r="X25" s="2"/>
      <c r="Y25" s="2"/>
      <c r="Z25" s="2"/>
      <c r="AA25" s="2" t="s">
        <v>16</v>
      </c>
      <c r="AB25" s="2"/>
      <c r="AC25" s="2"/>
      <c r="AD25" s="2"/>
      <c r="AE25" s="2"/>
      <c r="AF25" s="2"/>
      <c r="AG25" s="2"/>
      <c r="AH25" s="2"/>
      <c r="AI25" s="2"/>
      <c r="AJ25" s="2"/>
      <c r="AK25" s="2"/>
      <c r="AL25" s="2"/>
      <c r="AM25" s="2"/>
      <c r="AN25" s="2"/>
      <c r="AO25" s="2"/>
      <c r="AP25" s="2"/>
      <c r="AQ25" s="2"/>
      <c r="AR25" s="2"/>
      <c r="AS25" s="2"/>
    </row>
    <row r="26" spans="1:45" ht="6.65" customHeight="1" x14ac:dyDescent="0.25">
      <c r="A26" s="2"/>
      <c r="B26" s="2"/>
      <c r="C26" s="2"/>
      <c r="D26" s="2"/>
      <c r="E26" s="2"/>
      <c r="F26" s="2"/>
      <c r="G26" s="2"/>
      <c r="H26" s="2"/>
      <c r="I26" s="2"/>
      <c r="J26" s="2"/>
      <c r="K26" s="276"/>
      <c r="L26" s="276"/>
      <c r="M26" s="2"/>
      <c r="N26" s="2"/>
      <c r="O26" s="2"/>
      <c r="P26" s="2"/>
      <c r="Q26" s="2"/>
      <c r="R26" s="2"/>
      <c r="S26" s="2"/>
      <c r="T26" s="2"/>
      <c r="U26" s="2"/>
      <c r="V26" s="2"/>
      <c r="W26" s="2"/>
      <c r="X26" s="2"/>
      <c r="Y26" s="2"/>
      <c r="Z26" s="2"/>
      <c r="AA26" s="2" t="s">
        <v>17</v>
      </c>
      <c r="AB26" s="2"/>
      <c r="AC26" s="2"/>
      <c r="AD26" s="2"/>
      <c r="AE26" s="2"/>
      <c r="AF26" s="2"/>
      <c r="AG26" s="2"/>
      <c r="AH26" s="2"/>
      <c r="AI26" s="2"/>
      <c r="AJ26" s="2"/>
      <c r="AK26" s="2"/>
      <c r="AL26" s="2"/>
      <c r="AM26" s="2"/>
      <c r="AN26" s="2"/>
      <c r="AO26" s="2"/>
      <c r="AP26" s="2"/>
      <c r="AQ26" s="2"/>
      <c r="AR26" s="2"/>
      <c r="AS26" s="2"/>
    </row>
    <row r="27" spans="1:45" x14ac:dyDescent="0.25">
      <c r="A27" s="191" t="s">
        <v>18</v>
      </c>
      <c r="B27" s="191"/>
      <c r="C27" s="191"/>
      <c r="D27" s="191"/>
      <c r="E27" s="191"/>
      <c r="F27" s="191"/>
      <c r="G27" s="191"/>
      <c r="H27" s="191"/>
      <c r="I27" s="191"/>
      <c r="J27" s="57" t="s">
        <v>123</v>
      </c>
      <c r="K27" s="57" t="s">
        <v>124</v>
      </c>
      <c r="L27" s="57" t="s">
        <v>125</v>
      </c>
      <c r="Q27" s="2"/>
      <c r="R27" s="2"/>
      <c r="S27" s="2"/>
      <c r="T27" s="2"/>
      <c r="U27" s="2"/>
      <c r="V27" s="2"/>
      <c r="W27" s="2"/>
      <c r="X27" s="2"/>
      <c r="Y27" s="2"/>
      <c r="Z27" s="2"/>
      <c r="AA27" s="2" t="s">
        <v>19</v>
      </c>
      <c r="AB27" s="2"/>
      <c r="AC27" s="2"/>
      <c r="AD27" s="2"/>
      <c r="AE27" s="2"/>
      <c r="AF27" s="2"/>
      <c r="AG27" s="2"/>
      <c r="AH27" s="2"/>
      <c r="AI27" s="2"/>
      <c r="AJ27" s="2"/>
      <c r="AK27" s="2"/>
      <c r="AL27" s="2"/>
      <c r="AM27" s="2"/>
      <c r="AN27" s="2"/>
      <c r="AO27" s="2"/>
      <c r="AP27" s="2"/>
      <c r="AQ27" s="2"/>
      <c r="AR27" s="2"/>
      <c r="AS27" s="2"/>
    </row>
    <row r="28" spans="1:45" x14ac:dyDescent="0.25">
      <c r="A28" s="258" t="s">
        <v>20</v>
      </c>
      <c r="B28" s="258"/>
      <c r="C28" s="266"/>
      <c r="D28" s="266"/>
      <c r="E28" s="266"/>
      <c r="F28" s="266"/>
      <c r="G28" s="266"/>
      <c r="H28" s="266"/>
      <c r="I28" s="266"/>
      <c r="J28" s="67">
        <v>0</v>
      </c>
      <c r="K28" s="66">
        <v>0</v>
      </c>
      <c r="L28" s="67">
        <v>0</v>
      </c>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row>
    <row r="29" spans="1:45" x14ac:dyDescent="0.25">
      <c r="A29" s="258"/>
      <c r="B29" s="258"/>
      <c r="C29" s="265"/>
      <c r="D29" s="265"/>
      <c r="E29" s="265"/>
      <c r="F29" s="265"/>
      <c r="G29" s="265"/>
      <c r="H29" s="265"/>
      <c r="I29" s="265"/>
      <c r="J29" s="66">
        <v>0</v>
      </c>
      <c r="K29" s="66">
        <v>0</v>
      </c>
      <c r="L29" s="66">
        <v>0</v>
      </c>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row>
    <row r="30" spans="1:45" x14ac:dyDescent="0.25">
      <c r="A30" s="258"/>
      <c r="B30" s="258"/>
      <c r="C30" s="265"/>
      <c r="D30" s="265"/>
      <c r="E30" s="265"/>
      <c r="F30" s="265"/>
      <c r="G30" s="265"/>
      <c r="H30" s="265"/>
      <c r="I30" s="265"/>
      <c r="J30" s="66">
        <v>0</v>
      </c>
      <c r="K30" s="66">
        <v>0</v>
      </c>
      <c r="L30" s="66">
        <v>0</v>
      </c>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1:45" x14ac:dyDescent="0.25">
      <c r="A31" s="258"/>
      <c r="B31" s="258"/>
      <c r="C31" s="265"/>
      <c r="D31" s="265"/>
      <c r="E31" s="265"/>
      <c r="F31" s="265"/>
      <c r="G31" s="265"/>
      <c r="H31" s="265"/>
      <c r="I31" s="265"/>
      <c r="J31" s="66">
        <v>0</v>
      </c>
      <c r="K31" s="66">
        <v>0</v>
      </c>
      <c r="L31" s="66">
        <v>0</v>
      </c>
      <c r="Q31" s="2"/>
      <c r="R31" s="2"/>
      <c r="S31" s="2"/>
      <c r="T31" s="2"/>
      <c r="U31" s="2"/>
      <c r="V31" s="2"/>
      <c r="W31" s="2"/>
      <c r="X31" s="2"/>
      <c r="Y31" s="2"/>
      <c r="Z31" s="2"/>
      <c r="AA31" s="2" t="s">
        <v>21</v>
      </c>
      <c r="AB31" s="2"/>
      <c r="AC31" s="2"/>
      <c r="AD31" s="2"/>
      <c r="AE31" s="2"/>
      <c r="AF31" s="2"/>
      <c r="AG31" s="2"/>
      <c r="AH31" s="2"/>
      <c r="AI31" s="2"/>
      <c r="AJ31" s="2"/>
      <c r="AK31" s="2"/>
      <c r="AL31" s="2"/>
      <c r="AM31" s="2"/>
      <c r="AN31" s="2"/>
      <c r="AO31" s="2"/>
      <c r="AP31" s="2"/>
      <c r="AQ31" s="2"/>
      <c r="AR31" s="2"/>
      <c r="AS31" s="2"/>
    </row>
    <row r="32" spans="1:45" x14ac:dyDescent="0.25">
      <c r="A32" s="258"/>
      <c r="B32" s="258"/>
      <c r="C32" s="265"/>
      <c r="D32" s="265"/>
      <c r="E32" s="265"/>
      <c r="F32" s="265"/>
      <c r="G32" s="265"/>
      <c r="H32" s="265"/>
      <c r="I32" s="265"/>
      <c r="J32" s="66">
        <v>0</v>
      </c>
      <c r="K32" s="66">
        <v>0</v>
      </c>
      <c r="L32" s="66">
        <v>0</v>
      </c>
      <c r="Q32" s="2"/>
      <c r="R32" s="2"/>
      <c r="S32" s="2"/>
      <c r="T32" s="2"/>
      <c r="U32" s="2"/>
      <c r="V32" s="2"/>
      <c r="W32" s="2"/>
      <c r="X32" s="2"/>
      <c r="Y32" s="2"/>
      <c r="Z32" s="2"/>
      <c r="AA32" s="2" t="s">
        <v>22</v>
      </c>
      <c r="AB32" s="2"/>
      <c r="AC32" s="2"/>
      <c r="AD32" s="2"/>
      <c r="AE32" s="2"/>
      <c r="AF32" s="2"/>
      <c r="AG32" s="2"/>
      <c r="AH32" s="2"/>
      <c r="AI32" s="2"/>
      <c r="AJ32" s="2"/>
      <c r="AK32" s="2"/>
      <c r="AL32" s="2"/>
      <c r="AM32" s="2"/>
      <c r="AN32" s="2"/>
      <c r="AO32" s="2"/>
      <c r="AP32" s="2"/>
      <c r="AQ32" s="2"/>
      <c r="AR32" s="2"/>
      <c r="AS32" s="2"/>
    </row>
    <row r="33" spans="1:45" x14ac:dyDescent="0.25">
      <c r="A33" s="258"/>
      <c r="B33" s="258"/>
      <c r="C33" s="265"/>
      <c r="D33" s="265"/>
      <c r="E33" s="265"/>
      <c r="F33" s="265"/>
      <c r="G33" s="265"/>
      <c r="H33" s="265"/>
      <c r="I33" s="265"/>
      <c r="J33" s="66">
        <v>0</v>
      </c>
      <c r="K33" s="66">
        <v>0</v>
      </c>
      <c r="L33" s="66">
        <v>0</v>
      </c>
      <c r="Q33" s="2"/>
      <c r="R33" s="2"/>
      <c r="S33" s="2"/>
      <c r="T33" s="2"/>
      <c r="U33" s="2"/>
      <c r="V33" s="2"/>
      <c r="W33" s="2"/>
      <c r="X33" s="2"/>
      <c r="Y33" s="2"/>
      <c r="Z33" s="2"/>
      <c r="AA33" s="2" t="s">
        <v>23</v>
      </c>
      <c r="AB33" s="2"/>
      <c r="AC33" s="2"/>
      <c r="AD33" s="2"/>
      <c r="AE33" s="2"/>
      <c r="AF33" s="2"/>
      <c r="AG33" s="2"/>
      <c r="AH33" s="2"/>
      <c r="AI33" s="2"/>
      <c r="AJ33" s="2"/>
      <c r="AK33" s="2"/>
      <c r="AL33" s="2"/>
      <c r="AM33" s="2"/>
      <c r="AN33" s="2"/>
      <c r="AO33" s="2"/>
      <c r="AP33" s="2"/>
      <c r="AQ33" s="2"/>
      <c r="AR33" s="2"/>
      <c r="AS33" s="2"/>
    </row>
    <row r="34" spans="1:45" x14ac:dyDescent="0.25">
      <c r="A34" s="258"/>
      <c r="B34" s="258"/>
      <c r="C34" s="265"/>
      <c r="D34" s="265"/>
      <c r="E34" s="265"/>
      <c r="F34" s="265"/>
      <c r="G34" s="265"/>
      <c r="H34" s="265"/>
      <c r="I34" s="265"/>
      <c r="J34" s="66">
        <v>0</v>
      </c>
      <c r="K34" s="66">
        <v>0</v>
      </c>
      <c r="L34" s="66">
        <v>0</v>
      </c>
      <c r="Q34" s="2"/>
      <c r="R34" s="2"/>
      <c r="S34" s="2"/>
      <c r="T34" s="2"/>
      <c r="U34" s="2"/>
      <c r="V34" s="2"/>
      <c r="W34" s="2"/>
      <c r="X34" s="2"/>
      <c r="Y34" s="2"/>
      <c r="Z34" s="2"/>
      <c r="AA34" s="2" t="s">
        <v>24</v>
      </c>
      <c r="AB34" s="2"/>
      <c r="AC34" s="2"/>
      <c r="AD34" s="2"/>
      <c r="AE34" s="2"/>
      <c r="AF34" s="2"/>
      <c r="AG34" s="2"/>
      <c r="AH34" s="2"/>
      <c r="AI34" s="2"/>
      <c r="AJ34" s="2"/>
      <c r="AK34" s="2"/>
      <c r="AL34" s="2"/>
      <c r="AM34" s="2"/>
      <c r="AN34" s="2"/>
      <c r="AO34" s="2"/>
      <c r="AP34" s="2"/>
      <c r="AQ34" s="2"/>
      <c r="AR34" s="2"/>
      <c r="AS34" s="2"/>
    </row>
    <row r="35" spans="1:45" x14ac:dyDescent="0.25">
      <c r="A35" s="258"/>
      <c r="B35" s="258"/>
      <c r="C35" s="265"/>
      <c r="D35" s="265"/>
      <c r="E35" s="265"/>
      <c r="F35" s="265"/>
      <c r="G35" s="265"/>
      <c r="H35" s="265"/>
      <c r="I35" s="265"/>
      <c r="J35" s="66">
        <v>0</v>
      </c>
      <c r="K35" s="66">
        <v>0</v>
      </c>
      <c r="L35" s="66">
        <v>0</v>
      </c>
      <c r="Q35" s="2"/>
      <c r="R35" s="2"/>
      <c r="S35" s="2"/>
      <c r="T35" s="2"/>
      <c r="U35" s="2"/>
      <c r="V35" s="2"/>
      <c r="W35" s="2"/>
      <c r="X35" s="2"/>
      <c r="Y35" s="2"/>
      <c r="Z35" s="2"/>
      <c r="AA35" s="2" t="s">
        <v>25</v>
      </c>
      <c r="AB35" s="2"/>
      <c r="AC35" s="2"/>
      <c r="AD35" s="2"/>
      <c r="AE35" s="2"/>
      <c r="AF35" s="2"/>
      <c r="AG35" s="2"/>
      <c r="AH35" s="2"/>
      <c r="AI35" s="2"/>
      <c r="AJ35" s="2"/>
      <c r="AK35" s="2"/>
      <c r="AL35" s="2"/>
      <c r="AM35" s="2"/>
      <c r="AN35" s="2"/>
      <c r="AO35" s="2"/>
      <c r="AP35" s="2"/>
      <c r="AQ35" s="2"/>
      <c r="AR35" s="2"/>
      <c r="AS35" s="2"/>
    </row>
    <row r="36" spans="1:45" ht="12" x14ac:dyDescent="0.3">
      <c r="A36" s="2"/>
      <c r="B36" s="2"/>
      <c r="C36" s="2"/>
      <c r="D36" s="2"/>
      <c r="E36" s="2"/>
      <c r="F36" s="2"/>
      <c r="G36" s="2"/>
      <c r="H36" s="2"/>
      <c r="I36" s="212" t="s">
        <v>26</v>
      </c>
      <c r="J36" s="65">
        <f>SUM(J28:J35)</f>
        <v>0</v>
      </c>
      <c r="K36" s="237">
        <f>SUM(K28:K35)</f>
        <v>0</v>
      </c>
      <c r="L36" s="237">
        <f t="shared" ref="L36" si="0">SUM(L28:L35)</f>
        <v>0</v>
      </c>
      <c r="Q36" s="2"/>
      <c r="R36" s="2"/>
      <c r="S36" s="2"/>
      <c r="T36" s="2"/>
      <c r="U36" s="2"/>
      <c r="V36" s="2"/>
      <c r="W36" s="2"/>
      <c r="X36" s="2"/>
      <c r="Y36" s="2"/>
      <c r="Z36" s="2"/>
      <c r="AA36" s="2" t="s">
        <v>27</v>
      </c>
      <c r="AB36" s="2"/>
      <c r="AC36" s="2"/>
      <c r="AD36" s="2"/>
      <c r="AE36" s="2"/>
      <c r="AF36" s="2"/>
      <c r="AG36" s="2"/>
      <c r="AH36" s="2"/>
      <c r="AI36" s="2"/>
      <c r="AJ36" s="2"/>
      <c r="AK36" s="2"/>
      <c r="AL36" s="2"/>
      <c r="AM36" s="2"/>
      <c r="AN36" s="2"/>
      <c r="AO36" s="2"/>
      <c r="AP36" s="2"/>
      <c r="AQ36" s="2"/>
      <c r="AR36" s="2"/>
      <c r="AS36" s="2"/>
    </row>
    <row r="37" spans="1:45" ht="3.75" customHeight="1" x14ac:dyDescent="0.3">
      <c r="A37" s="2"/>
      <c r="B37" s="2"/>
      <c r="C37" s="2"/>
      <c r="D37" s="2"/>
      <c r="E37" s="2"/>
      <c r="F37" s="2"/>
      <c r="G37" s="2"/>
      <c r="H37" s="2"/>
      <c r="I37" s="18"/>
      <c r="J37" s="8"/>
      <c r="K37" s="8"/>
      <c r="L37" s="8"/>
      <c r="Q37" s="2"/>
      <c r="R37" s="2"/>
      <c r="S37" s="2"/>
      <c r="T37" s="2"/>
      <c r="U37" s="2"/>
      <c r="V37" s="2"/>
      <c r="W37" s="2"/>
      <c r="X37" s="2"/>
      <c r="Y37" s="2"/>
      <c r="Z37" s="2"/>
      <c r="AA37" s="2" t="s">
        <v>28</v>
      </c>
      <c r="AB37" s="2"/>
      <c r="AC37" s="2"/>
      <c r="AD37" s="2"/>
      <c r="AE37" s="2"/>
      <c r="AF37" s="2"/>
      <c r="AG37" s="2"/>
      <c r="AH37" s="2"/>
      <c r="AI37" s="2"/>
      <c r="AJ37" s="2"/>
      <c r="AK37" s="2"/>
      <c r="AL37" s="2"/>
      <c r="AM37" s="2"/>
      <c r="AN37" s="2"/>
      <c r="AO37" s="2"/>
      <c r="AP37" s="2"/>
      <c r="AQ37" s="2"/>
      <c r="AR37" s="2"/>
      <c r="AS37" s="2"/>
    </row>
    <row r="38" spans="1:45" x14ac:dyDescent="0.25">
      <c r="A38" s="191" t="s">
        <v>130</v>
      </c>
      <c r="B38" s="183"/>
      <c r="C38" s="183"/>
      <c r="D38" s="183"/>
      <c r="E38" s="183"/>
      <c r="F38" s="183"/>
      <c r="G38" s="183"/>
      <c r="H38" s="183"/>
      <c r="I38" s="183"/>
      <c r="J38" s="57" t="s">
        <v>123</v>
      </c>
      <c r="K38" s="57" t="s">
        <v>124</v>
      </c>
      <c r="L38" s="57" t="s">
        <v>125</v>
      </c>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row>
    <row r="39" spans="1:45" x14ac:dyDescent="0.25">
      <c r="A39" s="258" t="s">
        <v>20</v>
      </c>
      <c r="B39" s="259"/>
      <c r="C39" s="266"/>
      <c r="D39" s="266"/>
      <c r="E39" s="266"/>
      <c r="F39" s="266"/>
      <c r="G39" s="266"/>
      <c r="H39" s="266"/>
      <c r="I39" s="266"/>
      <c r="J39" s="66">
        <v>0</v>
      </c>
      <c r="K39" s="66">
        <v>0</v>
      </c>
      <c r="L39" s="67">
        <v>0</v>
      </c>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row>
    <row r="40" spans="1:45" x14ac:dyDescent="0.25">
      <c r="A40" s="259"/>
      <c r="B40" s="259"/>
      <c r="C40" s="265"/>
      <c r="D40" s="265"/>
      <c r="E40" s="265"/>
      <c r="F40" s="265"/>
      <c r="G40" s="265"/>
      <c r="H40" s="265"/>
      <c r="I40" s="265"/>
      <c r="J40" s="66">
        <v>0</v>
      </c>
      <c r="K40" s="66">
        <v>0</v>
      </c>
      <c r="L40" s="66">
        <v>0</v>
      </c>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row>
    <row r="41" spans="1:45" x14ac:dyDescent="0.25">
      <c r="A41" s="259"/>
      <c r="B41" s="259"/>
      <c r="C41" s="265"/>
      <c r="D41" s="265"/>
      <c r="E41" s="265"/>
      <c r="F41" s="265"/>
      <c r="G41" s="265"/>
      <c r="H41" s="265"/>
      <c r="I41" s="265"/>
      <c r="J41" s="66">
        <v>0</v>
      </c>
      <c r="K41" s="66">
        <v>0</v>
      </c>
      <c r="L41" s="66">
        <v>0</v>
      </c>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row>
    <row r="42" spans="1:45" x14ac:dyDescent="0.25">
      <c r="A42" s="259"/>
      <c r="B42" s="259"/>
      <c r="C42" s="265"/>
      <c r="D42" s="265"/>
      <c r="E42" s="265"/>
      <c r="F42" s="265"/>
      <c r="G42" s="265"/>
      <c r="H42" s="265"/>
      <c r="I42" s="265"/>
      <c r="J42" s="66">
        <v>0</v>
      </c>
      <c r="K42" s="66">
        <v>0</v>
      </c>
      <c r="L42" s="66">
        <v>0</v>
      </c>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row>
    <row r="43" spans="1:45" x14ac:dyDescent="0.25">
      <c r="A43" s="259"/>
      <c r="B43" s="259"/>
      <c r="C43" s="265"/>
      <c r="D43" s="265"/>
      <c r="E43" s="265"/>
      <c r="F43" s="265"/>
      <c r="G43" s="265"/>
      <c r="H43" s="265"/>
      <c r="I43" s="265"/>
      <c r="J43" s="66">
        <v>0</v>
      </c>
      <c r="K43" s="66">
        <v>0</v>
      </c>
      <c r="L43" s="66">
        <v>0</v>
      </c>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row>
    <row r="44" spans="1:45" x14ac:dyDescent="0.25">
      <c r="A44" s="259"/>
      <c r="B44" s="259"/>
      <c r="C44" s="265"/>
      <c r="D44" s="265"/>
      <c r="E44" s="265"/>
      <c r="F44" s="265"/>
      <c r="G44" s="265"/>
      <c r="H44" s="265"/>
      <c r="I44" s="265"/>
      <c r="J44" s="66">
        <v>0</v>
      </c>
      <c r="K44" s="66">
        <v>0</v>
      </c>
      <c r="L44" s="66">
        <v>0</v>
      </c>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row>
    <row r="45" spans="1:45" x14ac:dyDescent="0.25">
      <c r="A45" s="259"/>
      <c r="B45" s="259"/>
      <c r="C45" s="265"/>
      <c r="D45" s="265"/>
      <c r="E45" s="265"/>
      <c r="F45" s="265"/>
      <c r="G45" s="265"/>
      <c r="H45" s="265"/>
      <c r="I45" s="265"/>
      <c r="J45" s="66">
        <v>0</v>
      </c>
      <c r="K45" s="66">
        <v>0</v>
      </c>
      <c r="L45" s="66">
        <v>0</v>
      </c>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row>
    <row r="46" spans="1:45" x14ac:dyDescent="0.25">
      <c r="A46" s="259"/>
      <c r="B46" s="259"/>
      <c r="C46" s="265"/>
      <c r="D46" s="265"/>
      <c r="E46" s="265"/>
      <c r="F46" s="265"/>
      <c r="G46" s="265"/>
      <c r="H46" s="265"/>
      <c r="I46" s="265"/>
      <c r="J46" s="66">
        <v>0</v>
      </c>
      <c r="K46" s="66">
        <v>0</v>
      </c>
      <c r="L46" s="66">
        <v>0</v>
      </c>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row>
    <row r="47" spans="1:45" ht="15" customHeight="1" x14ac:dyDescent="0.3">
      <c r="A47" s="2"/>
      <c r="B47" s="2"/>
      <c r="C47" s="2"/>
      <c r="D47" s="2"/>
      <c r="E47" s="2"/>
      <c r="F47" s="2"/>
      <c r="G47" s="2"/>
      <c r="H47" s="2"/>
      <c r="I47" s="212" t="s">
        <v>26</v>
      </c>
      <c r="J47" s="65">
        <f>SUM(J39:J46)</f>
        <v>0</v>
      </c>
      <c r="K47" s="237">
        <f t="shared" ref="K47:L47" si="1">SUM(K39:K46)</f>
        <v>0</v>
      </c>
      <c r="L47" s="237">
        <f t="shared" si="1"/>
        <v>0</v>
      </c>
      <c r="Q47" s="2"/>
      <c r="R47" s="270" t="s">
        <v>157</v>
      </c>
      <c r="S47" s="270"/>
      <c r="T47" s="270"/>
      <c r="U47" s="270"/>
      <c r="V47" s="2"/>
      <c r="W47" s="2"/>
      <c r="X47" s="2"/>
      <c r="Y47" s="2"/>
      <c r="Z47" s="2"/>
      <c r="AA47" s="2"/>
      <c r="AB47" s="2"/>
      <c r="AC47" s="2"/>
      <c r="AD47" s="2"/>
      <c r="AE47" s="2"/>
      <c r="AF47" s="2"/>
      <c r="AG47" s="2"/>
      <c r="AH47" s="2"/>
      <c r="AI47" s="2"/>
      <c r="AJ47" s="2"/>
      <c r="AK47" s="2"/>
      <c r="AL47" s="2"/>
      <c r="AM47" s="2"/>
      <c r="AN47" s="2"/>
      <c r="AO47" s="2"/>
      <c r="AP47" s="2"/>
      <c r="AQ47" s="2"/>
      <c r="AR47" s="2"/>
      <c r="AS47" s="2"/>
    </row>
    <row r="48" spans="1:45" ht="3.75" customHeight="1" thickBot="1" x14ac:dyDescent="0.35">
      <c r="A48" s="2"/>
      <c r="B48" s="2"/>
      <c r="C48" s="2"/>
      <c r="D48" s="2"/>
      <c r="E48" s="2"/>
      <c r="F48" s="2"/>
      <c r="G48" s="2"/>
      <c r="H48" s="2"/>
      <c r="I48" s="18"/>
      <c r="J48" s="8"/>
      <c r="K48" s="8"/>
      <c r="L48" s="8"/>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row>
    <row r="49" spans="1:45" ht="12" thickBot="1" x14ac:dyDescent="0.3">
      <c r="A49" s="191" t="s">
        <v>30</v>
      </c>
      <c r="B49" s="183"/>
      <c r="C49" s="183"/>
      <c r="D49" s="183"/>
      <c r="E49" s="183"/>
      <c r="F49" s="183"/>
      <c r="G49" s="183"/>
      <c r="H49" s="183"/>
      <c r="I49" s="183"/>
      <c r="J49" s="57" t="s">
        <v>123</v>
      </c>
      <c r="K49" s="57" t="s">
        <v>124</v>
      </c>
      <c r="L49" s="64" t="s">
        <v>125</v>
      </c>
      <c r="M49" s="76" t="s">
        <v>117</v>
      </c>
      <c r="N49" s="76" t="s">
        <v>118</v>
      </c>
      <c r="O49" s="76" t="s">
        <v>119</v>
      </c>
      <c r="Q49" s="2"/>
      <c r="R49" s="24" t="s">
        <v>120</v>
      </c>
      <c r="S49" s="24" t="s">
        <v>121</v>
      </c>
      <c r="T49" s="24" t="s">
        <v>122</v>
      </c>
      <c r="U49" s="25" t="s">
        <v>110</v>
      </c>
      <c r="V49" s="2"/>
      <c r="W49" s="2"/>
      <c r="X49" s="2"/>
      <c r="Y49" s="2"/>
      <c r="Z49" s="2"/>
      <c r="AA49" s="2"/>
      <c r="AB49" s="2"/>
      <c r="AC49" s="2"/>
      <c r="AD49" s="2"/>
      <c r="AE49" s="2"/>
      <c r="AF49" s="2"/>
      <c r="AG49" s="2"/>
      <c r="AH49" s="2"/>
      <c r="AI49" s="2"/>
      <c r="AJ49" s="2"/>
      <c r="AK49" s="2"/>
      <c r="AL49" s="2"/>
      <c r="AM49" s="2"/>
      <c r="AN49" s="2"/>
      <c r="AO49" s="2"/>
      <c r="AP49" s="2"/>
      <c r="AQ49" s="2"/>
      <c r="AR49" s="2"/>
      <c r="AS49" s="2"/>
    </row>
    <row r="50" spans="1:45" x14ac:dyDescent="0.25">
      <c r="A50" s="258" t="s">
        <v>31</v>
      </c>
      <c r="B50" s="258"/>
      <c r="C50" s="266"/>
      <c r="D50" s="266"/>
      <c r="E50" s="266"/>
      <c r="F50" s="266"/>
      <c r="G50" s="266"/>
      <c r="H50" s="266"/>
      <c r="I50" s="266"/>
      <c r="J50" s="66">
        <v>0</v>
      </c>
      <c r="K50" s="66">
        <v>0</v>
      </c>
      <c r="L50" s="72">
        <v>0</v>
      </c>
      <c r="M50" s="78">
        <f>J50-R50</f>
        <v>0</v>
      </c>
      <c r="N50" s="78">
        <f>K50-S50</f>
        <v>0</v>
      </c>
      <c r="O50" s="78">
        <f>L50-T50</f>
        <v>0</v>
      </c>
      <c r="P50" s="6"/>
      <c r="Q50" s="2"/>
      <c r="R50" s="19"/>
      <c r="S50" s="19"/>
      <c r="T50" s="19"/>
      <c r="U50" s="20"/>
      <c r="V50" s="2"/>
      <c r="W50" s="2"/>
      <c r="X50" s="2"/>
      <c r="Y50" s="2"/>
      <c r="Z50" s="2"/>
      <c r="AA50" s="2"/>
      <c r="AB50" s="2"/>
      <c r="AC50" s="2"/>
      <c r="AD50" s="2"/>
      <c r="AE50" s="2"/>
      <c r="AF50" s="2"/>
      <c r="AG50" s="2"/>
      <c r="AH50" s="2"/>
      <c r="AI50" s="2"/>
      <c r="AJ50" s="2"/>
      <c r="AK50" s="2"/>
      <c r="AL50" s="2"/>
      <c r="AM50" s="2"/>
      <c r="AN50" s="2"/>
      <c r="AO50" s="2"/>
      <c r="AP50" s="2"/>
      <c r="AQ50" s="2"/>
      <c r="AR50" s="2"/>
      <c r="AS50" s="2"/>
    </row>
    <row r="51" spans="1:45" x14ac:dyDescent="0.25">
      <c r="A51" s="258"/>
      <c r="B51" s="258"/>
      <c r="C51" s="265"/>
      <c r="D51" s="265"/>
      <c r="E51" s="265"/>
      <c r="F51" s="265"/>
      <c r="G51" s="265"/>
      <c r="H51" s="265"/>
      <c r="I51" s="265"/>
      <c r="J51" s="66">
        <v>0</v>
      </c>
      <c r="K51" s="66">
        <v>0</v>
      </c>
      <c r="L51" s="72">
        <v>0</v>
      </c>
      <c r="M51" s="78">
        <f t="shared" ref="M51:M57" si="2">J51-R51</f>
        <v>0</v>
      </c>
      <c r="N51" s="78">
        <f t="shared" ref="N51:N57" si="3">K51-S51</f>
        <v>0</v>
      </c>
      <c r="O51" s="78">
        <f t="shared" ref="O51:O57" si="4">L51-T51</f>
        <v>0</v>
      </c>
      <c r="P51" s="6"/>
      <c r="Q51" s="2"/>
      <c r="R51" s="21"/>
      <c r="S51" s="21"/>
      <c r="T51" s="21"/>
      <c r="U51" s="22"/>
      <c r="V51" s="2"/>
      <c r="W51" s="2"/>
      <c r="X51" s="2"/>
      <c r="Y51" s="2"/>
      <c r="Z51" s="2"/>
      <c r="AA51" s="2"/>
      <c r="AB51" s="2"/>
      <c r="AC51" s="2"/>
      <c r="AD51" s="2"/>
      <c r="AE51" s="2"/>
      <c r="AF51" s="2"/>
      <c r="AG51" s="2"/>
      <c r="AH51" s="2"/>
      <c r="AI51" s="2"/>
      <c r="AJ51" s="2"/>
      <c r="AK51" s="2"/>
      <c r="AL51" s="2"/>
      <c r="AM51" s="2"/>
      <c r="AN51" s="2"/>
      <c r="AO51" s="2"/>
      <c r="AP51" s="2"/>
      <c r="AQ51" s="2"/>
      <c r="AR51" s="2"/>
      <c r="AS51" s="2"/>
    </row>
    <row r="52" spans="1:45" x14ac:dyDescent="0.25">
      <c r="A52" s="258"/>
      <c r="B52" s="258"/>
      <c r="C52" s="265"/>
      <c r="D52" s="265"/>
      <c r="E52" s="265"/>
      <c r="F52" s="265"/>
      <c r="G52" s="265"/>
      <c r="H52" s="265"/>
      <c r="I52" s="265"/>
      <c r="J52" s="66">
        <v>0</v>
      </c>
      <c r="K52" s="66">
        <v>0</v>
      </c>
      <c r="L52" s="72">
        <v>0</v>
      </c>
      <c r="M52" s="78">
        <f t="shared" si="2"/>
        <v>0</v>
      </c>
      <c r="N52" s="78">
        <f t="shared" si="3"/>
        <v>0</v>
      </c>
      <c r="O52" s="78">
        <f t="shared" si="4"/>
        <v>0</v>
      </c>
      <c r="P52" s="6"/>
      <c r="Q52" s="2"/>
      <c r="R52" s="21"/>
      <c r="S52" s="21"/>
      <c r="T52" s="21"/>
      <c r="U52" s="22"/>
      <c r="V52" s="2"/>
      <c r="W52" s="2"/>
      <c r="X52" s="2"/>
      <c r="Y52" s="2"/>
      <c r="Z52" s="2"/>
      <c r="AA52" s="2"/>
      <c r="AB52" s="2"/>
      <c r="AC52" s="2"/>
      <c r="AD52" s="2"/>
      <c r="AE52" s="2"/>
      <c r="AF52" s="2"/>
      <c r="AG52" s="2"/>
      <c r="AH52" s="2"/>
      <c r="AI52" s="2"/>
      <c r="AJ52" s="2"/>
      <c r="AK52" s="2"/>
      <c r="AL52" s="2"/>
      <c r="AM52" s="2"/>
      <c r="AN52" s="2"/>
      <c r="AO52" s="2"/>
      <c r="AP52" s="2"/>
      <c r="AQ52" s="2"/>
      <c r="AR52" s="2"/>
      <c r="AS52" s="2"/>
    </row>
    <row r="53" spans="1:45" ht="12" thickBot="1" x14ac:dyDescent="0.3">
      <c r="A53" s="258"/>
      <c r="B53" s="258"/>
      <c r="C53" s="277"/>
      <c r="D53" s="277"/>
      <c r="E53" s="277"/>
      <c r="F53" s="277"/>
      <c r="G53" s="277"/>
      <c r="H53" s="277"/>
      <c r="I53" s="277"/>
      <c r="J53" s="68">
        <v>0</v>
      </c>
      <c r="K53" s="68">
        <v>0</v>
      </c>
      <c r="L53" s="73">
        <v>0</v>
      </c>
      <c r="M53" s="78">
        <f t="shared" si="2"/>
        <v>0</v>
      </c>
      <c r="N53" s="78">
        <f t="shared" si="3"/>
        <v>0</v>
      </c>
      <c r="O53" s="78">
        <f t="shared" si="4"/>
        <v>0</v>
      </c>
      <c r="P53" s="6"/>
      <c r="Q53" s="2"/>
      <c r="R53" s="27"/>
      <c r="S53" s="27"/>
      <c r="T53" s="27"/>
      <c r="U53" s="22"/>
      <c r="V53" s="2"/>
      <c r="W53" s="2"/>
      <c r="X53" s="2"/>
      <c r="Y53" s="2"/>
      <c r="Z53" s="2"/>
      <c r="AA53" s="2"/>
      <c r="AB53" s="2"/>
      <c r="AC53" s="2"/>
      <c r="AD53" s="2"/>
      <c r="AE53" s="2"/>
      <c r="AF53" s="2"/>
      <c r="AG53" s="2"/>
      <c r="AH53" s="2"/>
      <c r="AI53" s="2"/>
      <c r="AJ53" s="2"/>
      <c r="AK53" s="2"/>
      <c r="AL53" s="2"/>
      <c r="AM53" s="2"/>
      <c r="AN53" s="2"/>
      <c r="AO53" s="2"/>
      <c r="AP53" s="2"/>
      <c r="AQ53" s="2"/>
      <c r="AR53" s="2"/>
      <c r="AS53" s="2"/>
    </row>
    <row r="54" spans="1:45" x14ac:dyDescent="0.25">
      <c r="A54" s="260" t="s">
        <v>32</v>
      </c>
      <c r="B54" s="261"/>
      <c r="C54" s="287"/>
      <c r="D54" s="287"/>
      <c r="E54" s="287"/>
      <c r="F54" s="287"/>
      <c r="G54" s="287"/>
      <c r="H54" s="287"/>
      <c r="I54" s="287"/>
      <c r="J54" s="69">
        <v>0</v>
      </c>
      <c r="K54" s="69">
        <v>0</v>
      </c>
      <c r="L54" s="74">
        <v>0</v>
      </c>
      <c r="M54" s="78">
        <f t="shared" si="2"/>
        <v>0</v>
      </c>
      <c r="N54" s="78">
        <f t="shared" si="3"/>
        <v>0</v>
      </c>
      <c r="O54" s="78">
        <f t="shared" si="4"/>
        <v>0</v>
      </c>
      <c r="P54" s="6"/>
      <c r="Q54" s="2"/>
      <c r="R54" s="19"/>
      <c r="S54" s="19"/>
      <c r="T54" s="19"/>
      <c r="U54" s="20"/>
      <c r="V54" s="2"/>
      <c r="W54" s="2"/>
      <c r="X54" s="2"/>
      <c r="Y54" s="2"/>
      <c r="Z54" s="2"/>
      <c r="AA54" s="2" t="s">
        <v>33</v>
      </c>
      <c r="AB54" s="2"/>
      <c r="AC54" s="2"/>
      <c r="AD54" s="2"/>
      <c r="AE54" s="2"/>
      <c r="AF54" s="2"/>
      <c r="AG54" s="2"/>
      <c r="AH54" s="2"/>
      <c r="AI54" s="2"/>
      <c r="AJ54" s="2"/>
      <c r="AK54" s="2"/>
      <c r="AL54" s="2"/>
      <c r="AM54" s="2"/>
      <c r="AN54" s="2"/>
      <c r="AO54" s="2"/>
      <c r="AP54" s="2"/>
      <c r="AQ54" s="2"/>
      <c r="AR54" s="2"/>
      <c r="AS54" s="2"/>
    </row>
    <row r="55" spans="1:45" x14ac:dyDescent="0.25">
      <c r="A55" s="262"/>
      <c r="B55" s="258"/>
      <c r="C55" s="265"/>
      <c r="D55" s="265"/>
      <c r="E55" s="265"/>
      <c r="F55" s="265"/>
      <c r="G55" s="265"/>
      <c r="H55" s="265"/>
      <c r="I55" s="265"/>
      <c r="J55" s="66">
        <v>0</v>
      </c>
      <c r="K55" s="66">
        <v>0</v>
      </c>
      <c r="L55" s="72">
        <v>0</v>
      </c>
      <c r="M55" s="78">
        <f t="shared" si="2"/>
        <v>0</v>
      </c>
      <c r="N55" s="78">
        <f t="shared" si="3"/>
        <v>0</v>
      </c>
      <c r="O55" s="78">
        <f t="shared" si="4"/>
        <v>0</v>
      </c>
      <c r="P55" s="6"/>
      <c r="Q55" s="2"/>
      <c r="R55" s="21"/>
      <c r="S55" s="21"/>
      <c r="T55" s="21"/>
      <c r="U55" s="22"/>
      <c r="V55" s="2"/>
      <c r="W55" s="2"/>
      <c r="X55" s="56"/>
      <c r="Y55" s="2"/>
      <c r="Z55" s="2"/>
      <c r="AA55" s="2" t="s">
        <v>34</v>
      </c>
      <c r="AB55" s="2"/>
      <c r="AC55" s="2"/>
      <c r="AD55" s="2"/>
      <c r="AE55" s="2"/>
      <c r="AF55" s="2"/>
      <c r="AG55" s="2"/>
      <c r="AH55" s="2"/>
      <c r="AI55" s="2"/>
      <c r="AJ55" s="2"/>
      <c r="AK55" s="2"/>
      <c r="AL55" s="2"/>
      <c r="AM55" s="2"/>
      <c r="AN55" s="2"/>
      <c r="AO55" s="2"/>
      <c r="AP55" s="2"/>
      <c r="AQ55" s="2"/>
      <c r="AR55" s="2"/>
      <c r="AS55" s="2"/>
    </row>
    <row r="56" spans="1:45" x14ac:dyDescent="0.25">
      <c r="A56" s="262"/>
      <c r="B56" s="258"/>
      <c r="C56" s="265"/>
      <c r="D56" s="265"/>
      <c r="E56" s="265"/>
      <c r="F56" s="265"/>
      <c r="G56" s="265"/>
      <c r="H56" s="265"/>
      <c r="I56" s="265"/>
      <c r="J56" s="66">
        <v>0</v>
      </c>
      <c r="K56" s="66">
        <v>0</v>
      </c>
      <c r="L56" s="72">
        <v>0</v>
      </c>
      <c r="M56" s="78">
        <f t="shared" si="2"/>
        <v>0</v>
      </c>
      <c r="N56" s="78">
        <f t="shared" si="3"/>
        <v>0</v>
      </c>
      <c r="O56" s="78">
        <f t="shared" si="4"/>
        <v>0</v>
      </c>
      <c r="P56" s="6"/>
      <c r="Q56" s="2"/>
      <c r="R56" s="21"/>
      <c r="S56" s="21"/>
      <c r="T56" s="21"/>
      <c r="U56" s="22"/>
      <c r="V56" s="2"/>
      <c r="W56" s="2"/>
      <c r="X56" s="2"/>
      <c r="Y56" s="2"/>
      <c r="Z56" s="2"/>
      <c r="AA56" s="2" t="s">
        <v>35</v>
      </c>
      <c r="AB56" s="2"/>
      <c r="AC56" s="2"/>
      <c r="AD56" s="2"/>
      <c r="AE56" s="2"/>
      <c r="AF56" s="2"/>
      <c r="AG56" s="2"/>
      <c r="AH56" s="2"/>
      <c r="AI56" s="2"/>
      <c r="AJ56" s="2"/>
      <c r="AK56" s="2"/>
      <c r="AL56" s="2"/>
      <c r="AM56" s="2"/>
      <c r="AN56" s="2"/>
      <c r="AO56" s="2"/>
      <c r="AP56" s="2"/>
      <c r="AQ56" s="2"/>
      <c r="AR56" s="2"/>
      <c r="AS56" s="2"/>
    </row>
    <row r="57" spans="1:45" ht="12" thickBot="1" x14ac:dyDescent="0.3">
      <c r="A57" s="263"/>
      <c r="B57" s="264"/>
      <c r="C57" s="285"/>
      <c r="D57" s="285"/>
      <c r="E57" s="285"/>
      <c r="F57" s="285"/>
      <c r="G57" s="285"/>
      <c r="H57" s="285"/>
      <c r="I57" s="285"/>
      <c r="J57" s="70">
        <v>0</v>
      </c>
      <c r="K57" s="70">
        <v>0</v>
      </c>
      <c r="L57" s="75">
        <v>0</v>
      </c>
      <c r="M57" s="78">
        <f t="shared" si="2"/>
        <v>0</v>
      </c>
      <c r="N57" s="78">
        <f t="shared" si="3"/>
        <v>0</v>
      </c>
      <c r="O57" s="78">
        <f t="shared" si="4"/>
        <v>0</v>
      </c>
      <c r="P57" s="6"/>
      <c r="Q57" s="2"/>
      <c r="R57" s="27"/>
      <c r="S57" s="27"/>
      <c r="T57" s="27"/>
      <c r="U57" s="22"/>
      <c r="V57" s="2"/>
      <c r="W57" s="2"/>
      <c r="X57" s="2"/>
      <c r="Y57" s="2"/>
      <c r="Z57" s="2"/>
      <c r="AA57" s="2"/>
      <c r="AB57" s="2"/>
      <c r="AC57" s="2"/>
      <c r="AD57" s="2"/>
      <c r="AE57" s="2"/>
      <c r="AF57" s="2"/>
      <c r="AG57" s="2"/>
      <c r="AH57" s="2"/>
      <c r="AI57" s="2"/>
      <c r="AJ57" s="2"/>
      <c r="AK57" s="2"/>
      <c r="AL57" s="2"/>
      <c r="AM57" s="2"/>
      <c r="AN57" s="2"/>
      <c r="AO57" s="2"/>
      <c r="AP57" s="2"/>
      <c r="AQ57" s="2"/>
      <c r="AR57" s="2"/>
      <c r="AS57" s="2"/>
    </row>
    <row r="58" spans="1:45" ht="14.15" customHeight="1" thickBot="1" x14ac:dyDescent="0.3">
      <c r="A58" s="284" t="s">
        <v>156</v>
      </c>
      <c r="B58" s="284"/>
      <c r="C58" s="266"/>
      <c r="D58" s="266"/>
      <c r="E58" s="266"/>
      <c r="F58" s="266"/>
      <c r="G58" s="266"/>
      <c r="H58" s="266"/>
      <c r="I58" s="266"/>
      <c r="J58" s="66">
        <v>0</v>
      </c>
      <c r="K58" s="69">
        <v>0</v>
      </c>
      <c r="L58" s="66">
        <v>0</v>
      </c>
      <c r="M58" s="23">
        <f>SUM(M46:M57)</f>
        <v>0</v>
      </c>
      <c r="N58" s="23">
        <f t="shared" ref="N58:O58" si="5">SUM(N46:N57)</f>
        <v>0</v>
      </c>
      <c r="O58" s="23">
        <f t="shared" si="5"/>
        <v>0</v>
      </c>
      <c r="P58" s="23"/>
      <c r="Q58" s="2"/>
      <c r="R58" s="29" t="str">
        <f>IF(SUM(R50:R57)=0,"",SUM(R50:R57))</f>
        <v/>
      </c>
      <c r="S58" s="29" t="str">
        <f>IF(SUM(S50:S57)=0,"",SUM(S50:S57))</f>
        <v/>
      </c>
      <c r="T58" s="29" t="str">
        <f>IF(SUM(T50:T57)=0,"",SUM(T50:T57))</f>
        <v/>
      </c>
      <c r="U58" s="31"/>
      <c r="V58" s="2"/>
      <c r="W58" s="2"/>
      <c r="X58" s="2"/>
      <c r="Y58" s="2"/>
      <c r="Z58" s="2"/>
      <c r="AA58" s="2"/>
      <c r="AB58" s="2"/>
      <c r="AC58" s="2"/>
      <c r="AD58" s="2"/>
      <c r="AE58" s="2"/>
      <c r="AF58" s="2"/>
      <c r="AG58" s="2"/>
      <c r="AH58" s="2"/>
      <c r="AI58" s="2"/>
      <c r="AJ58" s="2"/>
      <c r="AK58" s="2"/>
      <c r="AL58" s="2"/>
      <c r="AM58" s="2"/>
      <c r="AN58" s="2"/>
      <c r="AO58" s="2"/>
      <c r="AP58" s="2"/>
      <c r="AQ58" s="2"/>
      <c r="AR58" s="2"/>
      <c r="AS58" s="2"/>
    </row>
    <row r="59" spans="1:45" ht="12" x14ac:dyDescent="0.25">
      <c r="A59" s="284"/>
      <c r="B59" s="284"/>
      <c r="C59" s="265"/>
      <c r="D59" s="265"/>
      <c r="E59" s="265"/>
      <c r="F59" s="265"/>
      <c r="G59" s="265"/>
      <c r="H59" s="265"/>
      <c r="I59" s="265"/>
      <c r="J59" s="66">
        <v>0</v>
      </c>
      <c r="K59" s="66">
        <v>0</v>
      </c>
      <c r="L59" s="66">
        <v>0</v>
      </c>
      <c r="M59" s="77"/>
      <c r="N59" s="77"/>
      <c r="O59" s="77"/>
      <c r="P59" s="28"/>
      <c r="Q59" s="2"/>
      <c r="R59" s="30"/>
      <c r="S59" s="30"/>
      <c r="T59" s="30"/>
      <c r="U59" s="31"/>
      <c r="V59" s="2"/>
      <c r="W59" s="2"/>
      <c r="X59" s="2"/>
      <c r="Y59" s="2"/>
      <c r="Z59" s="2"/>
      <c r="AA59" s="2"/>
      <c r="AB59" s="2"/>
      <c r="AC59" s="2"/>
      <c r="AD59" s="2"/>
      <c r="AE59" s="2"/>
      <c r="AF59" s="2"/>
      <c r="AG59" s="2"/>
      <c r="AH59" s="2"/>
      <c r="AI59" s="2"/>
      <c r="AJ59" s="2"/>
      <c r="AK59" s="2"/>
      <c r="AL59" s="2"/>
      <c r="AM59" s="2"/>
      <c r="AN59" s="2"/>
      <c r="AO59" s="2"/>
      <c r="AP59" s="2"/>
      <c r="AQ59" s="2"/>
      <c r="AR59" s="2"/>
      <c r="AS59" s="2"/>
    </row>
    <row r="60" spans="1:45" ht="12" x14ac:dyDescent="0.25">
      <c r="A60" s="284"/>
      <c r="B60" s="284"/>
      <c r="C60" s="265"/>
      <c r="D60" s="265"/>
      <c r="E60" s="265"/>
      <c r="F60" s="265"/>
      <c r="G60" s="265"/>
      <c r="H60" s="265"/>
      <c r="I60" s="265"/>
      <c r="J60" s="66">
        <v>0</v>
      </c>
      <c r="K60" s="66">
        <v>0</v>
      </c>
      <c r="L60" s="66">
        <v>0</v>
      </c>
      <c r="M60" s="77"/>
      <c r="N60" s="77"/>
      <c r="O60" s="77"/>
      <c r="P60" s="23"/>
      <c r="Q60" s="2"/>
      <c r="R60" s="30"/>
      <c r="S60" s="30"/>
      <c r="T60" s="30"/>
      <c r="U60" s="31"/>
      <c r="V60" s="2"/>
      <c r="W60" s="2"/>
      <c r="X60" s="2"/>
      <c r="Y60" s="2"/>
      <c r="Z60" s="2"/>
      <c r="AA60" s="2" t="s">
        <v>50</v>
      </c>
      <c r="AB60" s="2"/>
      <c r="AC60" s="2"/>
      <c r="AD60" s="2"/>
      <c r="AE60" s="2"/>
      <c r="AF60" s="2"/>
      <c r="AG60" s="2"/>
      <c r="AH60" s="2"/>
      <c r="AI60" s="2"/>
      <c r="AJ60" s="2"/>
      <c r="AK60" s="2"/>
      <c r="AL60" s="2"/>
      <c r="AM60" s="2"/>
      <c r="AN60" s="2"/>
      <c r="AO60" s="2"/>
      <c r="AP60" s="2"/>
      <c r="AQ60" s="2"/>
      <c r="AR60" s="2"/>
      <c r="AS60" s="2"/>
    </row>
    <row r="61" spans="1:45" ht="12" x14ac:dyDescent="0.25">
      <c r="A61" s="284"/>
      <c r="B61" s="284"/>
      <c r="C61" s="265"/>
      <c r="D61" s="265"/>
      <c r="E61" s="265"/>
      <c r="F61" s="265"/>
      <c r="G61" s="265"/>
      <c r="H61" s="265"/>
      <c r="I61" s="265"/>
      <c r="J61" s="66">
        <v>0</v>
      </c>
      <c r="K61" s="66">
        <v>0</v>
      </c>
      <c r="L61" s="66">
        <v>0</v>
      </c>
      <c r="M61" s="77"/>
      <c r="N61" s="77"/>
      <c r="O61" s="77"/>
      <c r="P61" s="23"/>
      <c r="Q61" s="2"/>
      <c r="R61" s="30"/>
      <c r="S61" s="30"/>
      <c r="T61" s="30"/>
      <c r="U61" s="31"/>
      <c r="V61" s="2"/>
      <c r="W61" s="2"/>
      <c r="X61" s="2"/>
      <c r="Y61" s="2"/>
      <c r="Z61" s="2"/>
      <c r="AA61" s="2" t="s">
        <v>36</v>
      </c>
      <c r="AB61" s="2"/>
      <c r="AC61" s="2"/>
      <c r="AD61" s="2"/>
      <c r="AE61" s="2"/>
      <c r="AF61" s="2"/>
      <c r="AG61" s="2"/>
      <c r="AH61" s="2"/>
      <c r="AI61" s="2"/>
      <c r="AJ61" s="2"/>
      <c r="AK61" s="2"/>
      <c r="AL61" s="2"/>
      <c r="AM61" s="2"/>
      <c r="AN61" s="2"/>
      <c r="AO61" s="2"/>
      <c r="AP61" s="2"/>
      <c r="AQ61" s="2"/>
      <c r="AR61" s="2"/>
      <c r="AS61" s="2"/>
    </row>
    <row r="62" spans="1:45" ht="12" x14ac:dyDescent="0.3">
      <c r="A62" s="2"/>
      <c r="B62" s="2"/>
      <c r="C62" s="2"/>
      <c r="D62" s="2"/>
      <c r="E62" s="2"/>
      <c r="F62" s="2"/>
      <c r="G62" s="2"/>
      <c r="H62" s="213"/>
      <c r="I62" s="212" t="s">
        <v>26</v>
      </c>
      <c r="J62" s="65">
        <f>SUM(J50:J61)</f>
        <v>0</v>
      </c>
      <c r="K62" s="237">
        <f t="shared" ref="K62:L62" si="6">SUM(K50:K61)</f>
        <v>0</v>
      </c>
      <c r="L62" s="237">
        <f t="shared" si="6"/>
        <v>0</v>
      </c>
      <c r="M62" s="23"/>
      <c r="N62" s="23"/>
      <c r="O62" s="23"/>
      <c r="P62" s="23"/>
      <c r="Q62" s="2"/>
      <c r="R62" s="32" t="str">
        <f>IF(SUM(R50:R61)=0,"",SUM(R50:R61))</f>
        <v/>
      </c>
      <c r="S62" s="32"/>
      <c r="T62" s="32"/>
      <c r="U62" s="2"/>
      <c r="V62" s="2"/>
      <c r="W62" s="2"/>
      <c r="X62" s="2"/>
      <c r="Y62" s="2"/>
      <c r="Z62" s="2"/>
      <c r="AA62" s="2" t="s">
        <v>37</v>
      </c>
      <c r="AB62" s="2"/>
      <c r="AC62" s="2"/>
      <c r="AD62" s="2"/>
      <c r="AE62" s="2"/>
      <c r="AF62" s="2"/>
      <c r="AG62" s="2"/>
      <c r="AH62" s="2"/>
      <c r="AI62" s="2"/>
      <c r="AJ62" s="2"/>
      <c r="AK62" s="2"/>
      <c r="AL62" s="2"/>
      <c r="AM62" s="2"/>
      <c r="AN62" s="2"/>
      <c r="AO62" s="2"/>
      <c r="AP62" s="2"/>
      <c r="AQ62" s="2"/>
      <c r="AR62" s="2"/>
      <c r="AS62" s="2"/>
    </row>
    <row r="63" spans="1:45" ht="3.75" customHeight="1" x14ac:dyDescent="0.3">
      <c r="A63" s="2"/>
      <c r="B63" s="2"/>
      <c r="C63" s="2"/>
      <c r="D63" s="2"/>
      <c r="E63" s="2"/>
      <c r="F63" s="2"/>
      <c r="G63" s="2"/>
      <c r="H63" s="2"/>
      <c r="I63" s="18"/>
      <c r="J63" s="8"/>
      <c r="K63" s="8"/>
      <c r="L63" s="8"/>
      <c r="M63" s="23"/>
      <c r="N63" s="23"/>
      <c r="O63" s="23"/>
      <c r="P63" s="23"/>
      <c r="Q63" s="2"/>
      <c r="R63" s="2"/>
      <c r="S63" s="2"/>
      <c r="T63" s="2"/>
      <c r="U63" s="2"/>
      <c r="V63" s="2"/>
      <c r="W63" s="2"/>
      <c r="X63" s="2"/>
      <c r="Y63" s="2"/>
      <c r="Z63" s="2"/>
      <c r="AA63" s="2" t="s">
        <v>38</v>
      </c>
      <c r="AB63" s="2"/>
      <c r="AC63" s="2"/>
      <c r="AD63" s="2"/>
      <c r="AE63" s="2"/>
      <c r="AF63" s="2"/>
      <c r="AG63" s="2"/>
      <c r="AH63" s="2"/>
      <c r="AI63" s="2"/>
      <c r="AJ63" s="2"/>
      <c r="AK63" s="2"/>
      <c r="AL63" s="2"/>
      <c r="AM63" s="2"/>
      <c r="AN63" s="2"/>
      <c r="AO63" s="2"/>
      <c r="AP63" s="2"/>
      <c r="AQ63" s="2"/>
      <c r="AR63" s="2"/>
      <c r="AS63" s="2"/>
    </row>
    <row r="64" spans="1:45" x14ac:dyDescent="0.25">
      <c r="A64" s="191" t="s">
        <v>40</v>
      </c>
      <c r="B64" s="183"/>
      <c r="C64" s="183"/>
      <c r="D64" s="183"/>
      <c r="E64" s="183"/>
      <c r="F64" s="183"/>
      <c r="G64" s="183"/>
      <c r="H64" s="183"/>
      <c r="I64" s="183"/>
      <c r="J64" s="57" t="s">
        <v>123</v>
      </c>
      <c r="K64" s="57" t="s">
        <v>124</v>
      </c>
      <c r="L64" s="57" t="s">
        <v>125</v>
      </c>
      <c r="Q64" s="2"/>
      <c r="R64" s="2"/>
      <c r="S64" s="2"/>
      <c r="T64" s="2"/>
      <c r="U64" s="2"/>
      <c r="V64" s="2"/>
      <c r="W64" s="2"/>
      <c r="X64" s="2"/>
      <c r="Y64" s="2"/>
      <c r="Z64" s="2"/>
      <c r="AA64" s="2" t="s">
        <v>39</v>
      </c>
      <c r="AB64" s="2"/>
      <c r="AC64" s="2"/>
      <c r="AD64" s="2"/>
      <c r="AE64" s="2"/>
      <c r="AF64" s="2"/>
      <c r="AG64" s="2"/>
      <c r="AH64" s="2"/>
      <c r="AI64" s="2"/>
      <c r="AJ64" s="2"/>
      <c r="AK64" s="2"/>
      <c r="AL64" s="2"/>
      <c r="AM64" s="2"/>
      <c r="AN64" s="2"/>
      <c r="AO64" s="2"/>
      <c r="AP64" s="2"/>
      <c r="AQ64" s="2"/>
      <c r="AR64" s="2"/>
      <c r="AS64" s="2"/>
    </row>
    <row r="65" spans="1:45" x14ac:dyDescent="0.25">
      <c r="A65" s="258" t="str">
        <f>IF(M4=1,"Précisez la provenance et la nature (argent ou services) des revenus et indiquez si ces dernièrs ont été confirmées.","Précisez la provenance et la nature (argent ou services) des revenus." )</f>
        <v>Précisez la provenance et la nature (argent ou services) des revenus.</v>
      </c>
      <c r="B65" s="258"/>
      <c r="C65" s="279"/>
      <c r="D65" s="279"/>
      <c r="E65" s="279"/>
      <c r="F65" s="280"/>
      <c r="G65" s="280"/>
      <c r="H65" s="280"/>
      <c r="I65" s="280"/>
      <c r="J65" s="12">
        <v>0</v>
      </c>
      <c r="K65" s="12">
        <v>0</v>
      </c>
      <c r="L65" s="12">
        <v>0</v>
      </c>
      <c r="Q65" s="2"/>
      <c r="R65" s="2"/>
      <c r="S65" s="2"/>
      <c r="T65" s="2"/>
      <c r="U65" s="2"/>
      <c r="V65" s="2"/>
      <c r="W65" s="2"/>
      <c r="X65" s="2"/>
      <c r="Y65" s="2"/>
      <c r="Z65" s="2"/>
      <c r="AA65" s="2" t="s">
        <v>41</v>
      </c>
      <c r="AB65" s="2"/>
      <c r="AC65" s="2"/>
      <c r="AD65" s="2"/>
      <c r="AE65" s="2"/>
      <c r="AF65" s="2"/>
      <c r="AG65" s="2"/>
      <c r="AH65" s="2"/>
      <c r="AI65" s="2"/>
      <c r="AJ65" s="2"/>
      <c r="AK65" s="2"/>
      <c r="AL65" s="2"/>
      <c r="AM65" s="2"/>
      <c r="AN65" s="2"/>
      <c r="AO65" s="2"/>
      <c r="AP65" s="2"/>
      <c r="AQ65" s="2"/>
      <c r="AR65" s="2"/>
      <c r="AS65" s="2"/>
    </row>
    <row r="66" spans="1:45" x14ac:dyDescent="0.25">
      <c r="A66" s="258"/>
      <c r="B66" s="258"/>
      <c r="C66" s="267"/>
      <c r="D66" s="267"/>
      <c r="E66" s="267"/>
      <c r="F66" s="268"/>
      <c r="G66" s="268"/>
      <c r="H66" s="268"/>
      <c r="I66" s="268"/>
      <c r="J66" s="13">
        <v>0</v>
      </c>
      <c r="K66" s="12">
        <v>0</v>
      </c>
      <c r="L66" s="12">
        <v>0</v>
      </c>
      <c r="Q66" s="2"/>
      <c r="R66" s="2"/>
      <c r="S66" s="2"/>
      <c r="T66" s="2"/>
      <c r="U66" s="2"/>
      <c r="V66" s="2"/>
      <c r="W66" s="2"/>
      <c r="X66" s="2"/>
      <c r="Y66" s="2"/>
      <c r="Z66" s="2"/>
      <c r="AA66" s="2" t="s">
        <v>42</v>
      </c>
      <c r="AB66" s="2"/>
      <c r="AC66" s="2"/>
      <c r="AD66" s="2"/>
      <c r="AE66" s="2"/>
      <c r="AF66" s="2"/>
      <c r="AG66" s="2"/>
      <c r="AH66" s="2"/>
      <c r="AI66" s="2"/>
      <c r="AJ66" s="2"/>
      <c r="AK66" s="2"/>
      <c r="AL66" s="2"/>
      <c r="AM66" s="2"/>
      <c r="AN66" s="2"/>
      <c r="AO66" s="2"/>
      <c r="AP66" s="2"/>
      <c r="AQ66" s="2"/>
      <c r="AR66" s="2"/>
      <c r="AS66" s="2"/>
    </row>
    <row r="67" spans="1:45" x14ac:dyDescent="0.25">
      <c r="A67" s="258"/>
      <c r="B67" s="258"/>
      <c r="C67" s="267"/>
      <c r="D67" s="267"/>
      <c r="E67" s="267"/>
      <c r="F67" s="268"/>
      <c r="G67" s="268"/>
      <c r="H67" s="268"/>
      <c r="I67" s="268"/>
      <c r="J67" s="13">
        <v>0</v>
      </c>
      <c r="K67" s="12">
        <v>0</v>
      </c>
      <c r="L67" s="12">
        <v>0</v>
      </c>
      <c r="Q67" s="2"/>
      <c r="R67" s="2"/>
      <c r="S67" s="2"/>
      <c r="T67" s="2"/>
      <c r="U67" s="2"/>
      <c r="V67" s="2"/>
      <c r="W67" s="2"/>
      <c r="X67" s="2"/>
      <c r="Y67" s="2"/>
      <c r="Z67" s="2"/>
      <c r="AA67" s="2" t="s">
        <v>43</v>
      </c>
      <c r="AB67" s="2"/>
      <c r="AC67" s="2"/>
      <c r="AD67" s="2"/>
      <c r="AE67" s="2"/>
      <c r="AF67" s="2"/>
      <c r="AG67" s="2"/>
      <c r="AH67" s="2"/>
      <c r="AI67" s="2"/>
      <c r="AJ67" s="2"/>
      <c r="AK67" s="2"/>
      <c r="AL67" s="2"/>
      <c r="AM67" s="2"/>
      <c r="AN67" s="2"/>
      <c r="AO67" s="2"/>
      <c r="AP67" s="2"/>
      <c r="AQ67" s="2"/>
      <c r="AR67" s="2"/>
      <c r="AS67" s="2"/>
    </row>
    <row r="68" spans="1:45" x14ac:dyDescent="0.25">
      <c r="A68" s="258"/>
      <c r="B68" s="258"/>
      <c r="C68" s="267"/>
      <c r="D68" s="267"/>
      <c r="E68" s="267"/>
      <c r="F68" s="268"/>
      <c r="G68" s="268"/>
      <c r="H68" s="268"/>
      <c r="I68" s="268"/>
      <c r="J68" s="13">
        <v>0</v>
      </c>
      <c r="K68" s="12">
        <v>0</v>
      </c>
      <c r="L68" s="12">
        <v>0</v>
      </c>
      <c r="Q68" s="2"/>
      <c r="R68" s="2"/>
      <c r="S68" s="2"/>
      <c r="T68" s="2"/>
      <c r="U68" s="2"/>
      <c r="V68" s="2"/>
      <c r="W68" s="2"/>
      <c r="X68" s="2"/>
      <c r="Y68" s="2"/>
      <c r="Z68" s="2"/>
      <c r="AA68" s="2" t="s">
        <v>44</v>
      </c>
      <c r="AB68" s="2"/>
      <c r="AC68" s="2"/>
      <c r="AD68" s="2"/>
      <c r="AE68" s="2"/>
      <c r="AF68" s="2"/>
      <c r="AG68" s="2"/>
      <c r="AH68" s="2"/>
      <c r="AI68" s="2"/>
      <c r="AJ68" s="2"/>
      <c r="AK68" s="2"/>
      <c r="AL68" s="2"/>
      <c r="AM68" s="2"/>
      <c r="AN68" s="2"/>
      <c r="AO68" s="2"/>
      <c r="AP68" s="2"/>
      <c r="AQ68" s="2"/>
      <c r="AR68" s="2"/>
      <c r="AS68" s="2"/>
    </row>
    <row r="69" spans="1:45" x14ac:dyDescent="0.25">
      <c r="A69" s="258"/>
      <c r="B69" s="258"/>
      <c r="C69" s="267"/>
      <c r="D69" s="267"/>
      <c r="E69" s="267"/>
      <c r="F69" s="268"/>
      <c r="G69" s="268"/>
      <c r="H69" s="268"/>
      <c r="I69" s="268"/>
      <c r="J69" s="13">
        <v>0</v>
      </c>
      <c r="K69" s="12">
        <v>0</v>
      </c>
      <c r="L69" s="12">
        <v>0</v>
      </c>
      <c r="Q69" s="2"/>
      <c r="R69" s="2"/>
      <c r="S69" s="2"/>
      <c r="T69" s="2"/>
      <c r="U69" s="2"/>
      <c r="V69" s="2"/>
      <c r="W69" s="2"/>
      <c r="X69" s="2"/>
      <c r="Y69" s="2"/>
      <c r="Z69" s="2"/>
      <c r="AA69" s="2" t="s">
        <v>45</v>
      </c>
      <c r="AB69" s="2"/>
      <c r="AC69" s="2"/>
      <c r="AD69" s="2"/>
      <c r="AE69" s="2"/>
      <c r="AF69" s="2"/>
      <c r="AG69" s="2"/>
      <c r="AH69" s="2"/>
      <c r="AI69" s="2"/>
      <c r="AJ69" s="2"/>
      <c r="AK69" s="2"/>
      <c r="AL69" s="2"/>
      <c r="AM69" s="2"/>
      <c r="AN69" s="2"/>
      <c r="AO69" s="2"/>
      <c r="AP69" s="2"/>
      <c r="AQ69" s="2"/>
      <c r="AR69" s="2"/>
      <c r="AS69" s="2"/>
    </row>
    <row r="70" spans="1:45" x14ac:dyDescent="0.25">
      <c r="A70" s="258"/>
      <c r="B70" s="258"/>
      <c r="C70" s="267"/>
      <c r="D70" s="267"/>
      <c r="E70" s="267"/>
      <c r="F70" s="268"/>
      <c r="G70" s="268"/>
      <c r="H70" s="268"/>
      <c r="I70" s="268"/>
      <c r="J70" s="13">
        <v>0</v>
      </c>
      <c r="K70" s="12">
        <v>0</v>
      </c>
      <c r="L70" s="12">
        <v>0</v>
      </c>
      <c r="Q70" s="2"/>
      <c r="R70" s="2"/>
      <c r="S70" s="2"/>
      <c r="T70" s="2"/>
      <c r="U70" s="2"/>
      <c r="V70" s="2"/>
      <c r="W70" s="2"/>
      <c r="X70" s="2"/>
      <c r="Y70" s="2"/>
      <c r="Z70" s="2"/>
      <c r="AA70" s="2" t="s">
        <v>46</v>
      </c>
      <c r="AB70" s="2"/>
      <c r="AC70" s="2"/>
      <c r="AD70" s="2"/>
      <c r="AE70" s="2"/>
      <c r="AF70" s="2"/>
      <c r="AG70" s="2"/>
      <c r="AH70" s="2"/>
      <c r="AI70" s="2"/>
      <c r="AJ70" s="2"/>
      <c r="AK70" s="2"/>
      <c r="AL70" s="2"/>
      <c r="AM70" s="2"/>
      <c r="AN70" s="2"/>
      <c r="AO70" s="2"/>
      <c r="AP70" s="2"/>
      <c r="AQ70" s="2"/>
      <c r="AR70" s="2"/>
      <c r="AS70" s="2"/>
    </row>
    <row r="71" spans="1:45" x14ac:dyDescent="0.25">
      <c r="A71" s="258" t="s">
        <v>48</v>
      </c>
      <c r="B71" s="258"/>
      <c r="C71" s="267"/>
      <c r="D71" s="267"/>
      <c r="E71" s="267"/>
      <c r="F71" s="268"/>
      <c r="G71" s="268"/>
      <c r="H71" s="268"/>
      <c r="I71" s="268"/>
      <c r="J71" s="13">
        <v>0</v>
      </c>
      <c r="K71" s="12">
        <v>0</v>
      </c>
      <c r="L71" s="12">
        <v>0</v>
      </c>
      <c r="Q71" s="2"/>
      <c r="R71" s="2"/>
      <c r="S71" s="2"/>
      <c r="T71" s="2"/>
      <c r="U71" s="2"/>
      <c r="V71" s="2"/>
      <c r="W71" s="2"/>
      <c r="X71" s="2"/>
      <c r="Y71" s="2"/>
      <c r="Z71" s="2"/>
      <c r="AA71" s="2" t="s">
        <v>47</v>
      </c>
      <c r="AB71" s="2"/>
      <c r="AC71" s="2"/>
      <c r="AD71" s="2"/>
      <c r="AE71" s="2"/>
      <c r="AF71" s="2"/>
      <c r="AG71" s="2"/>
      <c r="AH71" s="2"/>
      <c r="AI71" s="2"/>
      <c r="AJ71" s="2"/>
      <c r="AK71" s="2"/>
      <c r="AL71" s="2"/>
      <c r="AM71" s="2"/>
      <c r="AN71" s="2"/>
      <c r="AO71" s="2"/>
      <c r="AP71" s="2"/>
      <c r="AQ71" s="2"/>
      <c r="AR71" s="2"/>
      <c r="AS71" s="2"/>
    </row>
    <row r="72" spans="1:45" x14ac:dyDescent="0.25">
      <c r="A72" s="258"/>
      <c r="B72" s="258"/>
      <c r="C72" s="267"/>
      <c r="D72" s="267"/>
      <c r="E72" s="267"/>
      <c r="F72" s="268"/>
      <c r="G72" s="268"/>
      <c r="H72" s="268"/>
      <c r="I72" s="269"/>
      <c r="J72" s="39">
        <v>0</v>
      </c>
      <c r="K72" s="14">
        <v>0</v>
      </c>
      <c r="L72" s="14">
        <v>0</v>
      </c>
      <c r="Q72" s="2"/>
      <c r="R72" s="2"/>
      <c r="S72" s="2"/>
      <c r="T72" s="2"/>
      <c r="U72" s="2"/>
      <c r="V72" s="2"/>
      <c r="W72" s="2"/>
      <c r="X72" s="2"/>
      <c r="Y72" s="2"/>
      <c r="Z72" s="2"/>
      <c r="AA72" s="2" t="s">
        <v>49</v>
      </c>
      <c r="AB72" s="2"/>
      <c r="AC72" s="2"/>
      <c r="AD72" s="2"/>
      <c r="AE72" s="2"/>
      <c r="AF72" s="2"/>
      <c r="AG72" s="2"/>
      <c r="AH72" s="2"/>
      <c r="AI72" s="2"/>
      <c r="AJ72" s="2"/>
      <c r="AK72" s="2"/>
      <c r="AL72" s="2"/>
      <c r="AM72" s="2"/>
      <c r="AN72" s="2"/>
      <c r="AO72" s="2"/>
      <c r="AP72" s="2"/>
      <c r="AQ72" s="2"/>
      <c r="AR72" s="2"/>
      <c r="AS72" s="2"/>
    </row>
    <row r="73" spans="1:45" ht="12" x14ac:dyDescent="0.3">
      <c r="A73" s="2"/>
      <c r="B73" s="2"/>
      <c r="C73" s="2"/>
      <c r="D73" s="2"/>
      <c r="E73" s="2"/>
      <c r="F73" s="2"/>
      <c r="G73" s="2"/>
      <c r="H73" s="2"/>
      <c r="I73" s="214" t="s">
        <v>26</v>
      </c>
      <c r="J73" s="59">
        <f>SUM(J65:J72)</f>
        <v>0</v>
      </c>
      <c r="K73" s="238">
        <f t="shared" ref="K73:L73" si="7">SUM(K65:K72)</f>
        <v>0</v>
      </c>
      <c r="L73" s="238">
        <f t="shared" si="7"/>
        <v>0</v>
      </c>
      <c r="Q73" s="2"/>
      <c r="R73" s="2"/>
      <c r="S73" s="2"/>
      <c r="T73" s="2"/>
      <c r="U73" s="2"/>
      <c r="V73" s="2"/>
      <c r="W73" s="2"/>
      <c r="X73" s="2"/>
      <c r="Y73" s="2"/>
      <c r="Z73" s="2"/>
      <c r="AA73" s="2" t="s">
        <v>51</v>
      </c>
      <c r="AB73" s="2"/>
      <c r="AC73" s="2"/>
      <c r="AD73" s="2"/>
      <c r="AE73" s="2"/>
      <c r="AF73" s="2"/>
      <c r="AG73" s="2"/>
      <c r="AH73" s="2"/>
      <c r="AI73" s="2"/>
      <c r="AJ73" s="2"/>
      <c r="AK73" s="2"/>
      <c r="AL73" s="2"/>
      <c r="AM73" s="2"/>
      <c r="AN73" s="2"/>
      <c r="AO73" s="2"/>
      <c r="AP73" s="2"/>
      <c r="AQ73" s="2"/>
      <c r="AR73" s="2"/>
      <c r="AS73" s="2"/>
    </row>
    <row r="74" spans="1:45" ht="3.75" customHeight="1" x14ac:dyDescent="0.25">
      <c r="A74" s="2"/>
      <c r="B74" s="2"/>
      <c r="C74" s="2"/>
      <c r="D74" s="2"/>
      <c r="E74" s="2"/>
      <c r="F74" s="2"/>
      <c r="G74" s="2"/>
      <c r="H74" s="2"/>
      <c r="I74" s="2"/>
      <c r="J74" s="2"/>
      <c r="K74" s="2"/>
      <c r="L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row r="75" spans="1:45" ht="18" customHeight="1" x14ac:dyDescent="0.3">
      <c r="A75" s="215" t="s">
        <v>52</v>
      </c>
      <c r="B75" s="174"/>
      <c r="C75" s="174"/>
      <c r="D75" s="174"/>
      <c r="E75" s="174"/>
      <c r="F75" s="174"/>
      <c r="G75" s="174"/>
      <c r="H75" s="174"/>
      <c r="I75" s="174"/>
      <c r="J75" s="37"/>
      <c r="K75" s="37"/>
      <c r="L75" s="63"/>
      <c r="Q75" s="2"/>
      <c r="R75" s="2"/>
      <c r="S75" s="2"/>
      <c r="T75" s="2"/>
      <c r="U75" s="18"/>
      <c r="V75" s="2"/>
      <c r="W75" s="2"/>
      <c r="X75" s="2"/>
      <c r="Y75" s="2"/>
      <c r="Z75" s="2"/>
      <c r="AA75" s="2"/>
      <c r="AB75" s="2"/>
      <c r="AC75" s="2"/>
      <c r="AD75" s="2"/>
      <c r="AE75" s="2"/>
      <c r="AF75" s="2"/>
      <c r="AG75" s="2"/>
      <c r="AH75" s="2"/>
      <c r="AI75" s="2"/>
      <c r="AJ75" s="2"/>
      <c r="AK75" s="2"/>
      <c r="AL75" s="2"/>
      <c r="AM75" s="2"/>
      <c r="AN75" s="2"/>
      <c r="AO75" s="2"/>
      <c r="AP75" s="2"/>
      <c r="AQ75" s="2"/>
      <c r="AR75" s="2"/>
      <c r="AS75" s="2"/>
    </row>
    <row r="76" spans="1:45" ht="5.25" customHeight="1" x14ac:dyDescent="0.3">
      <c r="A76" s="60"/>
      <c r="B76" s="60"/>
      <c r="C76" s="60"/>
      <c r="D76" s="60"/>
      <c r="E76" s="60"/>
      <c r="F76" s="60"/>
      <c r="G76" s="60"/>
      <c r="H76" s="60"/>
      <c r="I76" s="60"/>
      <c r="J76" s="60"/>
      <c r="K76" s="62"/>
      <c r="L76" s="62"/>
      <c r="Q76" s="2"/>
      <c r="R76" s="2"/>
      <c r="S76" s="2"/>
      <c r="T76" s="2"/>
      <c r="U76" s="18"/>
      <c r="V76" s="2"/>
      <c r="W76" s="2"/>
      <c r="X76" s="2"/>
      <c r="Y76" s="2"/>
      <c r="Z76" s="2"/>
      <c r="AA76" s="2"/>
      <c r="AB76" s="2"/>
      <c r="AC76" s="2"/>
      <c r="AD76" s="2"/>
      <c r="AE76" s="2"/>
      <c r="AF76" s="2"/>
      <c r="AG76" s="2"/>
      <c r="AH76" s="2"/>
      <c r="AI76" s="2"/>
      <c r="AJ76" s="2"/>
      <c r="AK76" s="2"/>
      <c r="AL76" s="2"/>
      <c r="AM76" s="2"/>
      <c r="AN76" s="2"/>
      <c r="AO76" s="2"/>
      <c r="AP76" s="2"/>
      <c r="AQ76" s="2"/>
      <c r="AR76" s="2"/>
      <c r="AS76" s="2"/>
    </row>
    <row r="77" spans="1:45" ht="12" x14ac:dyDescent="0.3">
      <c r="A77" s="245"/>
      <c r="B77" s="245" t="str">
        <f>IF(M4=1,"Remplissez ce cadre UNIQUEMENT si vous demandez aussi un financement","Remplissez cette section UNIQUEMENT si vous avez bénéficié d'un financement")</f>
        <v>Remplissez cette section UNIQUEMENT si vous avez bénéficié d'un financement</v>
      </c>
      <c r="C77" s="245"/>
      <c r="D77" s="245"/>
      <c r="E77" s="245"/>
      <c r="F77" s="245"/>
      <c r="G77" s="245"/>
      <c r="H77" s="245"/>
      <c r="I77" s="245"/>
      <c r="J77" s="60"/>
      <c r="K77" s="62"/>
      <c r="L77" s="62"/>
      <c r="Q77" s="2"/>
      <c r="R77" s="33" t="s">
        <v>53</v>
      </c>
      <c r="S77" s="33"/>
      <c r="T77" s="33"/>
      <c r="U77" s="33"/>
      <c r="V77" s="34"/>
      <c r="W77" s="34"/>
      <c r="X77" s="34"/>
      <c r="Y77" s="34"/>
      <c r="Z77" s="34"/>
      <c r="AA77" s="34"/>
      <c r="AB77" s="34"/>
      <c r="AC77" s="2"/>
      <c r="AD77" s="2"/>
      <c r="AE77" s="2"/>
      <c r="AF77" s="2"/>
      <c r="AG77" s="2"/>
      <c r="AH77" s="2"/>
      <c r="AI77" s="2"/>
      <c r="AJ77" s="2"/>
      <c r="AK77" s="2"/>
      <c r="AL77" s="2"/>
      <c r="AM77" s="2"/>
      <c r="AN77" s="2"/>
      <c r="AO77" s="2"/>
      <c r="AP77" s="2"/>
      <c r="AQ77" s="2"/>
      <c r="AR77" s="2"/>
      <c r="AS77" s="2"/>
    </row>
    <row r="78" spans="1:45" ht="12" x14ac:dyDescent="0.3">
      <c r="A78" s="245"/>
      <c r="B78" s="245" t="s">
        <v>152</v>
      </c>
      <c r="C78" s="245"/>
      <c r="D78" s="245"/>
      <c r="E78" s="245"/>
      <c r="F78" s="245"/>
      <c r="G78" s="245"/>
      <c r="H78" s="245"/>
      <c r="I78" s="245"/>
      <c r="J78" s="60"/>
      <c r="K78" s="62"/>
      <c r="L78" s="62"/>
      <c r="Q78" s="2"/>
      <c r="R78" s="33" t="s">
        <v>54</v>
      </c>
      <c r="S78" s="33"/>
      <c r="T78" s="33"/>
      <c r="U78" s="33"/>
      <c r="V78" s="34"/>
      <c r="W78" s="34"/>
      <c r="X78" s="34"/>
      <c r="Y78" s="34"/>
      <c r="Z78" s="34"/>
      <c r="AA78" s="34" t="s">
        <v>51</v>
      </c>
      <c r="AB78" s="34"/>
      <c r="AC78" s="2"/>
      <c r="AD78" s="2"/>
      <c r="AE78" s="2"/>
      <c r="AF78" s="2"/>
      <c r="AG78" s="2"/>
      <c r="AH78" s="2"/>
      <c r="AI78" s="2"/>
      <c r="AJ78" s="2"/>
      <c r="AK78" s="2"/>
      <c r="AL78" s="2"/>
      <c r="AM78" s="2"/>
      <c r="AN78" s="2"/>
      <c r="AO78" s="2"/>
      <c r="AP78" s="2"/>
      <c r="AQ78" s="2"/>
      <c r="AR78" s="2"/>
      <c r="AS78" s="2"/>
    </row>
    <row r="79" spans="1:45" ht="12" x14ac:dyDescent="0.3">
      <c r="A79" s="245"/>
      <c r="B79" s="246" t="s">
        <v>153</v>
      </c>
      <c r="C79" s="245"/>
      <c r="D79" s="245"/>
      <c r="E79" s="245"/>
      <c r="F79" s="245"/>
      <c r="G79" s="245"/>
      <c r="H79" s="245"/>
      <c r="I79" s="247"/>
      <c r="J79" s="61" t="s">
        <v>123</v>
      </c>
      <c r="K79" s="61" t="s">
        <v>124</v>
      </c>
      <c r="L79" s="61" t="s">
        <v>125</v>
      </c>
      <c r="Q79" s="2"/>
      <c r="R79" s="33" t="s">
        <v>55</v>
      </c>
      <c r="S79" s="33"/>
      <c r="T79" s="33"/>
      <c r="U79" s="33"/>
      <c r="V79" s="34"/>
      <c r="W79" s="34"/>
      <c r="X79" s="34"/>
      <c r="Y79" s="34"/>
      <c r="Z79" s="34"/>
      <c r="AA79" s="34" t="s">
        <v>58</v>
      </c>
      <c r="AB79" s="34"/>
      <c r="AC79" s="2"/>
      <c r="AD79" s="2"/>
      <c r="AE79" s="2"/>
      <c r="AF79" s="2"/>
      <c r="AG79" s="2"/>
      <c r="AH79" s="2"/>
      <c r="AI79" s="2"/>
      <c r="AJ79" s="2"/>
      <c r="AK79" s="2"/>
      <c r="AL79" s="2"/>
      <c r="AM79" s="2"/>
      <c r="AN79" s="2"/>
      <c r="AO79" s="2"/>
      <c r="AP79" s="2"/>
      <c r="AQ79" s="2"/>
      <c r="AR79" s="2"/>
      <c r="AS79" s="2"/>
    </row>
    <row r="80" spans="1:45" ht="12" x14ac:dyDescent="0.3">
      <c r="A80" s="245"/>
      <c r="B80" s="245"/>
      <c r="C80" s="245"/>
      <c r="D80" s="245"/>
      <c r="E80" s="245"/>
      <c r="F80" s="245"/>
      <c r="G80" s="245"/>
      <c r="H80" s="245"/>
      <c r="I80" s="245"/>
      <c r="J80" s="60"/>
      <c r="K80" s="62"/>
      <c r="L80" s="62"/>
      <c r="Q80" s="2"/>
      <c r="R80" s="33" t="s">
        <v>56</v>
      </c>
      <c r="S80" s="33"/>
      <c r="T80" s="33"/>
      <c r="U80" s="33"/>
      <c r="V80" s="34"/>
      <c r="W80" s="34"/>
      <c r="X80" s="34"/>
      <c r="Y80" s="34"/>
      <c r="Z80" s="34"/>
      <c r="AA80" s="34" t="s">
        <v>127</v>
      </c>
      <c r="AB80" s="34"/>
      <c r="AC80" s="2"/>
      <c r="AD80" s="2"/>
      <c r="AE80" s="2"/>
      <c r="AF80" s="2"/>
      <c r="AG80" s="2"/>
      <c r="AH80" s="2"/>
      <c r="AI80" s="2"/>
      <c r="AJ80" s="2"/>
      <c r="AK80" s="2"/>
      <c r="AL80" s="2"/>
      <c r="AM80" s="2"/>
      <c r="AN80" s="2"/>
      <c r="AO80" s="2"/>
      <c r="AP80" s="2"/>
      <c r="AQ80" s="2"/>
      <c r="AR80" s="2"/>
      <c r="AS80" s="2"/>
    </row>
    <row r="81" spans="1:45" ht="12" x14ac:dyDescent="0.3">
      <c r="A81" s="245"/>
      <c r="B81" s="245"/>
      <c r="C81" s="248" t="str">
        <f>IF(M4=1,"Montant demandé à l’autre province ou au territoire","Montant accordé par l'autre province ou le territoire")</f>
        <v>Montant accordé par l'autre province ou le territoire</v>
      </c>
      <c r="D81" s="248"/>
      <c r="E81" s="248"/>
      <c r="F81" s="248"/>
      <c r="G81" s="245"/>
      <c r="H81" s="245"/>
      <c r="I81" s="245"/>
      <c r="J81" s="226">
        <v>0</v>
      </c>
      <c r="K81" s="225">
        <v>0</v>
      </c>
      <c r="L81" s="227">
        <v>0</v>
      </c>
      <c r="Q81" s="2"/>
      <c r="R81" s="33" t="s">
        <v>57</v>
      </c>
      <c r="S81" s="33"/>
      <c r="T81" s="33"/>
      <c r="U81" s="33"/>
      <c r="V81" s="34"/>
      <c r="W81" s="34"/>
      <c r="X81" s="34"/>
      <c r="Y81" s="34"/>
      <c r="Z81" s="34"/>
      <c r="AA81" s="34"/>
      <c r="AB81" s="34"/>
      <c r="AC81" s="2"/>
      <c r="AD81" s="2"/>
      <c r="AE81" s="2"/>
      <c r="AF81" s="2"/>
      <c r="AG81" s="2"/>
      <c r="AH81" s="2"/>
      <c r="AI81" s="2"/>
      <c r="AJ81" s="2"/>
      <c r="AK81" s="2"/>
      <c r="AL81" s="2"/>
      <c r="AM81" s="2"/>
      <c r="AN81" s="2"/>
      <c r="AO81" s="2"/>
      <c r="AP81" s="2"/>
      <c r="AQ81" s="2"/>
      <c r="AR81" s="2"/>
      <c r="AS81" s="2"/>
    </row>
    <row r="82" spans="1:45" ht="12" x14ac:dyDescent="0.3">
      <c r="A82" s="245"/>
      <c r="B82" s="246" t="s">
        <v>154</v>
      </c>
      <c r="C82" s="245"/>
      <c r="D82" s="245"/>
      <c r="E82" s="245"/>
      <c r="F82" s="245"/>
      <c r="G82" s="245"/>
      <c r="H82" s="245"/>
      <c r="I82" s="245"/>
      <c r="J82" s="60"/>
      <c r="K82" s="62"/>
      <c r="L82" s="62"/>
      <c r="Q82" s="2"/>
      <c r="R82" s="2"/>
      <c r="S82" s="2"/>
      <c r="T82" s="2"/>
      <c r="U82" s="34"/>
      <c r="V82" s="34"/>
      <c r="W82" s="34"/>
      <c r="X82" s="34"/>
      <c r="Y82" s="34"/>
      <c r="Z82" s="34"/>
      <c r="AA82" s="34"/>
      <c r="AB82" s="34"/>
      <c r="AC82" s="2"/>
      <c r="AD82" s="2"/>
      <c r="AE82" s="2"/>
      <c r="AF82" s="2"/>
      <c r="AG82" s="2"/>
      <c r="AH82" s="2"/>
      <c r="AI82" s="2"/>
      <c r="AJ82" s="2"/>
      <c r="AK82" s="2"/>
      <c r="AL82" s="2"/>
      <c r="AM82" s="2"/>
      <c r="AN82" s="2"/>
      <c r="AO82" s="2"/>
      <c r="AP82" s="2"/>
      <c r="AQ82" s="2"/>
      <c r="AR82" s="2"/>
      <c r="AS82" s="2"/>
    </row>
    <row r="83" spans="1:45" x14ac:dyDescent="0.25">
      <c r="A83" s="60"/>
      <c r="B83" s="60"/>
      <c r="C83" s="60"/>
      <c r="D83" s="60"/>
      <c r="E83" s="60"/>
      <c r="F83" s="60"/>
      <c r="G83" s="60"/>
      <c r="H83" s="60"/>
      <c r="I83" s="60"/>
      <c r="J83" s="60"/>
      <c r="K83" s="62"/>
      <c r="L83" s="6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5" x14ac:dyDescent="0.25">
      <c r="A84" s="60"/>
      <c r="B84" s="60"/>
      <c r="C84" s="216" t="s">
        <v>59</v>
      </c>
      <c r="D84" s="216"/>
      <c r="E84" s="216"/>
      <c r="F84" s="216"/>
      <c r="G84" s="278" t="s">
        <v>50</v>
      </c>
      <c r="H84" s="278"/>
      <c r="I84" s="278"/>
      <c r="J84" s="60"/>
      <c r="K84" s="62"/>
      <c r="L84" s="6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85" spans="1:45" x14ac:dyDescent="0.25">
      <c r="A85" s="256" t="s">
        <v>60</v>
      </c>
      <c r="B85" s="256"/>
      <c r="C85" s="255"/>
      <c r="D85" s="255"/>
      <c r="E85" s="255"/>
      <c r="F85" s="255"/>
      <c r="G85" s="255"/>
      <c r="H85" s="255"/>
      <c r="I85" s="255"/>
      <c r="J85" s="60"/>
      <c r="K85" s="62"/>
      <c r="L85" s="62"/>
      <c r="Q85" s="2"/>
      <c r="R85" s="31"/>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6" spans="1:45" x14ac:dyDescent="0.25">
      <c r="A86" s="60"/>
      <c r="B86" s="60"/>
      <c r="C86" s="60"/>
      <c r="D86" s="60"/>
      <c r="E86" s="60"/>
      <c r="F86" s="60"/>
      <c r="G86" s="60"/>
      <c r="H86" s="60"/>
      <c r="I86" s="60"/>
      <c r="J86" s="60"/>
      <c r="K86" s="62"/>
      <c r="L86" s="6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row>
    <row r="87" spans="1:45" x14ac:dyDescent="0.25">
      <c r="A87" s="60"/>
      <c r="B87" s="60"/>
      <c r="C87" s="60"/>
      <c r="D87" s="60"/>
      <c r="E87" s="60"/>
      <c r="F87" s="60"/>
      <c r="G87" s="60"/>
      <c r="H87" s="60"/>
      <c r="I87" s="60"/>
      <c r="J87" s="60"/>
      <c r="K87" s="62"/>
      <c r="L87" s="6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row>
    <row r="88" spans="1:45" ht="28.5" customHeight="1" x14ac:dyDescent="0.25">
      <c r="A88" s="2"/>
      <c r="B88" s="2"/>
      <c r="C88" s="2"/>
      <c r="D88" s="2"/>
      <c r="E88" s="2"/>
      <c r="F88" s="217"/>
      <c r="G88" s="218" t="s">
        <v>61</v>
      </c>
      <c r="H88" s="217"/>
      <c r="I88" s="217"/>
      <c r="J88" s="58">
        <f>J73+J62+J47+J36+J23+J81</f>
        <v>0</v>
      </c>
      <c r="K88" s="58">
        <f>K73+K62+K47+K36+K23+K81</f>
        <v>0</v>
      </c>
      <c r="L88" s="58">
        <f>L73+L62+L47+L36+L23+L81</f>
        <v>0</v>
      </c>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row>
    <row r="89" spans="1:45" x14ac:dyDescent="0.25">
      <c r="A89" s="2"/>
      <c r="B89" s="2"/>
      <c r="C89" s="2"/>
      <c r="D89" s="2"/>
      <c r="E89" s="2"/>
      <c r="F89" s="2"/>
      <c r="G89" s="2"/>
      <c r="H89" s="2"/>
      <c r="I89" s="2"/>
      <c r="J89" s="2"/>
      <c r="K89" s="10"/>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row>
    <row r="90" spans="1:45"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row>
    <row r="91" spans="1:4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1:45"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row>
    <row r="93" spans="1:45"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row>
    <row r="94" spans="1:45"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row>
    <row r="95" spans="1:45"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row>
    <row r="96" spans="1:45"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row>
    <row r="97" spans="1:45"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row>
    <row r="98" spans="1:45"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row>
    <row r="99" spans="1:45"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row>
    <row r="100" spans="1:4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row>
    <row r="101" spans="1:4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row>
    <row r="102" spans="1:4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row>
    <row r="103" spans="1:4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row>
    <row r="104" spans="1:4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row>
    <row r="105" spans="1:4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row>
    <row r="106" spans="1:4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row>
    <row r="107" spans="1:4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row>
    <row r="108" spans="1:4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row>
    <row r="109" spans="1:4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row>
    <row r="110" spans="1:4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row>
    <row r="111" spans="1:4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row>
    <row r="112" spans="1:4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row>
    <row r="113" spans="1:4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row>
    <row r="114" spans="1:4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row>
    <row r="115" spans="1:4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row>
    <row r="116" spans="1:4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row>
    <row r="117" spans="1:4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row>
    <row r="118" spans="1:4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row>
    <row r="119" spans="1:4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row>
    <row r="120" spans="1:4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row>
    <row r="121" spans="1:4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row>
    <row r="122" spans="1:4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row>
    <row r="123" spans="1:4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row>
    <row r="124" spans="1:4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row>
    <row r="125" spans="1:4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row>
    <row r="126" spans="1:4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row>
    <row r="127" spans="1:4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row>
    <row r="128" spans="1:4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row>
    <row r="129" spans="1:4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row>
    <row r="130" spans="1:4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row>
    <row r="131" spans="1:4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row>
    <row r="132" spans="1:4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row>
    <row r="133" spans="1:4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row>
    <row r="134" spans="1:4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row>
    <row r="135" spans="1:4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row>
    <row r="136" spans="1:4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row>
    <row r="137" spans="1:4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row>
    <row r="138" spans="1:4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row>
    <row r="139" spans="1:4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row>
    <row r="140" spans="1:4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row>
    <row r="141" spans="1:4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row>
    <row r="142" spans="1:4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row>
    <row r="143" spans="1:4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row>
    <row r="144" spans="1:4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row>
    <row r="145" spans="1:4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row>
    <row r="146" spans="1:4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row>
    <row r="147" spans="1:4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row>
    <row r="148" spans="1:4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row>
    <row r="149" spans="1:4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row>
    <row r="150" spans="1:4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row>
    <row r="151" spans="1:4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row>
    <row r="152" spans="1:4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row>
    <row r="153" spans="1:4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row>
    <row r="154" spans="1:4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row>
    <row r="155" spans="1:4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row>
    <row r="156" spans="1:4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row>
    <row r="157" spans="1:4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row>
    <row r="158" spans="1:4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row>
    <row r="159" spans="1:4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row>
    <row r="160" spans="1:4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row>
    <row r="161" spans="1:4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row>
    <row r="162" spans="1:4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row>
    <row r="163" spans="1:4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row>
    <row r="164" spans="1:4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row>
    <row r="165" spans="1:4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row>
    <row r="166" spans="1:4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row>
    <row r="167" spans="1:4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row>
  </sheetData>
  <sheetProtection algorithmName="SHA-512" hashValue="8Xpx+p0gahp51xAy39wgRGU086ybo2d/Ir0gSsLhLsPMap+zBg3RrMr2EGhWFNb2Yx6GALUrVOm0dd1KtAl3Cg==" saltValue="2IqsWHOmVivlIGvz/AoJzQ==" spinCount="100000" sheet="1" objects="1" scenarios="1" selectLockedCells="1"/>
  <mergeCells count="70">
    <mergeCell ref="K1:L1"/>
    <mergeCell ref="Q1:R1"/>
    <mergeCell ref="S23:U24"/>
    <mergeCell ref="A2:C2"/>
    <mergeCell ref="B3:C3"/>
    <mergeCell ref="K23:K24"/>
    <mergeCell ref="H13:I13"/>
    <mergeCell ref="C17:I17"/>
    <mergeCell ref="C19:F19"/>
    <mergeCell ref="B13:E13"/>
    <mergeCell ref="L23:L24"/>
    <mergeCell ref="C61:I61"/>
    <mergeCell ref="B9:I11"/>
    <mergeCell ref="F13:G13"/>
    <mergeCell ref="F15:G15"/>
    <mergeCell ref="A58:B61"/>
    <mergeCell ref="C39:I39"/>
    <mergeCell ref="C57:I57"/>
    <mergeCell ref="C56:I56"/>
    <mergeCell ref="C55:I55"/>
    <mergeCell ref="B15:E15"/>
    <mergeCell ref="C45:I45"/>
    <mergeCell ref="C44:I44"/>
    <mergeCell ref="C46:I46"/>
    <mergeCell ref="C54:I54"/>
    <mergeCell ref="A28:B35"/>
    <mergeCell ref="A24:I24"/>
    <mergeCell ref="G84:I84"/>
    <mergeCell ref="C68:I68"/>
    <mergeCell ref="C67:I67"/>
    <mergeCell ref="C66:I66"/>
    <mergeCell ref="C65:I65"/>
    <mergeCell ref="C53:I53"/>
    <mergeCell ref="C52:I52"/>
    <mergeCell ref="C51:I51"/>
    <mergeCell ref="C50:I50"/>
    <mergeCell ref="C42:I42"/>
    <mergeCell ref="C43:I43"/>
    <mergeCell ref="C60:I60"/>
    <mergeCell ref="C59:I59"/>
    <mergeCell ref="V23:Z24"/>
    <mergeCell ref="C35:I35"/>
    <mergeCell ref="C34:I34"/>
    <mergeCell ref="C31:I31"/>
    <mergeCell ref="C30:I30"/>
    <mergeCell ref="C29:I29"/>
    <mergeCell ref="C28:I28"/>
    <mergeCell ref="C32:I32"/>
    <mergeCell ref="C33:I33"/>
    <mergeCell ref="M23:M24"/>
    <mergeCell ref="J23:J24"/>
    <mergeCell ref="A23:I23"/>
    <mergeCell ref="K25:K26"/>
    <mergeCell ref="L25:L26"/>
    <mergeCell ref="C85:I85"/>
    <mergeCell ref="A85:B85"/>
    <mergeCell ref="R23:R24"/>
    <mergeCell ref="A71:B72"/>
    <mergeCell ref="A65:B70"/>
    <mergeCell ref="A39:B46"/>
    <mergeCell ref="A50:B53"/>
    <mergeCell ref="A54:B57"/>
    <mergeCell ref="C40:I40"/>
    <mergeCell ref="C58:I58"/>
    <mergeCell ref="C72:I72"/>
    <mergeCell ref="C71:I71"/>
    <mergeCell ref="C70:I70"/>
    <mergeCell ref="C69:I69"/>
    <mergeCell ref="C41:I41"/>
    <mergeCell ref="R47:U47"/>
  </mergeCells>
  <conditionalFormatting sqref="A85:B85">
    <cfRule type="expression" dxfId="76" priority="59">
      <formula>IF($G$84="Plusieurs (précisez)",TRUE,FALSE)</formula>
    </cfRule>
  </conditionalFormatting>
  <conditionalFormatting sqref="A23:I24">
    <cfRule type="expression" dxfId="75" priority="55">
      <formula>IF($M$4=1,FALSE,TRUE)</formula>
    </cfRule>
  </conditionalFormatting>
  <conditionalFormatting sqref="A27:L27 A38:L38 A49:L49 A64:L64 A75:L75 A7:L7">
    <cfRule type="expression" dxfId="74" priority="54">
      <formula>IF($M$4=1,FALSE,TRUE)</formula>
    </cfRule>
  </conditionalFormatting>
  <conditionalFormatting sqref="C85:I85">
    <cfRule type="expression" dxfId="73" priority="60">
      <formula>IF($G$84="Plusieurs (précisez)",TRUE,FALSE)</formula>
    </cfRule>
  </conditionalFormatting>
  <conditionalFormatting sqref="E3:F3">
    <cfRule type="expression" dxfId="72" priority="57">
      <formula>IF(M4=1,FALSE,TRUE)</formula>
    </cfRule>
  </conditionalFormatting>
  <conditionalFormatting sqref="E4:F4">
    <cfRule type="expression" dxfId="71" priority="56">
      <formula>IF($M$4=1,FALSE,TRUE)</formula>
    </cfRule>
  </conditionalFormatting>
  <conditionalFormatting sqref="J23:J24">
    <cfRule type="expression" dxfId="70" priority="64">
      <formula>IF($J$23&gt;$R$23,TRUE,FALSE)</formula>
    </cfRule>
  </conditionalFormatting>
  <conditionalFormatting sqref="J79">
    <cfRule type="expression" dxfId="69" priority="25">
      <formula>(durée="1 AN")</formula>
    </cfRule>
  </conditionalFormatting>
  <conditionalFormatting sqref="K5">
    <cfRule type="expression" dxfId="68" priority="34">
      <formula>IF($K$3&lt;&gt;$K$4,TRUE,FALSE)</formula>
    </cfRule>
  </conditionalFormatting>
  <conditionalFormatting sqref="K22:K23">
    <cfRule type="expression" dxfId="67" priority="31">
      <formula>AND(durée&lt;&gt;"2 ans",durée&lt;&gt;"3 ans")</formula>
    </cfRule>
  </conditionalFormatting>
  <conditionalFormatting sqref="K23:K24">
    <cfRule type="expression" dxfId="66" priority="19">
      <formula>IF($K$23&gt;$R$23,TRUE,FALSE)</formula>
    </cfRule>
  </conditionalFormatting>
  <conditionalFormatting sqref="K25">
    <cfRule type="expression" dxfId="65" priority="29">
      <formula>AND(durée&lt;&gt;"2 ans",durée&lt;&gt;"3 ans")</formula>
    </cfRule>
  </conditionalFormatting>
  <conditionalFormatting sqref="K27 K38 K49 K64 K75">
    <cfRule type="expression" dxfId="64" priority="27">
      <formula>(durée="1 AN")</formula>
    </cfRule>
  </conditionalFormatting>
  <conditionalFormatting sqref="K28:K36">
    <cfRule type="expression" dxfId="63" priority="38">
      <formula>AND(durée&lt;&gt;"2 ans",durée&lt;&gt;"3 ans")</formula>
    </cfRule>
  </conditionalFormatting>
  <conditionalFormatting sqref="K39:K47">
    <cfRule type="expression" dxfId="62" priority="37">
      <formula>AND(durée&lt;&gt;"2 ans",durée&lt;&gt;"3 ans")</formula>
    </cfRule>
  </conditionalFormatting>
  <conditionalFormatting sqref="K50:K62">
    <cfRule type="expression" dxfId="61" priority="36">
      <formula>AND(durée&lt;&gt;"2 ans",durée&lt;&gt;"3 ans")</formula>
    </cfRule>
  </conditionalFormatting>
  <conditionalFormatting sqref="K65:K73">
    <cfRule type="expression" dxfId="60" priority="35">
      <formula>AND(durée&lt;&gt;"2 ans",durée&lt;&gt;"3 ans")</formula>
    </cfRule>
  </conditionalFormatting>
  <conditionalFormatting sqref="K76:K88">
    <cfRule type="expression" dxfId="59" priority="9">
      <formula>($H$15="1 an")</formula>
    </cfRule>
  </conditionalFormatting>
  <conditionalFormatting sqref="L5">
    <cfRule type="expression" dxfId="58" priority="8">
      <formula>IF($L$3&lt;&gt;$L$4,TRUE,FALSE)</formula>
    </cfRule>
  </conditionalFormatting>
  <conditionalFormatting sqref="L15">
    <cfRule type="expression" dxfId="57" priority="3">
      <formula>AND( OR(B15="Volet 1 – Mission exploratoire", B15="Volet 2 – Transfert d’expertise"))</formula>
    </cfRule>
    <cfRule type="expression" dxfId="56" priority="1">
      <formula>AND(OR(ISNUMBER(SEARCH("2 ans",durée)), ISNUMBER(SEARCH("3 ans",durée))),    OR(B15="Volet 1 – Mission exploratoire", B15="Volet 2 – Transfert d’expertise"))</formula>
    </cfRule>
  </conditionalFormatting>
  <conditionalFormatting sqref="L22:L23">
    <cfRule type="expression" dxfId="55" priority="30">
      <formula>durée&lt;&gt;"3 ans"</formula>
    </cfRule>
  </conditionalFormatting>
  <conditionalFormatting sqref="L23:L24">
    <cfRule type="expression" dxfId="54" priority="18">
      <formula>IF($L$23&gt;$R$23,TRUE,FALSE)</formula>
    </cfRule>
  </conditionalFormatting>
  <conditionalFormatting sqref="L25">
    <cfRule type="expression" dxfId="53" priority="28">
      <formula>durée&lt;&gt;"3 ans"</formula>
    </cfRule>
  </conditionalFormatting>
  <conditionalFormatting sqref="L27 L49 L64 L75:L88">
    <cfRule type="expression" dxfId="52" priority="11">
      <formula>OR($H$15="1 an",$H$15="2 ans")</formula>
    </cfRule>
  </conditionalFormatting>
  <conditionalFormatting sqref="L28:L36">
    <cfRule type="expression" dxfId="51" priority="44">
      <formula>durée&lt;&gt;"3 ans"</formula>
    </cfRule>
  </conditionalFormatting>
  <conditionalFormatting sqref="L38">
    <cfRule type="expression" dxfId="50" priority="10">
      <formula>OR($H$15="1 an",$H$15="2 ans")</formula>
    </cfRule>
  </conditionalFormatting>
  <conditionalFormatting sqref="L39:L47">
    <cfRule type="expression" dxfId="49" priority="43">
      <formula>durée&lt;&gt;"3 ans"</formula>
    </cfRule>
  </conditionalFormatting>
  <conditionalFormatting sqref="L50:L62">
    <cfRule type="expression" dxfId="48" priority="40">
      <formula>durée&lt;&gt;"3 ans"</formula>
    </cfRule>
  </conditionalFormatting>
  <conditionalFormatting sqref="L65:L73">
    <cfRule type="expression" dxfId="47" priority="39">
      <formula>durée&lt;&gt;"3 ans"</formula>
    </cfRule>
  </conditionalFormatting>
  <conditionalFormatting sqref="L2:Q5">
    <cfRule type="expression" dxfId="46" priority="6">
      <formula>(durée="1 an")</formula>
    </cfRule>
  </conditionalFormatting>
  <conditionalFormatting sqref="Q2:Q5">
    <cfRule type="expression" dxfId="45" priority="5">
      <formula>OR(durée="1 an",durée="2 ans")</formula>
    </cfRule>
  </conditionalFormatting>
  <conditionalFormatting sqref="Q5">
    <cfRule type="expression" dxfId="44" priority="7">
      <formula>IF($Q$3&lt;&gt;$Q$4,TRUE,FALSE)</formula>
    </cfRule>
  </conditionalFormatting>
  <conditionalFormatting sqref="R23:S23 R24">
    <cfRule type="expression" dxfId="43" priority="63">
      <formula>OR($J$23&gt;$R$23,$K$23&gt;$R$23,$L$23&gt;$R$23)</formula>
    </cfRule>
  </conditionalFormatting>
  <conditionalFormatting sqref="V23:Z24">
    <cfRule type="expression" dxfId="42" priority="61">
      <formula>OR($J$23&gt;$R$23,$K$23&gt;$R$23,$L$23&gt;$R$23)</formula>
    </cfRule>
  </conditionalFormatting>
  <dataValidations count="5">
    <dataValidation type="list" allowBlank="1" showInputMessage="1" showErrorMessage="1" sqref="H15" xr:uid="{00000000-0002-0000-0000-000001000000}">
      <formula1>$AA$54:$AA$56</formula1>
    </dataValidation>
    <dataValidation type="list" allowBlank="1" showInputMessage="1" showErrorMessage="1" sqref="B15" xr:uid="{00000000-0002-0000-0000-000002000000}">
      <formula1>$AA$24:$AA$27</formula1>
    </dataValidation>
    <dataValidation type="list" allowBlank="1" showInputMessage="1" showErrorMessage="1" sqref="H13:I13" xr:uid="{00000000-0002-0000-0000-000004000000}">
      <formula1>$AA$77:$AA$82</formula1>
    </dataValidation>
    <dataValidation type="list" allowBlank="1" showInputMessage="1" showErrorMessage="1" sqref="C19:F19" xr:uid="{00000000-0002-0000-0000-000003000000}">
      <formula1>$AA$31:$AA$38</formula1>
    </dataValidation>
    <dataValidation type="list" allowBlank="1" showInputMessage="1" showErrorMessage="1" sqref="G84:I84" xr:uid="{00000000-0002-0000-0000-000000000000}">
      <formula1>$AA$59:$AA$71</formula1>
    </dataValidation>
  </dataValidations>
  <pageMargins left="0.7" right="0.7" top="0.75" bottom="0.75" header="0.3" footer="0.3"/>
  <pageSetup orientation="portrait" horizontalDpi="300" verticalDpi="300" r:id="rId1"/>
  <headerFooter alignWithMargins="0"/>
  <ignoredErrors>
    <ignoredError sqref="K36:L36 K47:L47 K62:L62 K73:L7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locked="0" defaultSize="0" autoFill="0" autoLine="0" autoPict="0" altText="Budget">
                <anchor moveWithCells="1">
                  <from>
                    <xdr:col>0</xdr:col>
                    <xdr:colOff>355600</xdr:colOff>
                    <xdr:row>2</xdr:row>
                    <xdr:rowOff>165100</xdr:rowOff>
                  </from>
                  <to>
                    <xdr:col>0</xdr:col>
                    <xdr:colOff>723900</xdr:colOff>
                    <xdr:row>3</xdr:row>
                    <xdr:rowOff>184150</xdr:rowOff>
                  </to>
                </anchor>
              </controlPr>
            </control>
          </mc:Choice>
        </mc:AlternateContent>
        <mc:AlternateContent xmlns:mc="http://schemas.openxmlformats.org/markup-compatibility/2006">
          <mc:Choice Requires="x14">
            <control shapeId="1030" r:id="rId5" name="Option Button 6">
              <controlPr locked="0" defaultSize="0" autoFill="0" autoLine="0" autoPict="0">
                <anchor moveWithCells="1">
                  <from>
                    <xdr:col>1</xdr:col>
                    <xdr:colOff>704850</xdr:colOff>
                    <xdr:row>2</xdr:row>
                    <xdr:rowOff>165100</xdr:rowOff>
                  </from>
                  <to>
                    <xdr:col>1</xdr:col>
                    <xdr:colOff>1022350</xdr:colOff>
                    <xdr:row>3</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5B0F-05B2-4D93-BD6C-DA319744BDE3}">
  <sheetPr>
    <tabColor theme="4"/>
  </sheetPr>
  <dimension ref="A1:BL630"/>
  <sheetViews>
    <sheetView showGridLines="0" showRowColHeaders="0" zoomScale="115" zoomScaleNormal="115" workbookViewId="0">
      <pane ySplit="6" topLeftCell="A7" activePane="bottomLeft" state="frozen"/>
      <selection activeCell="K34" sqref="K34"/>
      <selection pane="bottomLeft" activeCell="P72" sqref="P72"/>
    </sheetView>
  </sheetViews>
  <sheetFormatPr baseColWidth="10" defaultColWidth="11.453125" defaultRowHeight="11.5" x14ac:dyDescent="0.25"/>
  <cols>
    <col min="1" max="1" width="12.54296875" style="4" customWidth="1"/>
    <col min="2" max="2" width="16.1796875" style="4" customWidth="1"/>
    <col min="3" max="3" width="8.453125" style="4" customWidth="1"/>
    <col min="4" max="5" width="11.453125" style="4"/>
    <col min="6" max="7" width="9.1796875" style="4" customWidth="1"/>
    <col min="8" max="8" width="9.7265625" style="4" customWidth="1"/>
    <col min="9" max="12" width="12" style="4" customWidth="1"/>
    <col min="13" max="13" width="12.1796875" style="4" customWidth="1"/>
    <col min="14" max="14" width="12.453125" style="4" customWidth="1"/>
    <col min="15" max="16" width="12" style="4" customWidth="1"/>
    <col min="17" max="17" width="12.1796875" style="4" customWidth="1"/>
    <col min="18" max="18" width="23.54296875" style="4" hidden="1" customWidth="1"/>
    <col min="19" max="19" width="25.26953125" style="4" hidden="1" customWidth="1"/>
    <col min="20" max="20" width="21.1796875" style="4" hidden="1" customWidth="1"/>
    <col min="21" max="21" width="12.1796875" style="4" hidden="1" customWidth="1"/>
    <col min="22" max="22" width="3.1796875" style="4" customWidth="1"/>
    <col min="23" max="23" width="4.7265625" style="4" customWidth="1"/>
    <col min="24" max="26" width="12.7265625" style="4" customWidth="1"/>
    <col min="27" max="27" width="46" style="4" customWidth="1"/>
    <col min="28" max="39" width="11.453125" style="4"/>
    <col min="40" max="64" width="11.453125" style="2"/>
    <col min="65" max="16384" width="11.453125" style="4"/>
  </cols>
  <sheetData>
    <row r="1" spans="1:39" ht="3.75" customHeight="1" x14ac:dyDescent="0.25"/>
    <row r="2" spans="1:39" x14ac:dyDescent="0.25">
      <c r="A2" s="322"/>
      <c r="B2" s="322"/>
      <c r="C2" s="322"/>
      <c r="D2" s="322"/>
      <c r="N2" s="318" t="s">
        <v>0</v>
      </c>
      <c r="O2" s="318"/>
      <c r="P2" s="318"/>
      <c r="Q2" s="318"/>
    </row>
    <row r="3" spans="1:39" x14ac:dyDescent="0.25">
      <c r="A3" s="123"/>
      <c r="B3" s="124"/>
      <c r="C3" s="124"/>
      <c r="D3" s="124"/>
      <c r="N3" s="125"/>
      <c r="O3" s="126" t="s">
        <v>123</v>
      </c>
      <c r="P3" s="126" t="s">
        <v>124</v>
      </c>
      <c r="Q3" s="126" t="s">
        <v>125</v>
      </c>
    </row>
    <row r="4" spans="1:39" ht="15.5" x14ac:dyDescent="0.35">
      <c r="A4" s="127"/>
      <c r="B4" s="9" t="str">
        <f>IF(Revenus!M4=1,"Demande de subvention au PAFC","SUBVENTION PAFC")</f>
        <v>SUBVENTION PAFC</v>
      </c>
      <c r="N4" s="128" t="s">
        <v>132</v>
      </c>
      <c r="O4" s="129">
        <f>Totrevenus</f>
        <v>0</v>
      </c>
      <c r="P4" s="129">
        <f>TotrevenusAn2</f>
        <v>0</v>
      </c>
      <c r="Q4" s="129">
        <f>TotrevenusAn3</f>
        <v>0</v>
      </c>
    </row>
    <row r="5" spans="1:39" ht="15.5" x14ac:dyDescent="0.35">
      <c r="A5" s="127"/>
      <c r="B5" s="9" t="str">
        <f>IF(Revenus!M4=1,"BUDGET – DÉPENSES DU PROJET","Bilan financier - DÉPENSES DU PROJET")</f>
        <v>Bilan financier - DÉPENSES DU PROJET</v>
      </c>
      <c r="G5" s="130"/>
      <c r="H5" s="131" t="s">
        <v>3</v>
      </c>
      <c r="I5" s="132"/>
      <c r="K5" s="130"/>
      <c r="L5" s="130"/>
      <c r="M5" s="130"/>
      <c r="N5" s="128" t="s">
        <v>133</v>
      </c>
      <c r="O5" s="129">
        <f>TotDépensesAn1</f>
        <v>0</v>
      </c>
      <c r="P5" s="129">
        <f>TotalDépensesAn2</f>
        <v>0</v>
      </c>
      <c r="Q5" s="129">
        <f>TotalDépensesAn3</f>
        <v>0</v>
      </c>
      <c r="AB5" s="55" t="str">
        <f>Revenus!W4</f>
        <v>23/01/2026 V3,0 LG</v>
      </c>
      <c r="AI5" s="16"/>
    </row>
    <row r="6" spans="1:39" x14ac:dyDescent="0.25">
      <c r="A6" s="133"/>
      <c r="B6" s="134"/>
      <c r="C6" s="134"/>
      <c r="D6" s="134"/>
      <c r="N6" s="135" t="s">
        <v>4</v>
      </c>
      <c r="O6" s="136">
        <f>O4-O5</f>
        <v>0</v>
      </c>
      <c r="P6" s="136">
        <f>P4-P5</f>
        <v>0</v>
      </c>
      <c r="Q6" s="136">
        <f>Q4-Q5</f>
        <v>0</v>
      </c>
    </row>
    <row r="7" spans="1:39" ht="9"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x14ac:dyDescent="0.25">
      <c r="A8" s="11" t="s">
        <v>62</v>
      </c>
      <c r="B8" s="137"/>
      <c r="C8" s="137"/>
      <c r="D8" s="138"/>
      <c r="E8" s="138"/>
      <c r="F8" s="138"/>
      <c r="G8" s="138"/>
      <c r="H8" s="138"/>
      <c r="I8" s="138"/>
      <c r="J8" s="138"/>
      <c r="K8" s="138"/>
      <c r="L8" s="138"/>
      <c r="M8" s="138"/>
      <c r="N8" s="138"/>
      <c r="O8" s="138"/>
      <c r="P8" s="138"/>
      <c r="Q8" s="138"/>
      <c r="R8" s="139"/>
      <c r="S8" s="139"/>
      <c r="T8" s="139"/>
      <c r="U8" s="2"/>
      <c r="V8" s="2"/>
      <c r="W8" s="2"/>
      <c r="X8" s="2"/>
      <c r="Y8" s="2"/>
      <c r="Z8" s="2"/>
      <c r="AA8" s="2"/>
      <c r="AB8" s="2"/>
      <c r="AC8" s="2"/>
      <c r="AD8" s="2"/>
      <c r="AE8" s="2"/>
      <c r="AF8" s="2"/>
      <c r="AG8" s="2"/>
      <c r="AH8" s="2"/>
      <c r="AI8" s="2"/>
      <c r="AJ8" s="2"/>
      <c r="AK8" s="2"/>
      <c r="AL8" s="2"/>
      <c r="AM8" s="2"/>
    </row>
    <row r="9" spans="1:39" ht="15" customHeight="1" x14ac:dyDescent="0.25">
      <c r="A9" s="321"/>
      <c r="B9" s="321"/>
      <c r="C9" s="321"/>
      <c r="D9" s="317"/>
      <c r="E9" s="317"/>
      <c r="F9" s="317"/>
      <c r="G9" s="317"/>
      <c r="H9" s="317"/>
      <c r="I9" s="319" t="s">
        <v>123</v>
      </c>
      <c r="J9" s="303"/>
      <c r="K9" s="303"/>
      <c r="L9" s="303" t="s">
        <v>124</v>
      </c>
      <c r="M9" s="303"/>
      <c r="N9" s="303"/>
      <c r="O9" s="303" t="s">
        <v>125</v>
      </c>
      <c r="P9" s="303"/>
      <c r="Q9" s="303"/>
      <c r="R9" s="139"/>
      <c r="S9" s="139"/>
      <c r="T9" s="139"/>
      <c r="U9" s="2"/>
      <c r="V9" s="2"/>
      <c r="W9" s="2"/>
      <c r="X9" s="300" t="s">
        <v>111</v>
      </c>
      <c r="Y9" s="300"/>
      <c r="Z9" s="300"/>
      <c r="AA9" s="300"/>
      <c r="AB9" s="2"/>
      <c r="AC9" s="2"/>
      <c r="AD9" s="2"/>
      <c r="AE9" s="2"/>
      <c r="AF9" s="2"/>
      <c r="AG9" s="2"/>
      <c r="AH9" s="2"/>
      <c r="AI9" s="2"/>
      <c r="AJ9" s="2"/>
      <c r="AK9" s="2"/>
      <c r="AL9" s="2"/>
      <c r="AM9" s="2"/>
    </row>
    <row r="10" spans="1:39" ht="44.25" customHeight="1" x14ac:dyDescent="0.25">
      <c r="A10" s="140"/>
      <c r="B10" s="140"/>
      <c r="C10" s="305" t="s">
        <v>63</v>
      </c>
      <c r="D10" s="305"/>
      <c r="E10" s="305"/>
      <c r="F10" s="305"/>
      <c r="G10" s="305"/>
      <c r="H10" s="305"/>
      <c r="I10" s="141" t="s">
        <v>64</v>
      </c>
      <c r="J10" s="142" t="s">
        <v>143</v>
      </c>
      <c r="K10" s="143" t="s">
        <v>65</v>
      </c>
      <c r="L10" s="144" t="s">
        <v>64</v>
      </c>
      <c r="M10" s="145" t="s">
        <v>143</v>
      </c>
      <c r="N10" s="146" t="s">
        <v>65</v>
      </c>
      <c r="O10" s="147" t="s">
        <v>64</v>
      </c>
      <c r="P10" s="148" t="s">
        <v>143</v>
      </c>
      <c r="Q10" s="146" t="s">
        <v>65</v>
      </c>
      <c r="R10" s="149"/>
      <c r="S10" s="149"/>
      <c r="T10" s="149"/>
      <c r="U10" s="2"/>
      <c r="V10" s="2"/>
      <c r="W10" s="2"/>
      <c r="X10" s="150" t="s">
        <v>123</v>
      </c>
      <c r="Y10" s="150" t="s">
        <v>124</v>
      </c>
      <c r="Z10" s="150" t="s">
        <v>125</v>
      </c>
      <c r="AA10" s="150" t="s">
        <v>110</v>
      </c>
      <c r="AB10" s="2"/>
      <c r="AC10" s="2"/>
      <c r="AD10" s="2"/>
      <c r="AE10" s="2"/>
      <c r="AF10" s="2"/>
      <c r="AG10" s="2"/>
      <c r="AH10" s="2"/>
      <c r="AI10" s="2"/>
      <c r="AJ10" s="2"/>
      <c r="AK10" s="2"/>
      <c r="AL10" s="2"/>
      <c r="AM10" s="2"/>
    </row>
    <row r="11" spans="1:39" ht="14.25" customHeight="1" x14ac:dyDescent="0.25">
      <c r="A11" s="258" t="s">
        <v>139</v>
      </c>
      <c r="B11" s="258"/>
      <c r="C11" s="320"/>
      <c r="D11" s="320"/>
      <c r="E11" s="320"/>
      <c r="F11" s="320"/>
      <c r="G11" s="320"/>
      <c r="H11" s="320"/>
      <c r="I11" s="45"/>
      <c r="J11" s="53">
        <v>0</v>
      </c>
      <c r="K11" s="151">
        <f>I11*J11</f>
        <v>0</v>
      </c>
      <c r="L11" s="48"/>
      <c r="M11" s="41">
        <v>0</v>
      </c>
      <c r="N11" s="151">
        <f t="shared" ref="N11:N24" si="0">L11*M11</f>
        <v>0</v>
      </c>
      <c r="O11" s="40"/>
      <c r="P11" s="41">
        <v>0</v>
      </c>
      <c r="Q11" s="151">
        <f t="shared" ref="Q11:Q24" si="1">O11*P11</f>
        <v>0</v>
      </c>
      <c r="R11" s="152">
        <f t="shared" ref="R11:R24" si="2">IF(X11="",K11,X11)</f>
        <v>0</v>
      </c>
      <c r="S11" s="152">
        <f t="shared" ref="S11:S24" si="3">IF(Y11="",N11,Y11)</f>
        <v>0</v>
      </c>
      <c r="T11" s="152">
        <f t="shared" ref="T11:T24" si="4">IF(Z11="",Q11,Z11)</f>
        <v>0</v>
      </c>
      <c r="U11" s="2"/>
      <c r="V11" s="2"/>
      <c r="W11" s="2"/>
      <c r="X11" s="153"/>
      <c r="Y11" s="153"/>
      <c r="Z11" s="153"/>
      <c r="AA11" s="154"/>
      <c r="AB11" s="2"/>
      <c r="AC11" s="2"/>
      <c r="AD11" s="2"/>
      <c r="AE11" s="2"/>
      <c r="AF11" s="2"/>
      <c r="AG11" s="2"/>
      <c r="AH11" s="2"/>
      <c r="AI11" s="2"/>
      <c r="AJ11" s="2"/>
      <c r="AK11" s="2"/>
      <c r="AL11" s="2"/>
      <c r="AM11" s="2"/>
    </row>
    <row r="12" spans="1:39" x14ac:dyDescent="0.25">
      <c r="A12" s="258"/>
      <c r="B12" s="258"/>
      <c r="C12" s="320"/>
      <c r="D12" s="320"/>
      <c r="E12" s="320"/>
      <c r="F12" s="320"/>
      <c r="G12" s="320"/>
      <c r="H12" s="320"/>
      <c r="I12" s="45"/>
      <c r="J12" s="52">
        <v>0</v>
      </c>
      <c r="K12" s="151">
        <f t="shared" ref="K12:K24" si="5">I12*J12</f>
        <v>0</v>
      </c>
      <c r="L12" s="49"/>
      <c r="M12" s="46">
        <v>0</v>
      </c>
      <c r="N12" s="151">
        <f t="shared" si="0"/>
        <v>0</v>
      </c>
      <c r="O12" s="45"/>
      <c r="P12" s="46">
        <v>0</v>
      </c>
      <c r="Q12" s="151">
        <f t="shared" si="1"/>
        <v>0</v>
      </c>
      <c r="R12" s="152">
        <f t="shared" si="2"/>
        <v>0</v>
      </c>
      <c r="S12" s="152">
        <f t="shared" si="3"/>
        <v>0</v>
      </c>
      <c r="T12" s="152">
        <f t="shared" si="4"/>
        <v>0</v>
      </c>
      <c r="U12" s="2"/>
      <c r="V12" s="2"/>
      <c r="W12" s="2"/>
      <c r="X12" s="153"/>
      <c r="Y12" s="153"/>
      <c r="Z12" s="153"/>
      <c r="AA12" s="154"/>
      <c r="AB12" s="2"/>
      <c r="AC12" s="2"/>
      <c r="AD12" s="2"/>
      <c r="AE12" s="2"/>
      <c r="AF12" s="2"/>
      <c r="AG12" s="2"/>
      <c r="AH12" s="2"/>
      <c r="AI12" s="2"/>
      <c r="AJ12" s="2"/>
      <c r="AK12" s="2"/>
      <c r="AL12" s="2"/>
      <c r="AM12" s="2"/>
    </row>
    <row r="13" spans="1:39" x14ac:dyDescent="0.25">
      <c r="A13" s="258"/>
      <c r="B13" s="258"/>
      <c r="C13" s="320"/>
      <c r="D13" s="320"/>
      <c r="E13" s="320"/>
      <c r="F13" s="320"/>
      <c r="G13" s="320"/>
      <c r="H13" s="320"/>
      <c r="I13" s="45"/>
      <c r="J13" s="52">
        <v>0</v>
      </c>
      <c r="K13" s="151">
        <f t="shared" si="5"/>
        <v>0</v>
      </c>
      <c r="L13" s="49"/>
      <c r="M13" s="46">
        <v>0</v>
      </c>
      <c r="N13" s="151">
        <f t="shared" si="0"/>
        <v>0</v>
      </c>
      <c r="O13" s="45"/>
      <c r="P13" s="46">
        <v>0</v>
      </c>
      <c r="Q13" s="151">
        <f t="shared" si="1"/>
        <v>0</v>
      </c>
      <c r="R13" s="152">
        <f t="shared" si="2"/>
        <v>0</v>
      </c>
      <c r="S13" s="152">
        <f t="shared" si="3"/>
        <v>0</v>
      </c>
      <c r="T13" s="152">
        <f t="shared" si="4"/>
        <v>0</v>
      </c>
      <c r="U13" s="2"/>
      <c r="V13" s="2"/>
      <c r="W13" s="2"/>
      <c r="X13" s="153"/>
      <c r="Y13" s="153"/>
      <c r="Z13" s="153"/>
      <c r="AA13" s="154"/>
      <c r="AB13" s="2"/>
      <c r="AC13" s="2"/>
      <c r="AD13" s="2"/>
      <c r="AE13" s="2"/>
      <c r="AF13" s="2"/>
      <c r="AG13" s="2"/>
      <c r="AH13" s="2"/>
      <c r="AI13" s="2"/>
      <c r="AJ13" s="2"/>
      <c r="AK13" s="2"/>
      <c r="AL13" s="2"/>
      <c r="AM13" s="2"/>
    </row>
    <row r="14" spans="1:39" x14ac:dyDescent="0.25">
      <c r="A14" s="258"/>
      <c r="B14" s="258"/>
      <c r="C14" s="320"/>
      <c r="D14" s="320"/>
      <c r="E14" s="320"/>
      <c r="F14" s="320"/>
      <c r="G14" s="320"/>
      <c r="H14" s="320"/>
      <c r="I14" s="45"/>
      <c r="J14" s="52">
        <v>0</v>
      </c>
      <c r="K14" s="151">
        <f t="shared" si="5"/>
        <v>0</v>
      </c>
      <c r="L14" s="49"/>
      <c r="M14" s="46">
        <v>0</v>
      </c>
      <c r="N14" s="151">
        <f t="shared" si="0"/>
        <v>0</v>
      </c>
      <c r="O14" s="45"/>
      <c r="P14" s="46">
        <v>0</v>
      </c>
      <c r="Q14" s="151">
        <f t="shared" si="1"/>
        <v>0</v>
      </c>
      <c r="R14" s="152">
        <f t="shared" si="2"/>
        <v>0</v>
      </c>
      <c r="S14" s="152">
        <f t="shared" si="3"/>
        <v>0</v>
      </c>
      <c r="T14" s="152">
        <f t="shared" si="4"/>
        <v>0</v>
      </c>
      <c r="U14" s="2"/>
      <c r="V14" s="2"/>
      <c r="W14" s="2"/>
      <c r="X14" s="153"/>
      <c r="Y14" s="153"/>
      <c r="Z14" s="153"/>
      <c r="AA14" s="154"/>
      <c r="AB14" s="2"/>
      <c r="AC14" s="2"/>
      <c r="AD14" s="2"/>
      <c r="AE14" s="2"/>
      <c r="AF14" s="2"/>
      <c r="AG14" s="2"/>
      <c r="AH14" s="2"/>
      <c r="AI14" s="2"/>
      <c r="AJ14" s="2"/>
      <c r="AK14" s="2"/>
      <c r="AL14" s="2"/>
      <c r="AM14" s="2"/>
    </row>
    <row r="15" spans="1:39" x14ac:dyDescent="0.25">
      <c r="A15" s="258"/>
      <c r="B15" s="258"/>
      <c r="C15" s="320"/>
      <c r="D15" s="320"/>
      <c r="E15" s="320"/>
      <c r="F15" s="320"/>
      <c r="G15" s="320"/>
      <c r="H15" s="320"/>
      <c r="I15" s="45"/>
      <c r="J15" s="52">
        <v>0</v>
      </c>
      <c r="K15" s="151">
        <f t="shared" si="5"/>
        <v>0</v>
      </c>
      <c r="L15" s="49"/>
      <c r="M15" s="46">
        <v>0</v>
      </c>
      <c r="N15" s="151">
        <f t="shared" si="0"/>
        <v>0</v>
      </c>
      <c r="O15" s="45"/>
      <c r="P15" s="46">
        <v>0</v>
      </c>
      <c r="Q15" s="151">
        <f t="shared" si="1"/>
        <v>0</v>
      </c>
      <c r="R15" s="152">
        <f t="shared" si="2"/>
        <v>0</v>
      </c>
      <c r="S15" s="152">
        <f t="shared" si="3"/>
        <v>0</v>
      </c>
      <c r="T15" s="152">
        <f t="shared" si="4"/>
        <v>0</v>
      </c>
      <c r="U15" s="2"/>
      <c r="V15" s="2"/>
      <c r="W15" s="2"/>
      <c r="X15" s="153"/>
      <c r="Y15" s="153"/>
      <c r="Z15" s="153"/>
      <c r="AA15" s="154"/>
      <c r="AB15" s="2"/>
      <c r="AC15" s="2"/>
      <c r="AD15" s="2"/>
      <c r="AE15" s="2"/>
      <c r="AF15" s="2"/>
      <c r="AG15" s="2"/>
      <c r="AH15" s="2"/>
      <c r="AI15" s="2"/>
      <c r="AJ15" s="2"/>
      <c r="AK15" s="2"/>
      <c r="AL15" s="2"/>
      <c r="AM15" s="2"/>
    </row>
    <row r="16" spans="1:39" x14ac:dyDescent="0.25">
      <c r="A16" s="258"/>
      <c r="B16" s="258"/>
      <c r="C16" s="320"/>
      <c r="D16" s="320"/>
      <c r="E16" s="320"/>
      <c r="F16" s="320"/>
      <c r="G16" s="320"/>
      <c r="H16" s="320"/>
      <c r="I16" s="45"/>
      <c r="J16" s="52">
        <v>0</v>
      </c>
      <c r="K16" s="151">
        <f t="shared" si="5"/>
        <v>0</v>
      </c>
      <c r="L16" s="49"/>
      <c r="M16" s="46">
        <v>0</v>
      </c>
      <c r="N16" s="151">
        <f t="shared" si="0"/>
        <v>0</v>
      </c>
      <c r="O16" s="45"/>
      <c r="P16" s="46">
        <v>0</v>
      </c>
      <c r="Q16" s="151">
        <f t="shared" si="1"/>
        <v>0</v>
      </c>
      <c r="R16" s="152">
        <f t="shared" si="2"/>
        <v>0</v>
      </c>
      <c r="S16" s="152">
        <f t="shared" si="3"/>
        <v>0</v>
      </c>
      <c r="T16" s="152">
        <f t="shared" si="4"/>
        <v>0</v>
      </c>
      <c r="U16" s="2"/>
      <c r="V16" s="2"/>
      <c r="W16" s="2"/>
      <c r="X16" s="153"/>
      <c r="Y16" s="153"/>
      <c r="Z16" s="153"/>
      <c r="AA16" s="154"/>
      <c r="AB16" s="2"/>
      <c r="AC16" s="2"/>
      <c r="AD16" s="2"/>
      <c r="AE16" s="2"/>
      <c r="AF16" s="2"/>
      <c r="AG16" s="2"/>
      <c r="AH16" s="2"/>
      <c r="AI16" s="2"/>
      <c r="AJ16" s="2"/>
      <c r="AK16" s="2"/>
      <c r="AL16" s="2"/>
      <c r="AM16" s="2"/>
    </row>
    <row r="17" spans="1:39" x14ac:dyDescent="0.25">
      <c r="A17" s="258"/>
      <c r="B17" s="258"/>
      <c r="C17" s="320"/>
      <c r="D17" s="320"/>
      <c r="E17" s="320"/>
      <c r="F17" s="320"/>
      <c r="G17" s="320"/>
      <c r="H17" s="320"/>
      <c r="I17" s="45"/>
      <c r="J17" s="52">
        <v>0</v>
      </c>
      <c r="K17" s="151">
        <f t="shared" si="5"/>
        <v>0</v>
      </c>
      <c r="L17" s="49"/>
      <c r="M17" s="46">
        <v>0</v>
      </c>
      <c r="N17" s="151">
        <f t="shared" si="0"/>
        <v>0</v>
      </c>
      <c r="O17" s="45"/>
      <c r="P17" s="46">
        <v>0</v>
      </c>
      <c r="Q17" s="151">
        <f t="shared" si="1"/>
        <v>0</v>
      </c>
      <c r="R17" s="152">
        <f t="shared" si="2"/>
        <v>0</v>
      </c>
      <c r="S17" s="152">
        <f t="shared" si="3"/>
        <v>0</v>
      </c>
      <c r="T17" s="152">
        <f t="shared" si="4"/>
        <v>0</v>
      </c>
      <c r="U17" s="2"/>
      <c r="V17" s="2"/>
      <c r="W17" s="2"/>
      <c r="X17" s="153"/>
      <c r="Y17" s="153"/>
      <c r="Z17" s="153"/>
      <c r="AA17" s="154"/>
      <c r="AB17" s="2"/>
      <c r="AC17" s="2"/>
      <c r="AD17" s="2"/>
      <c r="AE17" s="2"/>
      <c r="AF17" s="2"/>
      <c r="AG17" s="2"/>
      <c r="AH17" s="2"/>
      <c r="AI17" s="2"/>
      <c r="AJ17" s="2"/>
      <c r="AK17" s="2"/>
      <c r="AL17" s="2"/>
      <c r="AM17" s="2"/>
    </row>
    <row r="18" spans="1:39" x14ac:dyDescent="0.25">
      <c r="A18" s="258"/>
      <c r="B18" s="258"/>
      <c r="C18" s="320"/>
      <c r="D18" s="320"/>
      <c r="E18" s="320"/>
      <c r="F18" s="320"/>
      <c r="G18" s="320"/>
      <c r="H18" s="320"/>
      <c r="I18" s="45"/>
      <c r="J18" s="52">
        <v>0</v>
      </c>
      <c r="K18" s="151">
        <f t="shared" si="5"/>
        <v>0</v>
      </c>
      <c r="L18" s="49"/>
      <c r="M18" s="46">
        <v>0</v>
      </c>
      <c r="N18" s="151">
        <f t="shared" si="0"/>
        <v>0</v>
      </c>
      <c r="O18" s="45"/>
      <c r="P18" s="46">
        <v>0</v>
      </c>
      <c r="Q18" s="151">
        <f t="shared" si="1"/>
        <v>0</v>
      </c>
      <c r="R18" s="152">
        <f t="shared" si="2"/>
        <v>0</v>
      </c>
      <c r="S18" s="152">
        <f t="shared" si="3"/>
        <v>0</v>
      </c>
      <c r="T18" s="152">
        <f t="shared" si="4"/>
        <v>0</v>
      </c>
      <c r="U18" s="2"/>
      <c r="V18" s="2"/>
      <c r="W18" s="2"/>
      <c r="X18" s="153"/>
      <c r="Y18" s="153"/>
      <c r="Z18" s="153"/>
      <c r="AA18" s="154"/>
      <c r="AB18" s="2"/>
      <c r="AC18" s="2"/>
      <c r="AD18" s="2"/>
      <c r="AE18" s="2"/>
      <c r="AF18" s="2"/>
      <c r="AG18" s="2"/>
      <c r="AH18" s="2"/>
      <c r="AI18" s="2"/>
      <c r="AJ18" s="2"/>
      <c r="AK18" s="2"/>
      <c r="AL18" s="2"/>
      <c r="AM18" s="2"/>
    </row>
    <row r="19" spans="1:39" x14ac:dyDescent="0.25">
      <c r="A19" s="258"/>
      <c r="B19" s="258"/>
      <c r="C19" s="320"/>
      <c r="D19" s="320"/>
      <c r="E19" s="320"/>
      <c r="F19" s="320"/>
      <c r="G19" s="320"/>
      <c r="H19" s="320"/>
      <c r="I19" s="45"/>
      <c r="J19" s="52">
        <v>0</v>
      </c>
      <c r="K19" s="151">
        <f t="shared" si="5"/>
        <v>0</v>
      </c>
      <c r="L19" s="49"/>
      <c r="M19" s="46">
        <v>0</v>
      </c>
      <c r="N19" s="151">
        <f t="shared" si="0"/>
        <v>0</v>
      </c>
      <c r="O19" s="45"/>
      <c r="P19" s="46">
        <v>0</v>
      </c>
      <c r="Q19" s="151">
        <f t="shared" si="1"/>
        <v>0</v>
      </c>
      <c r="R19" s="152">
        <f t="shared" si="2"/>
        <v>0</v>
      </c>
      <c r="S19" s="152">
        <f t="shared" si="3"/>
        <v>0</v>
      </c>
      <c r="T19" s="152">
        <f t="shared" si="4"/>
        <v>0</v>
      </c>
      <c r="U19" s="2"/>
      <c r="V19" s="2"/>
      <c r="W19" s="2"/>
      <c r="X19" s="153"/>
      <c r="Y19" s="153"/>
      <c r="Z19" s="153"/>
      <c r="AA19" s="154"/>
      <c r="AB19" s="2"/>
      <c r="AC19" s="2"/>
      <c r="AD19" s="2"/>
      <c r="AE19" s="2"/>
      <c r="AF19" s="2"/>
      <c r="AG19" s="2"/>
      <c r="AH19" s="2"/>
      <c r="AI19" s="2"/>
      <c r="AJ19" s="2"/>
      <c r="AK19" s="2"/>
      <c r="AL19" s="2"/>
      <c r="AM19" s="2"/>
    </row>
    <row r="20" spans="1:39" x14ac:dyDescent="0.25">
      <c r="A20" s="258"/>
      <c r="B20" s="258"/>
      <c r="C20" s="320"/>
      <c r="D20" s="320"/>
      <c r="E20" s="320"/>
      <c r="F20" s="320"/>
      <c r="G20" s="320"/>
      <c r="H20" s="320"/>
      <c r="I20" s="45"/>
      <c r="J20" s="52">
        <v>0</v>
      </c>
      <c r="K20" s="151">
        <f t="shared" si="5"/>
        <v>0</v>
      </c>
      <c r="L20" s="49"/>
      <c r="M20" s="46">
        <v>0</v>
      </c>
      <c r="N20" s="151">
        <f t="shared" si="0"/>
        <v>0</v>
      </c>
      <c r="O20" s="45"/>
      <c r="P20" s="46">
        <v>0</v>
      </c>
      <c r="Q20" s="151">
        <f t="shared" si="1"/>
        <v>0</v>
      </c>
      <c r="R20" s="152">
        <f t="shared" si="2"/>
        <v>0</v>
      </c>
      <c r="S20" s="152">
        <f t="shared" si="3"/>
        <v>0</v>
      </c>
      <c r="T20" s="152">
        <f t="shared" si="4"/>
        <v>0</v>
      </c>
      <c r="U20" s="2"/>
      <c r="V20" s="2"/>
      <c r="W20" s="2"/>
      <c r="X20" s="153"/>
      <c r="Y20" s="153"/>
      <c r="Z20" s="153"/>
      <c r="AA20" s="154"/>
      <c r="AB20" s="2"/>
      <c r="AC20" s="2"/>
      <c r="AD20" s="2"/>
      <c r="AE20" s="2"/>
      <c r="AF20" s="2"/>
      <c r="AG20" s="2"/>
      <c r="AH20" s="2"/>
      <c r="AI20" s="2"/>
      <c r="AJ20" s="2"/>
      <c r="AK20" s="2"/>
      <c r="AL20" s="2"/>
      <c r="AM20" s="2"/>
    </row>
    <row r="21" spans="1:39" x14ac:dyDescent="0.25">
      <c r="A21" s="258"/>
      <c r="B21" s="258"/>
      <c r="C21" s="320"/>
      <c r="D21" s="320"/>
      <c r="E21" s="320"/>
      <c r="F21" s="320"/>
      <c r="G21" s="320"/>
      <c r="H21" s="320"/>
      <c r="I21" s="45"/>
      <c r="J21" s="52">
        <v>0</v>
      </c>
      <c r="K21" s="151">
        <f t="shared" si="5"/>
        <v>0</v>
      </c>
      <c r="L21" s="49"/>
      <c r="M21" s="46">
        <v>0</v>
      </c>
      <c r="N21" s="151">
        <f t="shared" si="0"/>
        <v>0</v>
      </c>
      <c r="O21" s="45"/>
      <c r="P21" s="46">
        <v>0</v>
      </c>
      <c r="Q21" s="151">
        <f t="shared" si="1"/>
        <v>0</v>
      </c>
      <c r="R21" s="152">
        <f t="shared" si="2"/>
        <v>0</v>
      </c>
      <c r="S21" s="152">
        <f t="shared" si="3"/>
        <v>0</v>
      </c>
      <c r="T21" s="152">
        <f t="shared" si="4"/>
        <v>0</v>
      </c>
      <c r="U21" s="2"/>
      <c r="V21" s="2"/>
      <c r="W21" s="2"/>
      <c r="X21" s="153"/>
      <c r="Y21" s="153"/>
      <c r="Z21" s="153"/>
      <c r="AA21" s="154"/>
      <c r="AB21" s="2"/>
      <c r="AC21" s="2"/>
      <c r="AD21" s="2"/>
      <c r="AE21" s="2"/>
      <c r="AF21" s="2"/>
      <c r="AG21" s="2"/>
      <c r="AH21" s="2"/>
      <c r="AI21" s="2"/>
      <c r="AJ21" s="2"/>
      <c r="AK21" s="2"/>
      <c r="AL21" s="2"/>
      <c r="AM21" s="2"/>
    </row>
    <row r="22" spans="1:39" x14ac:dyDescent="0.25">
      <c r="A22" s="258"/>
      <c r="B22" s="258"/>
      <c r="C22" s="320"/>
      <c r="D22" s="320"/>
      <c r="E22" s="320"/>
      <c r="F22" s="320"/>
      <c r="G22" s="320"/>
      <c r="H22" s="320"/>
      <c r="I22" s="45"/>
      <c r="J22" s="52">
        <v>0</v>
      </c>
      <c r="K22" s="151">
        <f t="shared" si="5"/>
        <v>0</v>
      </c>
      <c r="L22" s="49"/>
      <c r="M22" s="46">
        <v>0</v>
      </c>
      <c r="N22" s="151">
        <f t="shared" si="0"/>
        <v>0</v>
      </c>
      <c r="O22" s="45"/>
      <c r="P22" s="46">
        <v>0</v>
      </c>
      <c r="Q22" s="151">
        <f t="shared" si="1"/>
        <v>0</v>
      </c>
      <c r="R22" s="152">
        <f t="shared" si="2"/>
        <v>0</v>
      </c>
      <c r="S22" s="152">
        <f t="shared" si="3"/>
        <v>0</v>
      </c>
      <c r="T22" s="152">
        <f t="shared" si="4"/>
        <v>0</v>
      </c>
      <c r="U22" s="2"/>
      <c r="V22" s="2"/>
      <c r="W22" s="2"/>
      <c r="X22" s="153"/>
      <c r="Y22" s="153"/>
      <c r="Z22" s="153"/>
      <c r="AA22" s="154"/>
      <c r="AB22" s="2"/>
      <c r="AC22" s="2"/>
      <c r="AD22" s="2"/>
      <c r="AE22" s="2"/>
      <c r="AF22" s="2"/>
      <c r="AG22" s="2"/>
      <c r="AH22" s="2"/>
      <c r="AI22" s="2"/>
      <c r="AJ22" s="2"/>
      <c r="AK22" s="2"/>
      <c r="AL22" s="2"/>
      <c r="AM22" s="2"/>
    </row>
    <row r="23" spans="1:39" x14ac:dyDescent="0.25">
      <c r="A23" s="258"/>
      <c r="B23" s="258"/>
      <c r="C23" s="320"/>
      <c r="D23" s="320"/>
      <c r="E23" s="320"/>
      <c r="F23" s="320"/>
      <c r="G23" s="320"/>
      <c r="H23" s="320"/>
      <c r="I23" s="45"/>
      <c r="J23" s="52">
        <v>0</v>
      </c>
      <c r="K23" s="151">
        <f t="shared" si="5"/>
        <v>0</v>
      </c>
      <c r="L23" s="49"/>
      <c r="M23" s="46">
        <v>0</v>
      </c>
      <c r="N23" s="151">
        <f t="shared" si="0"/>
        <v>0</v>
      </c>
      <c r="O23" s="45"/>
      <c r="P23" s="46">
        <v>0</v>
      </c>
      <c r="Q23" s="151">
        <f t="shared" si="1"/>
        <v>0</v>
      </c>
      <c r="R23" s="152">
        <f t="shared" si="2"/>
        <v>0</v>
      </c>
      <c r="S23" s="152">
        <f t="shared" si="3"/>
        <v>0</v>
      </c>
      <c r="T23" s="152">
        <f t="shared" si="4"/>
        <v>0</v>
      </c>
      <c r="U23" s="2"/>
      <c r="V23" s="2"/>
      <c r="W23" s="2"/>
      <c r="X23" s="153"/>
      <c r="Y23" s="153"/>
      <c r="Z23" s="153"/>
      <c r="AA23" s="154"/>
      <c r="AB23" s="2"/>
      <c r="AC23" s="2"/>
      <c r="AD23" s="2"/>
      <c r="AE23" s="2"/>
      <c r="AF23" s="2"/>
      <c r="AG23" s="2"/>
      <c r="AH23" s="2"/>
      <c r="AI23" s="2"/>
      <c r="AJ23" s="2"/>
      <c r="AK23" s="2"/>
      <c r="AL23" s="2"/>
      <c r="AM23" s="2"/>
    </row>
    <row r="24" spans="1:39" x14ac:dyDescent="0.25">
      <c r="A24" s="258"/>
      <c r="B24" s="258"/>
      <c r="C24" s="320"/>
      <c r="D24" s="320"/>
      <c r="E24" s="320"/>
      <c r="F24" s="323"/>
      <c r="G24" s="323"/>
      <c r="H24" s="323"/>
      <c r="I24" s="54"/>
      <c r="J24" s="52">
        <v>0</v>
      </c>
      <c r="K24" s="151">
        <f t="shared" si="5"/>
        <v>0</v>
      </c>
      <c r="L24" s="49"/>
      <c r="M24" s="46">
        <v>0</v>
      </c>
      <c r="N24" s="151">
        <f t="shared" si="0"/>
        <v>0</v>
      </c>
      <c r="O24" s="45"/>
      <c r="P24" s="46">
        <v>0</v>
      </c>
      <c r="Q24" s="151">
        <f t="shared" si="1"/>
        <v>0</v>
      </c>
      <c r="R24" s="152">
        <f t="shared" si="2"/>
        <v>0</v>
      </c>
      <c r="S24" s="152">
        <f t="shared" si="3"/>
        <v>0</v>
      </c>
      <c r="T24" s="152">
        <f t="shared" si="4"/>
        <v>0</v>
      </c>
      <c r="U24" s="2"/>
      <c r="V24" s="2"/>
      <c r="W24" s="2"/>
      <c r="X24" s="153"/>
      <c r="Y24" s="153"/>
      <c r="Z24" s="153"/>
      <c r="AA24" s="154"/>
      <c r="AB24" s="2"/>
      <c r="AC24" s="2"/>
      <c r="AD24" s="2"/>
      <c r="AE24" s="2"/>
      <c r="AF24" s="2"/>
      <c r="AG24" s="2"/>
      <c r="AH24" s="2"/>
      <c r="AI24" s="2"/>
      <c r="AJ24" s="2"/>
      <c r="AK24" s="2"/>
      <c r="AL24" s="2"/>
      <c r="AM24" s="2"/>
    </row>
    <row r="25" spans="1:39" ht="12" x14ac:dyDescent="0.25">
      <c r="A25" s="155"/>
      <c r="B25" s="155"/>
      <c r="C25" s="2"/>
      <c r="D25" s="2"/>
      <c r="E25" s="2"/>
      <c r="F25" s="302"/>
      <c r="G25" s="302"/>
      <c r="H25" s="302"/>
      <c r="I25" s="156"/>
      <c r="J25" s="157" t="s">
        <v>65</v>
      </c>
      <c r="K25" s="158">
        <f>SUM(K11:K24)</f>
        <v>0</v>
      </c>
      <c r="L25" s="159"/>
      <c r="M25" s="160" t="s">
        <v>65</v>
      </c>
      <c r="N25" s="161">
        <f>SUM(N11:N24)</f>
        <v>0</v>
      </c>
      <c r="O25" s="2"/>
      <c r="P25" s="157" t="s">
        <v>65</v>
      </c>
      <c r="Q25" s="161">
        <f>SUM(Q11:Q24)</f>
        <v>0</v>
      </c>
      <c r="R25" s="162">
        <f t="shared" ref="R25:T25" si="6">SUM(R11:R24)</f>
        <v>0</v>
      </c>
      <c r="S25" s="162">
        <f t="shared" si="6"/>
        <v>0</v>
      </c>
      <c r="T25" s="162">
        <f t="shared" si="6"/>
        <v>0</v>
      </c>
      <c r="U25" s="2"/>
      <c r="V25" s="2"/>
      <c r="W25" s="2"/>
      <c r="X25" s="163" t="str">
        <f>IF(SUM(X11:X24)=0,"",SUM(X11:X24))</f>
        <v/>
      </c>
      <c r="Y25" s="163"/>
      <c r="Z25" s="163"/>
      <c r="AA25" s="2"/>
      <c r="AB25" s="2"/>
      <c r="AC25" s="2"/>
      <c r="AD25" s="2"/>
      <c r="AE25" s="2"/>
      <c r="AF25" s="2"/>
      <c r="AG25" s="2"/>
      <c r="AH25" s="2"/>
      <c r="AI25" s="2"/>
      <c r="AJ25" s="2"/>
      <c r="AK25" s="2"/>
      <c r="AL25" s="2"/>
      <c r="AM25" s="2"/>
    </row>
    <row r="26" spans="1:39" ht="15.75" customHeight="1" x14ac:dyDescent="0.25">
      <c r="A26" s="155"/>
      <c r="B26" s="155"/>
      <c r="C26" s="2"/>
      <c r="D26" s="2"/>
      <c r="E26" s="2"/>
      <c r="F26" s="156"/>
      <c r="G26" s="156"/>
      <c r="H26" s="156"/>
      <c r="I26" s="156"/>
      <c r="J26" s="156"/>
      <c r="K26" s="162"/>
      <c r="L26" s="159"/>
      <c r="M26" s="156"/>
      <c r="N26" s="162"/>
      <c r="O26" s="2"/>
      <c r="P26" s="2"/>
      <c r="Q26" s="162"/>
      <c r="R26" s="162"/>
      <c r="S26" s="162"/>
      <c r="T26" s="162"/>
      <c r="U26" s="2"/>
      <c r="V26" s="2"/>
      <c r="W26" s="2"/>
      <c r="X26" s="2"/>
      <c r="Y26" s="2"/>
      <c r="Z26" s="2"/>
      <c r="AA26" s="2"/>
      <c r="AB26" s="2"/>
      <c r="AC26" s="2"/>
      <c r="AD26" s="2"/>
      <c r="AE26" s="2"/>
      <c r="AF26" s="2"/>
      <c r="AG26" s="2"/>
      <c r="AH26" s="2"/>
      <c r="AI26" s="2"/>
      <c r="AJ26" s="2"/>
      <c r="AK26" s="2"/>
      <c r="AL26" s="2"/>
      <c r="AM26" s="2"/>
    </row>
    <row r="27" spans="1:39" ht="12" customHeight="1" x14ac:dyDescent="0.25">
      <c r="A27" s="324" t="s">
        <v>137</v>
      </c>
      <c r="B27" s="324"/>
      <c r="C27" s="325" t="s">
        <v>66</v>
      </c>
      <c r="D27" s="326"/>
      <c r="E27" s="326"/>
      <c r="F27" s="327"/>
      <c r="G27" s="325" t="s">
        <v>67</v>
      </c>
      <c r="H27" s="326"/>
      <c r="I27" s="326"/>
      <c r="J27" s="327"/>
      <c r="K27" s="164" t="s">
        <v>68</v>
      </c>
      <c r="L27" s="159"/>
      <c r="M27" s="159"/>
      <c r="N27" s="159"/>
      <c r="O27" s="159"/>
      <c r="P27" s="156"/>
      <c r="Q27" s="156"/>
      <c r="R27" s="165"/>
      <c r="S27" s="165"/>
      <c r="T27" s="165"/>
      <c r="U27" s="2"/>
      <c r="V27" s="2"/>
      <c r="W27" s="2"/>
      <c r="X27" s="166"/>
      <c r="Y27" s="166"/>
      <c r="Z27" s="166"/>
      <c r="AA27" s="2"/>
      <c r="AB27" s="2"/>
      <c r="AC27" s="2"/>
      <c r="AD27" s="2"/>
      <c r="AE27" s="2"/>
      <c r="AF27" s="2"/>
      <c r="AG27" s="2"/>
      <c r="AH27" s="2"/>
      <c r="AI27" s="2"/>
      <c r="AJ27" s="2"/>
      <c r="AK27" s="2"/>
      <c r="AL27" s="2"/>
      <c r="AM27" s="2"/>
    </row>
    <row r="28" spans="1:39" x14ac:dyDescent="0.25">
      <c r="A28" s="324"/>
      <c r="B28" s="324"/>
      <c r="C28" s="308"/>
      <c r="D28" s="309"/>
      <c r="E28" s="309"/>
      <c r="F28" s="310"/>
      <c r="G28" s="308"/>
      <c r="H28" s="309"/>
      <c r="I28" s="309"/>
      <c r="J28" s="310"/>
      <c r="K28" s="45"/>
      <c r="L28" s="159"/>
      <c r="M28" s="159"/>
      <c r="N28" s="159"/>
      <c r="O28" s="159"/>
      <c r="P28" s="167"/>
      <c r="Q28" s="167"/>
      <c r="R28" s="165"/>
      <c r="S28" s="165"/>
      <c r="T28" s="165"/>
      <c r="U28" s="2"/>
      <c r="V28" s="2"/>
      <c r="W28" s="2"/>
      <c r="X28" s="166"/>
      <c r="Y28" s="166"/>
      <c r="Z28" s="166"/>
      <c r="AA28" s="2"/>
      <c r="AB28" s="2"/>
      <c r="AC28" s="2"/>
      <c r="AD28" s="2"/>
      <c r="AE28" s="2"/>
      <c r="AF28" s="2"/>
      <c r="AG28" s="2"/>
      <c r="AH28" s="2"/>
      <c r="AI28" s="2"/>
      <c r="AJ28" s="2"/>
      <c r="AK28" s="2"/>
      <c r="AL28" s="2"/>
      <c r="AM28" s="2"/>
    </row>
    <row r="29" spans="1:39" x14ac:dyDescent="0.25">
      <c r="A29" s="324"/>
      <c r="B29" s="324"/>
      <c r="C29" s="308"/>
      <c r="D29" s="309"/>
      <c r="E29" s="309"/>
      <c r="F29" s="310"/>
      <c r="G29" s="308"/>
      <c r="H29" s="309"/>
      <c r="I29" s="309"/>
      <c r="J29" s="310"/>
      <c r="K29" s="45"/>
      <c r="L29" s="159"/>
      <c r="M29" s="159"/>
      <c r="N29" s="159"/>
      <c r="O29" s="159"/>
      <c r="P29" s="167"/>
      <c r="Q29" s="167"/>
      <c r="R29" s="165"/>
      <c r="S29" s="165"/>
      <c r="T29" s="165"/>
      <c r="U29" s="2"/>
      <c r="V29" s="2"/>
      <c r="W29" s="2"/>
      <c r="X29" s="166"/>
      <c r="Y29" s="166"/>
      <c r="Z29" s="166"/>
      <c r="AA29" s="2"/>
      <c r="AB29" s="2"/>
      <c r="AC29" s="2"/>
      <c r="AD29" s="2"/>
      <c r="AE29" s="2"/>
      <c r="AF29" s="2"/>
      <c r="AG29" s="2"/>
      <c r="AH29" s="2"/>
      <c r="AI29" s="2"/>
      <c r="AJ29" s="2"/>
      <c r="AK29" s="2"/>
      <c r="AL29" s="2"/>
      <c r="AM29" s="2"/>
    </row>
    <row r="30" spans="1:39" x14ac:dyDescent="0.25">
      <c r="A30" s="324"/>
      <c r="B30" s="324"/>
      <c r="C30" s="308"/>
      <c r="D30" s="309"/>
      <c r="E30" s="309"/>
      <c r="F30" s="310"/>
      <c r="G30" s="308"/>
      <c r="H30" s="309"/>
      <c r="I30" s="309"/>
      <c r="J30" s="310"/>
      <c r="K30" s="45"/>
      <c r="L30" s="159"/>
      <c r="M30" s="159"/>
      <c r="N30" s="159"/>
      <c r="O30" s="159"/>
      <c r="P30" s="167"/>
      <c r="Q30" s="167"/>
      <c r="R30" s="165"/>
      <c r="S30" s="165"/>
      <c r="T30" s="165"/>
      <c r="U30" s="2"/>
      <c r="V30" s="2"/>
      <c r="W30" s="2"/>
      <c r="X30" s="166"/>
      <c r="Y30" s="166"/>
      <c r="Z30" s="166"/>
      <c r="AA30" s="2"/>
      <c r="AB30" s="2"/>
      <c r="AC30" s="2"/>
      <c r="AD30" s="2"/>
      <c r="AE30" s="2"/>
      <c r="AF30" s="2"/>
      <c r="AG30" s="2"/>
      <c r="AH30" s="2"/>
      <c r="AI30" s="2"/>
      <c r="AJ30" s="2"/>
      <c r="AK30" s="2"/>
      <c r="AL30" s="2"/>
      <c r="AM30" s="2"/>
    </row>
    <row r="31" spans="1:39" x14ac:dyDescent="0.25">
      <c r="A31" s="324"/>
      <c r="B31" s="324"/>
      <c r="C31" s="308"/>
      <c r="D31" s="309"/>
      <c r="E31" s="309"/>
      <c r="F31" s="310"/>
      <c r="G31" s="308"/>
      <c r="H31" s="309"/>
      <c r="I31" s="309"/>
      <c r="J31" s="310"/>
      <c r="K31" s="45"/>
      <c r="L31" s="159"/>
      <c r="M31" s="159"/>
      <c r="N31" s="159"/>
      <c r="O31" s="159"/>
      <c r="P31" s="167"/>
      <c r="Q31" s="167"/>
      <c r="R31" s="165"/>
      <c r="S31" s="165"/>
      <c r="T31" s="165"/>
      <c r="U31" s="2"/>
      <c r="V31" s="2"/>
      <c r="W31" s="2"/>
      <c r="X31" s="166"/>
      <c r="Y31" s="166"/>
      <c r="Z31" s="166"/>
      <c r="AA31" s="2"/>
      <c r="AB31" s="2"/>
      <c r="AC31" s="2"/>
      <c r="AD31" s="2"/>
      <c r="AE31" s="2"/>
      <c r="AF31" s="2"/>
      <c r="AG31" s="2"/>
      <c r="AH31" s="2"/>
      <c r="AI31" s="2"/>
      <c r="AJ31" s="2"/>
      <c r="AK31" s="2"/>
      <c r="AL31" s="2"/>
      <c r="AM31" s="2"/>
    </row>
    <row r="32" spans="1:39" x14ac:dyDescent="0.25">
      <c r="A32" s="324"/>
      <c r="B32" s="324"/>
      <c r="C32" s="308"/>
      <c r="D32" s="309"/>
      <c r="E32" s="309"/>
      <c r="F32" s="310"/>
      <c r="G32" s="308"/>
      <c r="H32" s="309"/>
      <c r="I32" s="309"/>
      <c r="J32" s="310"/>
      <c r="K32" s="45"/>
      <c r="L32" s="159"/>
      <c r="M32" s="159"/>
      <c r="N32" s="159"/>
      <c r="O32" s="159"/>
      <c r="P32" s="167"/>
      <c r="Q32" s="167"/>
      <c r="R32" s="165"/>
      <c r="S32" s="165"/>
      <c r="T32" s="165"/>
      <c r="U32" s="2"/>
      <c r="V32" s="2"/>
      <c r="W32" s="2"/>
      <c r="X32" s="166"/>
      <c r="Y32" s="166"/>
      <c r="Z32" s="166"/>
      <c r="AA32" s="2"/>
      <c r="AB32" s="2"/>
      <c r="AC32" s="2"/>
      <c r="AD32" s="2"/>
      <c r="AE32" s="2"/>
      <c r="AF32" s="2"/>
      <c r="AG32" s="2"/>
      <c r="AH32" s="2"/>
      <c r="AI32" s="2"/>
      <c r="AJ32" s="2"/>
      <c r="AK32" s="2"/>
      <c r="AL32" s="2"/>
      <c r="AM32" s="2"/>
    </row>
    <row r="33" spans="1:39" x14ac:dyDescent="0.25">
      <c r="A33" s="324"/>
      <c r="B33" s="324"/>
      <c r="C33" s="308"/>
      <c r="D33" s="309"/>
      <c r="E33" s="309"/>
      <c r="F33" s="310"/>
      <c r="G33" s="308"/>
      <c r="H33" s="309"/>
      <c r="I33" s="309"/>
      <c r="J33" s="310"/>
      <c r="K33" s="45"/>
      <c r="L33" s="159"/>
      <c r="M33" s="159"/>
      <c r="N33" s="159"/>
      <c r="O33" s="159"/>
      <c r="P33" s="167"/>
      <c r="Q33" s="167"/>
      <c r="R33" s="165"/>
      <c r="S33" s="165"/>
      <c r="T33" s="165"/>
      <c r="U33" s="2"/>
      <c r="V33" s="2"/>
      <c r="W33" s="2"/>
      <c r="X33" s="166"/>
      <c r="Y33" s="166"/>
      <c r="Z33" s="166"/>
      <c r="AA33" s="2"/>
      <c r="AB33" s="2"/>
      <c r="AC33" s="2"/>
      <c r="AD33" s="2"/>
      <c r="AE33" s="2"/>
      <c r="AF33" s="2"/>
      <c r="AG33" s="2"/>
      <c r="AH33" s="2"/>
      <c r="AI33" s="2"/>
      <c r="AJ33" s="2"/>
      <c r="AK33" s="2"/>
      <c r="AL33" s="2"/>
      <c r="AM33" s="2"/>
    </row>
    <row r="34" spans="1:39" x14ac:dyDescent="0.25">
      <c r="A34" s="324"/>
      <c r="B34" s="324"/>
      <c r="C34" s="308"/>
      <c r="D34" s="309"/>
      <c r="E34" s="309"/>
      <c r="F34" s="310"/>
      <c r="G34" s="308"/>
      <c r="H34" s="309"/>
      <c r="I34" s="309"/>
      <c r="J34" s="310"/>
      <c r="K34" s="45"/>
      <c r="L34" s="159"/>
      <c r="M34" s="159"/>
      <c r="N34" s="159"/>
      <c r="O34" s="159"/>
      <c r="P34" s="167"/>
      <c r="Q34" s="167"/>
      <c r="R34" s="165"/>
      <c r="S34" s="165"/>
      <c r="T34" s="165"/>
      <c r="U34" s="2"/>
      <c r="V34" s="2"/>
      <c r="W34" s="2"/>
      <c r="X34" s="166"/>
      <c r="Y34" s="166"/>
      <c r="Z34" s="166"/>
      <c r="AA34" s="2"/>
      <c r="AB34" s="2"/>
      <c r="AC34" s="2"/>
      <c r="AD34" s="2"/>
      <c r="AE34" s="2"/>
      <c r="AF34" s="2"/>
      <c r="AG34" s="2"/>
      <c r="AH34" s="2"/>
      <c r="AI34" s="2"/>
      <c r="AJ34" s="2"/>
      <c r="AK34" s="2"/>
      <c r="AL34" s="2"/>
      <c r="AM34" s="2"/>
    </row>
    <row r="35" spans="1:39" x14ac:dyDescent="0.25">
      <c r="A35" s="324"/>
      <c r="B35" s="324"/>
      <c r="C35" s="308"/>
      <c r="D35" s="309"/>
      <c r="E35" s="309"/>
      <c r="F35" s="310"/>
      <c r="G35" s="308"/>
      <c r="H35" s="309"/>
      <c r="I35" s="309"/>
      <c r="J35" s="310"/>
      <c r="K35" s="45"/>
      <c r="L35" s="159"/>
      <c r="M35" s="159"/>
      <c r="N35" s="159"/>
      <c r="O35" s="159"/>
      <c r="P35" s="167"/>
      <c r="Q35" s="167"/>
      <c r="R35" s="165"/>
      <c r="S35" s="165"/>
      <c r="T35" s="165"/>
      <c r="U35" s="2"/>
      <c r="V35" s="2"/>
      <c r="W35" s="2"/>
      <c r="X35" s="166"/>
      <c r="Y35" s="166"/>
      <c r="Z35" s="166"/>
      <c r="AA35" s="2"/>
      <c r="AB35" s="2"/>
      <c r="AC35" s="2"/>
      <c r="AD35" s="2"/>
      <c r="AE35" s="2"/>
      <c r="AF35" s="2"/>
      <c r="AG35" s="2"/>
      <c r="AH35" s="2"/>
      <c r="AI35" s="2"/>
      <c r="AJ35" s="2"/>
      <c r="AK35" s="2"/>
      <c r="AL35" s="2"/>
      <c r="AM35" s="2"/>
    </row>
    <row r="36" spans="1:39" x14ac:dyDescent="0.25">
      <c r="A36" s="324"/>
      <c r="B36" s="324"/>
      <c r="C36" s="308"/>
      <c r="D36" s="309"/>
      <c r="E36" s="309"/>
      <c r="F36" s="310"/>
      <c r="G36" s="308"/>
      <c r="H36" s="309"/>
      <c r="I36" s="309"/>
      <c r="J36" s="310"/>
      <c r="K36" s="45"/>
      <c r="L36" s="159"/>
      <c r="M36" s="159"/>
      <c r="N36" s="159"/>
      <c r="O36" s="159"/>
      <c r="P36" s="167"/>
      <c r="Q36" s="167"/>
      <c r="R36" s="165"/>
      <c r="S36" s="165"/>
      <c r="T36" s="165"/>
      <c r="U36" s="2"/>
      <c r="V36" s="2"/>
      <c r="W36" s="2"/>
      <c r="X36" s="166"/>
      <c r="Y36" s="166"/>
      <c r="Z36" s="166"/>
      <c r="AA36" s="2"/>
      <c r="AB36" s="2"/>
      <c r="AC36" s="2"/>
      <c r="AD36" s="2"/>
      <c r="AE36" s="2"/>
      <c r="AF36" s="2"/>
      <c r="AG36" s="2"/>
      <c r="AH36" s="2"/>
      <c r="AI36" s="2"/>
      <c r="AJ36" s="2"/>
      <c r="AK36" s="2"/>
      <c r="AL36" s="2"/>
      <c r="AM36" s="2"/>
    </row>
    <row r="37" spans="1:39" x14ac:dyDescent="0.25">
      <c r="A37" s="324"/>
      <c r="B37" s="324"/>
      <c r="C37" s="308"/>
      <c r="D37" s="309"/>
      <c r="E37" s="309"/>
      <c r="F37" s="310"/>
      <c r="G37" s="308"/>
      <c r="H37" s="309"/>
      <c r="I37" s="309"/>
      <c r="J37" s="310"/>
      <c r="K37" s="45"/>
      <c r="L37" s="159"/>
      <c r="M37" s="159"/>
      <c r="N37" s="159"/>
      <c r="O37" s="159"/>
      <c r="P37" s="167"/>
      <c r="Q37" s="167"/>
      <c r="R37" s="165"/>
      <c r="S37" s="165"/>
      <c r="T37" s="165"/>
      <c r="U37" s="2"/>
      <c r="V37" s="2"/>
      <c r="W37" s="2"/>
      <c r="X37" s="166"/>
      <c r="Y37" s="166"/>
      <c r="Z37" s="166"/>
      <c r="AA37" s="2"/>
      <c r="AB37" s="2"/>
      <c r="AC37" s="2"/>
      <c r="AD37" s="2"/>
      <c r="AE37" s="2"/>
      <c r="AF37" s="2"/>
      <c r="AG37" s="2"/>
      <c r="AH37" s="2"/>
      <c r="AI37" s="2"/>
      <c r="AJ37" s="2"/>
      <c r="AK37" s="2"/>
      <c r="AL37" s="2"/>
      <c r="AM37" s="2"/>
    </row>
    <row r="38" spans="1:39" x14ac:dyDescent="0.25">
      <c r="A38" s="324"/>
      <c r="B38" s="324"/>
      <c r="C38" s="308"/>
      <c r="D38" s="309"/>
      <c r="E38" s="309"/>
      <c r="F38" s="310"/>
      <c r="G38" s="308"/>
      <c r="H38" s="309"/>
      <c r="I38" s="309"/>
      <c r="J38" s="310"/>
      <c r="K38" s="45"/>
      <c r="L38" s="159"/>
      <c r="M38" s="159"/>
      <c r="N38" s="159"/>
      <c r="O38" s="159"/>
      <c r="P38" s="167"/>
      <c r="Q38" s="167"/>
      <c r="R38" s="165"/>
      <c r="S38" s="165"/>
      <c r="T38" s="165"/>
      <c r="U38" s="2"/>
      <c r="V38" s="2"/>
      <c r="W38" s="2"/>
      <c r="X38" s="2"/>
      <c r="Y38" s="2"/>
      <c r="Z38" s="2"/>
      <c r="AA38" s="2"/>
      <c r="AB38" s="2"/>
      <c r="AC38" s="2"/>
      <c r="AD38" s="2"/>
      <c r="AE38" s="2"/>
      <c r="AF38" s="2"/>
      <c r="AG38" s="2"/>
      <c r="AH38" s="2"/>
      <c r="AI38" s="2"/>
      <c r="AJ38" s="2"/>
      <c r="AK38" s="2"/>
      <c r="AL38" s="2"/>
      <c r="AM38" s="2"/>
    </row>
    <row r="39" spans="1:39" x14ac:dyDescent="0.25">
      <c r="A39" s="324"/>
      <c r="B39" s="324"/>
      <c r="C39" s="308"/>
      <c r="D39" s="309"/>
      <c r="E39" s="309"/>
      <c r="F39" s="310"/>
      <c r="G39" s="308"/>
      <c r="H39" s="309"/>
      <c r="I39" s="309"/>
      <c r="J39" s="310"/>
      <c r="K39" s="45"/>
      <c r="L39" s="159"/>
      <c r="M39" s="159"/>
      <c r="N39" s="159"/>
      <c r="O39" s="159"/>
      <c r="P39" s="167"/>
      <c r="Q39" s="167"/>
      <c r="R39" s="165"/>
      <c r="S39" s="165"/>
      <c r="T39" s="165"/>
      <c r="U39" s="2"/>
      <c r="V39" s="2"/>
      <c r="W39" s="2"/>
      <c r="X39" s="2"/>
      <c r="Y39" s="2"/>
      <c r="Z39" s="2"/>
      <c r="AA39" s="2"/>
      <c r="AB39" s="2"/>
      <c r="AC39" s="2"/>
      <c r="AD39" s="2"/>
      <c r="AE39" s="2"/>
      <c r="AF39" s="2"/>
      <c r="AG39" s="2"/>
      <c r="AH39" s="2"/>
      <c r="AI39" s="2"/>
      <c r="AJ39" s="2"/>
      <c r="AK39" s="2"/>
      <c r="AL39" s="2"/>
      <c r="AM39" s="2"/>
    </row>
    <row r="40" spans="1:39" x14ac:dyDescent="0.25">
      <c r="A40" s="324"/>
      <c r="B40" s="324"/>
      <c r="C40" s="308"/>
      <c r="D40" s="309"/>
      <c r="E40" s="309"/>
      <c r="F40" s="310"/>
      <c r="G40" s="308"/>
      <c r="H40" s="309"/>
      <c r="I40" s="309"/>
      <c r="J40" s="310"/>
      <c r="K40" s="45"/>
      <c r="L40" s="159"/>
      <c r="M40" s="159"/>
      <c r="N40" s="159"/>
      <c r="O40" s="159"/>
      <c r="P40" s="167"/>
      <c r="Q40" s="167"/>
      <c r="R40" s="165"/>
      <c r="S40" s="165"/>
      <c r="T40" s="165"/>
      <c r="U40" s="2"/>
      <c r="V40" s="2"/>
      <c r="W40" s="2"/>
      <c r="X40" s="2"/>
      <c r="Y40" s="2"/>
      <c r="Z40" s="2"/>
      <c r="AA40" s="2"/>
      <c r="AB40" s="2"/>
      <c r="AC40" s="2"/>
      <c r="AD40" s="2"/>
      <c r="AE40" s="2"/>
      <c r="AF40" s="2"/>
      <c r="AG40" s="2"/>
      <c r="AH40" s="2"/>
      <c r="AI40" s="2"/>
      <c r="AJ40" s="2"/>
      <c r="AK40" s="2"/>
      <c r="AL40" s="2"/>
      <c r="AM40" s="2"/>
    </row>
    <row r="41" spans="1:39" ht="12" hidden="1" customHeight="1" x14ac:dyDescent="0.25">
      <c r="A41" s="168"/>
      <c r="B41" s="168"/>
      <c r="F41" s="169"/>
      <c r="G41" s="169"/>
      <c r="H41" s="169"/>
      <c r="I41" s="169"/>
      <c r="J41" s="169"/>
      <c r="K41" s="169"/>
      <c r="L41" s="169"/>
      <c r="M41" s="169"/>
      <c r="N41" s="169"/>
      <c r="O41" s="165"/>
      <c r="P41" s="165"/>
      <c r="Q41" s="165"/>
      <c r="R41" s="165"/>
      <c r="S41" s="165"/>
      <c r="T41" s="165"/>
      <c r="U41" s="2"/>
      <c r="V41" s="2"/>
      <c r="W41" s="2"/>
      <c r="X41" s="2"/>
      <c r="Y41" s="2"/>
      <c r="Z41" s="2"/>
      <c r="AA41" s="2"/>
      <c r="AB41" s="2"/>
      <c r="AC41" s="2"/>
      <c r="AD41" s="2"/>
      <c r="AE41" s="2"/>
      <c r="AF41" s="2"/>
      <c r="AG41" s="2"/>
      <c r="AH41" s="2"/>
      <c r="AI41" s="2"/>
      <c r="AJ41" s="2"/>
      <c r="AK41" s="2"/>
      <c r="AL41" s="2"/>
      <c r="AM41" s="2"/>
    </row>
    <row r="42" spans="1:39" ht="12" hidden="1" customHeight="1" x14ac:dyDescent="0.25">
      <c r="A42" s="168"/>
      <c r="B42" s="168"/>
      <c r="F42" s="169"/>
      <c r="G42" s="169"/>
      <c r="H42" s="169"/>
      <c r="I42" s="169"/>
      <c r="J42" s="169"/>
      <c r="K42" s="169"/>
      <c r="L42" s="169"/>
      <c r="M42" s="169"/>
      <c r="N42" s="169"/>
      <c r="O42" s="165"/>
      <c r="P42" s="165"/>
      <c r="Q42" s="165"/>
      <c r="R42" s="165"/>
      <c r="S42" s="165"/>
      <c r="T42" s="165"/>
      <c r="U42" s="2"/>
      <c r="V42" s="2"/>
      <c r="W42" s="2"/>
      <c r="X42" s="2"/>
      <c r="Y42" s="2"/>
      <c r="Z42" s="2"/>
      <c r="AA42" s="2"/>
      <c r="AB42" s="2"/>
      <c r="AC42" s="2"/>
      <c r="AD42" s="2"/>
      <c r="AE42" s="2"/>
      <c r="AF42" s="2"/>
      <c r="AG42" s="2"/>
      <c r="AH42" s="2"/>
      <c r="AI42" s="2"/>
      <c r="AJ42" s="2"/>
      <c r="AK42" s="2"/>
      <c r="AL42" s="2"/>
      <c r="AM42" s="2"/>
    </row>
    <row r="43" spans="1:39" ht="12" hidden="1" customHeight="1" x14ac:dyDescent="0.25">
      <c r="A43" s="168"/>
      <c r="B43" s="168"/>
      <c r="F43" s="169"/>
      <c r="G43" s="169"/>
      <c r="H43" s="169"/>
      <c r="I43" s="169"/>
      <c r="J43" s="169"/>
      <c r="K43" s="169"/>
      <c r="L43" s="169"/>
      <c r="M43" s="169"/>
      <c r="N43" s="169"/>
      <c r="O43" s="165"/>
      <c r="P43" s="165"/>
      <c r="Q43" s="165"/>
      <c r="R43" s="165"/>
      <c r="S43" s="165"/>
      <c r="T43" s="165"/>
      <c r="U43" s="2"/>
      <c r="V43" s="2"/>
      <c r="W43" s="2"/>
      <c r="X43" s="2"/>
      <c r="Y43" s="2"/>
      <c r="Z43" s="2"/>
      <c r="AA43" s="2"/>
      <c r="AB43" s="2"/>
      <c r="AC43" s="2"/>
      <c r="AD43" s="2"/>
      <c r="AE43" s="2"/>
      <c r="AF43" s="2"/>
      <c r="AG43" s="2"/>
      <c r="AH43" s="2"/>
      <c r="AI43" s="2"/>
      <c r="AJ43" s="2"/>
      <c r="AK43" s="2"/>
      <c r="AL43" s="2"/>
      <c r="AM43" s="2"/>
    </row>
    <row r="44" spans="1:39" ht="12" x14ac:dyDescent="0.25">
      <c r="A44" s="155"/>
      <c r="B44" s="155"/>
      <c r="C44" s="2"/>
      <c r="D44" s="2"/>
      <c r="E44" s="2"/>
      <c r="F44" s="156"/>
      <c r="G44" s="156"/>
      <c r="H44" s="156"/>
      <c r="I44" s="156"/>
      <c r="J44" s="156"/>
      <c r="K44" s="156"/>
      <c r="L44" s="156"/>
      <c r="M44" s="156"/>
      <c r="N44" s="156"/>
      <c r="O44" s="162"/>
      <c r="P44" s="162"/>
      <c r="Q44" s="162"/>
      <c r="R44" s="162"/>
      <c r="S44" s="162"/>
      <c r="T44" s="162"/>
      <c r="U44" s="2"/>
      <c r="V44" s="2"/>
      <c r="W44" s="2"/>
      <c r="X44" s="2"/>
      <c r="Y44" s="2"/>
      <c r="Z44" s="2"/>
      <c r="AA44" s="2"/>
      <c r="AB44" s="2"/>
      <c r="AC44" s="2"/>
      <c r="AD44" s="2"/>
      <c r="AE44" s="2"/>
      <c r="AF44" s="2"/>
      <c r="AG44" s="2"/>
      <c r="AH44" s="2"/>
      <c r="AI44" s="2"/>
      <c r="AJ44" s="2"/>
      <c r="AK44" s="2"/>
      <c r="AL44" s="2"/>
      <c r="AM44" s="2"/>
    </row>
    <row r="45" spans="1:39" x14ac:dyDescent="0.25">
      <c r="A45" s="11" t="s">
        <v>69</v>
      </c>
      <c r="B45" s="137"/>
      <c r="C45" s="137"/>
      <c r="D45" s="137"/>
      <c r="E45" s="137"/>
      <c r="F45" s="139"/>
      <c r="G45" s="139"/>
      <c r="H45" s="139"/>
      <c r="I45" s="139"/>
      <c r="J45" s="139"/>
      <c r="K45" s="139"/>
      <c r="L45" s="139"/>
      <c r="M45" s="139"/>
      <c r="N45" s="139"/>
      <c r="O45" s="139"/>
      <c r="P45" s="139"/>
      <c r="Q45" s="139"/>
      <c r="R45" s="139"/>
      <c r="S45" s="139"/>
      <c r="T45" s="139"/>
      <c r="U45" s="2"/>
      <c r="V45" s="2"/>
      <c r="W45" s="2"/>
      <c r="X45" s="2"/>
      <c r="Y45" s="2"/>
      <c r="Z45" s="2"/>
      <c r="AA45" s="2"/>
      <c r="AB45" s="2"/>
      <c r="AC45" s="2"/>
      <c r="AD45" s="2"/>
      <c r="AE45" s="2"/>
      <c r="AF45" s="2"/>
      <c r="AG45" s="2"/>
      <c r="AH45" s="2"/>
      <c r="AI45" s="2"/>
      <c r="AJ45" s="2"/>
      <c r="AK45" s="2"/>
      <c r="AL45" s="2"/>
      <c r="AM45" s="2"/>
    </row>
    <row r="46" spans="1:39" x14ac:dyDescent="0.25">
      <c r="A46" s="37"/>
      <c r="B46" s="139"/>
      <c r="C46" s="139"/>
      <c r="D46" s="139"/>
      <c r="E46" s="139"/>
      <c r="F46" s="303" t="s">
        <v>123</v>
      </c>
      <c r="G46" s="303"/>
      <c r="H46" s="303"/>
      <c r="I46" s="303"/>
      <c r="J46" s="303" t="s">
        <v>124</v>
      </c>
      <c r="K46" s="303"/>
      <c r="L46" s="303"/>
      <c r="M46" s="303"/>
      <c r="N46" s="303" t="s">
        <v>125</v>
      </c>
      <c r="O46" s="303"/>
      <c r="P46" s="303"/>
      <c r="Q46" s="303"/>
      <c r="R46" s="139"/>
      <c r="S46" s="139"/>
      <c r="T46" s="139"/>
      <c r="U46" s="2"/>
      <c r="V46" s="2"/>
      <c r="W46" s="2"/>
      <c r="X46" s="300" t="s">
        <v>111</v>
      </c>
      <c r="Y46" s="300"/>
      <c r="Z46" s="300"/>
      <c r="AA46" s="300"/>
      <c r="AB46" s="239"/>
      <c r="AC46" s="30"/>
      <c r="AD46" s="239"/>
      <c r="AE46" s="239"/>
      <c r="AF46" s="30"/>
      <c r="AG46" s="2"/>
      <c r="AH46" s="2"/>
      <c r="AI46" s="2"/>
      <c r="AJ46" s="2"/>
      <c r="AK46" s="2"/>
      <c r="AL46" s="2"/>
      <c r="AM46" s="2"/>
    </row>
    <row r="47" spans="1:39" ht="24" customHeight="1" x14ac:dyDescent="0.25">
      <c r="A47" s="316" t="s">
        <v>116</v>
      </c>
      <c r="B47" s="316"/>
      <c r="C47" s="305" t="s">
        <v>70</v>
      </c>
      <c r="D47" s="305"/>
      <c r="E47" s="305"/>
      <c r="F47" s="141" t="s">
        <v>64</v>
      </c>
      <c r="G47" s="141" t="s">
        <v>71</v>
      </c>
      <c r="H47" s="141" t="s">
        <v>72</v>
      </c>
      <c r="I47" s="143" t="s">
        <v>65</v>
      </c>
      <c r="J47" s="141" t="s">
        <v>64</v>
      </c>
      <c r="K47" s="141" t="s">
        <v>71</v>
      </c>
      <c r="L47" s="141" t="s">
        <v>72</v>
      </c>
      <c r="M47" s="143" t="s">
        <v>65</v>
      </c>
      <c r="N47" s="141" t="s">
        <v>64</v>
      </c>
      <c r="O47" s="141" t="s">
        <v>71</v>
      </c>
      <c r="P47" s="141" t="s">
        <v>72</v>
      </c>
      <c r="Q47" s="143" t="s">
        <v>65</v>
      </c>
      <c r="R47" s="149"/>
      <c r="S47" s="149"/>
      <c r="T47" s="149"/>
      <c r="U47" s="2"/>
      <c r="V47" s="2"/>
      <c r="W47" s="2"/>
      <c r="X47" s="150" t="s">
        <v>123</v>
      </c>
      <c r="Y47" s="150" t="s">
        <v>124</v>
      </c>
      <c r="Z47" s="150" t="s">
        <v>125</v>
      </c>
      <c r="AA47" s="150" t="s">
        <v>110</v>
      </c>
      <c r="AB47" s="239"/>
      <c r="AC47" s="30"/>
      <c r="AD47" s="240"/>
      <c r="AE47" s="240"/>
      <c r="AF47" s="240"/>
      <c r="AG47" s="2"/>
      <c r="AH47" s="2"/>
      <c r="AI47" s="2"/>
      <c r="AJ47" s="2"/>
      <c r="AK47" s="2"/>
      <c r="AL47" s="2"/>
      <c r="AM47" s="2"/>
    </row>
    <row r="48" spans="1:39" ht="12" customHeight="1" x14ac:dyDescent="0.25">
      <c r="A48" s="258"/>
      <c r="B48" s="258"/>
      <c r="C48" s="301"/>
      <c r="D48" s="301"/>
      <c r="E48" s="301"/>
      <c r="F48" s="40"/>
      <c r="G48" s="40"/>
      <c r="H48" s="41">
        <v>0</v>
      </c>
      <c r="I48" s="151">
        <f>H48*G48*F48</f>
        <v>0</v>
      </c>
      <c r="J48" s="40"/>
      <c r="K48" s="40"/>
      <c r="L48" s="41">
        <v>0</v>
      </c>
      <c r="M48" s="151">
        <f t="shared" ref="M48:M62" si="7">L48*K48*J48</f>
        <v>0</v>
      </c>
      <c r="N48" s="40"/>
      <c r="O48" s="40"/>
      <c r="P48" s="41">
        <v>0</v>
      </c>
      <c r="Q48" s="151">
        <f t="shared" ref="Q48:Q62" si="8">P48*O48*N48</f>
        <v>0</v>
      </c>
      <c r="R48" s="152">
        <f t="shared" ref="R48:R62" si="9">IF(X48="",I48,X48)</f>
        <v>0</v>
      </c>
      <c r="S48" s="152">
        <f t="shared" ref="S48:S62" si="10">IF(Y48="",M48,Y48)</f>
        <v>0</v>
      </c>
      <c r="T48" s="152">
        <f t="shared" ref="T48:T62" si="11">IF(Z48="",Q48,Z48)</f>
        <v>0</v>
      </c>
      <c r="U48" s="2"/>
      <c r="V48" s="2"/>
      <c r="W48" s="2"/>
      <c r="X48" s="153"/>
      <c r="Y48" s="153"/>
      <c r="Z48" s="153"/>
      <c r="AA48" s="154"/>
      <c r="AB48" s="149"/>
      <c r="AC48" s="149"/>
      <c r="AD48" s="241"/>
      <c r="AE48" s="241"/>
      <c r="AF48" s="241"/>
      <c r="AG48" s="2"/>
      <c r="AH48" s="2"/>
      <c r="AI48" s="2"/>
      <c r="AJ48" s="2"/>
      <c r="AK48" s="2"/>
      <c r="AL48" s="2"/>
      <c r="AM48" s="2"/>
    </row>
    <row r="49" spans="1:40" x14ac:dyDescent="0.25">
      <c r="A49" s="258"/>
      <c r="B49" s="258"/>
      <c r="C49" s="301"/>
      <c r="D49" s="301"/>
      <c r="E49" s="301"/>
      <c r="F49" s="40"/>
      <c r="G49" s="40"/>
      <c r="H49" s="41">
        <v>0</v>
      </c>
      <c r="I49" s="151">
        <f t="shared" ref="I49:I62" si="12">H49*G49*F49</f>
        <v>0</v>
      </c>
      <c r="J49" s="40"/>
      <c r="K49" s="40"/>
      <c r="L49" s="41">
        <v>0</v>
      </c>
      <c r="M49" s="151">
        <f t="shared" si="7"/>
        <v>0</v>
      </c>
      <c r="N49" s="40"/>
      <c r="O49" s="40"/>
      <c r="P49" s="41">
        <v>0</v>
      </c>
      <c r="Q49" s="151">
        <f t="shared" si="8"/>
        <v>0</v>
      </c>
      <c r="R49" s="152">
        <f t="shared" si="9"/>
        <v>0</v>
      </c>
      <c r="S49" s="152">
        <f t="shared" si="10"/>
        <v>0</v>
      </c>
      <c r="T49" s="152">
        <f t="shared" si="11"/>
        <v>0</v>
      </c>
      <c r="U49" s="2"/>
      <c r="V49" s="2"/>
      <c r="W49" s="2"/>
      <c r="X49" s="153"/>
      <c r="Y49" s="153"/>
      <c r="Z49" s="153"/>
      <c r="AA49" s="154"/>
      <c r="AB49" s="239"/>
      <c r="AC49" s="30"/>
      <c r="AD49" s="241"/>
      <c r="AE49" s="241"/>
      <c r="AF49" s="241"/>
      <c r="AG49" s="2"/>
      <c r="AH49" s="2"/>
      <c r="AI49" s="2"/>
      <c r="AJ49" s="2"/>
      <c r="AK49" s="30"/>
      <c r="AL49" s="239"/>
      <c r="AM49" s="239"/>
      <c r="AN49" s="30"/>
    </row>
    <row r="50" spans="1:40" x14ac:dyDescent="0.25">
      <c r="A50" s="258"/>
      <c r="B50" s="258"/>
      <c r="C50" s="301"/>
      <c r="D50" s="301"/>
      <c r="E50" s="301"/>
      <c r="F50" s="40"/>
      <c r="G50" s="40"/>
      <c r="H50" s="41">
        <v>0</v>
      </c>
      <c r="I50" s="151">
        <f t="shared" si="12"/>
        <v>0</v>
      </c>
      <c r="J50" s="40"/>
      <c r="K50" s="40"/>
      <c r="L50" s="41">
        <v>0</v>
      </c>
      <c r="M50" s="151">
        <f t="shared" si="7"/>
        <v>0</v>
      </c>
      <c r="N50" s="40"/>
      <c r="O50" s="40"/>
      <c r="P50" s="41">
        <v>0</v>
      </c>
      <c r="Q50" s="151">
        <f t="shared" si="8"/>
        <v>0</v>
      </c>
      <c r="R50" s="152">
        <f t="shared" si="9"/>
        <v>0</v>
      </c>
      <c r="S50" s="152">
        <f t="shared" si="10"/>
        <v>0</v>
      </c>
      <c r="T50" s="152">
        <f t="shared" si="11"/>
        <v>0</v>
      </c>
      <c r="U50" s="2"/>
      <c r="V50" s="2"/>
      <c r="W50" s="2"/>
      <c r="X50" s="153"/>
      <c r="Y50" s="153"/>
      <c r="Z50" s="153"/>
      <c r="AA50" s="154"/>
      <c r="AB50" s="239"/>
      <c r="AC50" s="30"/>
      <c r="AD50" s="241"/>
      <c r="AE50" s="241"/>
      <c r="AF50" s="241"/>
      <c r="AG50" s="2"/>
      <c r="AH50" s="2"/>
      <c r="AI50" s="2"/>
      <c r="AJ50" s="2"/>
      <c r="AK50" s="30"/>
      <c r="AL50" s="240"/>
      <c r="AM50" s="240"/>
      <c r="AN50" s="240"/>
    </row>
    <row r="51" spans="1:40" x14ac:dyDescent="0.25">
      <c r="A51" s="258"/>
      <c r="B51" s="258"/>
      <c r="C51" s="301"/>
      <c r="D51" s="301"/>
      <c r="E51" s="301"/>
      <c r="F51" s="40"/>
      <c r="G51" s="40"/>
      <c r="H51" s="41">
        <v>0</v>
      </c>
      <c r="I51" s="151">
        <f t="shared" si="12"/>
        <v>0</v>
      </c>
      <c r="J51" s="40"/>
      <c r="K51" s="40"/>
      <c r="L51" s="41">
        <v>0</v>
      </c>
      <c r="M51" s="151">
        <f t="shared" si="7"/>
        <v>0</v>
      </c>
      <c r="N51" s="40"/>
      <c r="O51" s="40"/>
      <c r="P51" s="41">
        <v>0</v>
      </c>
      <c r="Q51" s="151">
        <f t="shared" si="8"/>
        <v>0</v>
      </c>
      <c r="R51" s="152">
        <f t="shared" si="9"/>
        <v>0</v>
      </c>
      <c r="S51" s="152">
        <f t="shared" si="10"/>
        <v>0</v>
      </c>
      <c r="T51" s="152">
        <f t="shared" si="11"/>
        <v>0</v>
      </c>
      <c r="U51" s="2"/>
      <c r="V51" s="2"/>
      <c r="W51" s="2"/>
      <c r="X51" s="153"/>
      <c r="Y51" s="153"/>
      <c r="Z51" s="153"/>
      <c r="AA51" s="154"/>
      <c r="AB51" s="239"/>
      <c r="AC51" s="30"/>
      <c r="AD51" s="241"/>
      <c r="AE51" s="241"/>
      <c r="AF51" s="241"/>
      <c r="AG51" s="2"/>
      <c r="AH51" s="2"/>
      <c r="AI51" s="2"/>
      <c r="AJ51" s="2"/>
      <c r="AK51" s="149"/>
      <c r="AL51" s="241"/>
      <c r="AM51" s="241"/>
      <c r="AN51" s="241"/>
    </row>
    <row r="52" spans="1:40" x14ac:dyDescent="0.25">
      <c r="A52" s="258"/>
      <c r="B52" s="258"/>
      <c r="C52" s="301"/>
      <c r="D52" s="301"/>
      <c r="E52" s="301"/>
      <c r="F52" s="40"/>
      <c r="G52" s="40"/>
      <c r="H52" s="41">
        <v>0</v>
      </c>
      <c r="I52" s="151">
        <f t="shared" si="12"/>
        <v>0</v>
      </c>
      <c r="J52" s="40"/>
      <c r="K52" s="40"/>
      <c r="L52" s="41">
        <v>0</v>
      </c>
      <c r="M52" s="151">
        <f t="shared" si="7"/>
        <v>0</v>
      </c>
      <c r="N52" s="40"/>
      <c r="O52" s="40"/>
      <c r="P52" s="41">
        <v>0</v>
      </c>
      <c r="Q52" s="151">
        <f t="shared" si="8"/>
        <v>0</v>
      </c>
      <c r="R52" s="152">
        <f t="shared" si="9"/>
        <v>0</v>
      </c>
      <c r="S52" s="152">
        <f t="shared" si="10"/>
        <v>0</v>
      </c>
      <c r="T52" s="152">
        <f t="shared" si="11"/>
        <v>0</v>
      </c>
      <c r="U52" s="2"/>
      <c r="V52" s="2"/>
      <c r="W52" s="2"/>
      <c r="X52" s="153"/>
      <c r="Y52" s="153"/>
      <c r="Z52" s="153"/>
      <c r="AA52" s="154"/>
      <c r="AB52" s="239"/>
      <c r="AC52" s="30"/>
      <c r="AD52" s="241"/>
      <c r="AE52" s="241"/>
      <c r="AF52" s="241"/>
      <c r="AG52" s="2"/>
      <c r="AH52" s="2"/>
      <c r="AI52" s="2"/>
      <c r="AJ52" s="2"/>
      <c r="AK52" s="30"/>
      <c r="AL52" s="241"/>
      <c r="AM52" s="241"/>
      <c r="AN52" s="241"/>
    </row>
    <row r="53" spans="1:40" x14ac:dyDescent="0.25">
      <c r="A53" s="258"/>
      <c r="B53" s="258"/>
      <c r="C53" s="301"/>
      <c r="D53" s="301"/>
      <c r="E53" s="301"/>
      <c r="F53" s="40"/>
      <c r="G53" s="40"/>
      <c r="H53" s="41">
        <v>0</v>
      </c>
      <c r="I53" s="151">
        <f t="shared" si="12"/>
        <v>0</v>
      </c>
      <c r="J53" s="40"/>
      <c r="K53" s="40"/>
      <c r="L53" s="41">
        <v>0</v>
      </c>
      <c r="M53" s="151">
        <f t="shared" si="7"/>
        <v>0</v>
      </c>
      <c r="N53" s="40"/>
      <c r="O53" s="40"/>
      <c r="P53" s="41">
        <v>0</v>
      </c>
      <c r="Q53" s="151">
        <f t="shared" si="8"/>
        <v>0</v>
      </c>
      <c r="R53" s="152">
        <f t="shared" si="9"/>
        <v>0</v>
      </c>
      <c r="S53" s="152">
        <f t="shared" si="10"/>
        <v>0</v>
      </c>
      <c r="T53" s="152">
        <f t="shared" si="11"/>
        <v>0</v>
      </c>
      <c r="U53" s="2"/>
      <c r="V53" s="2"/>
      <c r="W53" s="2"/>
      <c r="X53" s="153"/>
      <c r="Y53" s="153"/>
      <c r="Z53" s="153"/>
      <c r="AA53" s="154"/>
      <c r="AB53" s="239"/>
      <c r="AC53" s="30"/>
      <c r="AD53" s="241"/>
      <c r="AE53" s="241"/>
      <c r="AF53" s="241"/>
      <c r="AG53" s="2"/>
      <c r="AH53" s="2"/>
      <c r="AI53" s="2"/>
      <c r="AJ53" s="2"/>
      <c r="AK53" s="30"/>
      <c r="AL53" s="241"/>
      <c r="AM53" s="241"/>
      <c r="AN53" s="241"/>
    </row>
    <row r="54" spans="1:40" x14ac:dyDescent="0.25">
      <c r="A54" s="258"/>
      <c r="B54" s="258"/>
      <c r="C54" s="301"/>
      <c r="D54" s="301"/>
      <c r="E54" s="301"/>
      <c r="F54" s="40"/>
      <c r="G54" s="40"/>
      <c r="H54" s="41">
        <v>0</v>
      </c>
      <c r="I54" s="151">
        <f t="shared" si="12"/>
        <v>0</v>
      </c>
      <c r="J54" s="40"/>
      <c r="K54" s="40"/>
      <c r="L54" s="41">
        <v>0</v>
      </c>
      <c r="M54" s="151">
        <f t="shared" si="7"/>
        <v>0</v>
      </c>
      <c r="N54" s="40"/>
      <c r="O54" s="40"/>
      <c r="P54" s="41">
        <v>0</v>
      </c>
      <c r="Q54" s="151">
        <f t="shared" si="8"/>
        <v>0</v>
      </c>
      <c r="R54" s="152">
        <f t="shared" si="9"/>
        <v>0</v>
      </c>
      <c r="S54" s="152">
        <f t="shared" si="10"/>
        <v>0</v>
      </c>
      <c r="T54" s="152">
        <f t="shared" si="11"/>
        <v>0</v>
      </c>
      <c r="U54" s="2"/>
      <c r="V54" s="2"/>
      <c r="W54" s="2"/>
      <c r="X54" s="153"/>
      <c r="Y54" s="153"/>
      <c r="Z54" s="153"/>
      <c r="AA54" s="154"/>
      <c r="AB54" s="239"/>
      <c r="AC54" s="30"/>
      <c r="AD54" s="241"/>
      <c r="AE54" s="241"/>
      <c r="AF54" s="241"/>
      <c r="AG54" s="2"/>
      <c r="AH54" s="2"/>
      <c r="AI54" s="2"/>
      <c r="AJ54" s="2"/>
      <c r="AK54" s="30"/>
      <c r="AL54" s="241"/>
      <c r="AM54" s="241"/>
      <c r="AN54" s="241"/>
    </row>
    <row r="55" spans="1:40" x14ac:dyDescent="0.25">
      <c r="A55" s="258"/>
      <c r="B55" s="258"/>
      <c r="C55" s="301"/>
      <c r="D55" s="301"/>
      <c r="E55" s="301"/>
      <c r="F55" s="40"/>
      <c r="G55" s="40"/>
      <c r="H55" s="41">
        <v>0</v>
      </c>
      <c r="I55" s="151">
        <f t="shared" si="12"/>
        <v>0</v>
      </c>
      <c r="J55" s="40"/>
      <c r="K55" s="40"/>
      <c r="L55" s="41">
        <v>0</v>
      </c>
      <c r="M55" s="151">
        <f t="shared" si="7"/>
        <v>0</v>
      </c>
      <c r="N55" s="40"/>
      <c r="O55" s="40"/>
      <c r="P55" s="41">
        <v>0</v>
      </c>
      <c r="Q55" s="151">
        <f t="shared" si="8"/>
        <v>0</v>
      </c>
      <c r="R55" s="152">
        <f t="shared" si="9"/>
        <v>0</v>
      </c>
      <c r="S55" s="152">
        <f t="shared" si="10"/>
        <v>0</v>
      </c>
      <c r="T55" s="152">
        <f t="shared" si="11"/>
        <v>0</v>
      </c>
      <c r="U55" s="2"/>
      <c r="V55" s="2"/>
      <c r="W55" s="2"/>
      <c r="X55" s="153"/>
      <c r="Y55" s="153"/>
      <c r="Z55" s="153"/>
      <c r="AA55" s="154"/>
      <c r="AB55" s="239"/>
      <c r="AC55" s="30"/>
      <c r="AD55" s="241"/>
      <c r="AE55" s="241"/>
      <c r="AF55" s="241"/>
      <c r="AG55" s="2"/>
      <c r="AH55" s="2"/>
      <c r="AI55" s="2"/>
      <c r="AJ55" s="2"/>
      <c r="AK55" s="30"/>
      <c r="AL55" s="241"/>
      <c r="AM55" s="241"/>
      <c r="AN55" s="241"/>
    </row>
    <row r="56" spans="1:40" x14ac:dyDescent="0.25">
      <c r="A56" s="258"/>
      <c r="B56" s="258"/>
      <c r="C56" s="301"/>
      <c r="D56" s="301"/>
      <c r="E56" s="301"/>
      <c r="F56" s="40"/>
      <c r="G56" s="40"/>
      <c r="H56" s="41">
        <v>0</v>
      </c>
      <c r="I56" s="151">
        <f t="shared" si="12"/>
        <v>0</v>
      </c>
      <c r="J56" s="40"/>
      <c r="K56" s="40"/>
      <c r="L56" s="41">
        <v>0</v>
      </c>
      <c r="M56" s="151">
        <f t="shared" si="7"/>
        <v>0</v>
      </c>
      <c r="N56" s="40"/>
      <c r="O56" s="40"/>
      <c r="P56" s="41">
        <v>0</v>
      </c>
      <c r="Q56" s="151">
        <f t="shared" si="8"/>
        <v>0</v>
      </c>
      <c r="R56" s="152">
        <f t="shared" si="9"/>
        <v>0</v>
      </c>
      <c r="S56" s="152">
        <f t="shared" si="10"/>
        <v>0</v>
      </c>
      <c r="T56" s="152">
        <f t="shared" si="11"/>
        <v>0</v>
      </c>
      <c r="U56" s="2"/>
      <c r="V56" s="2"/>
      <c r="W56" s="2"/>
      <c r="X56" s="153"/>
      <c r="Y56" s="153"/>
      <c r="Z56" s="153"/>
      <c r="AA56" s="154"/>
      <c r="AB56" s="239"/>
      <c r="AC56" s="30"/>
      <c r="AD56" s="241"/>
      <c r="AE56" s="241"/>
      <c r="AF56" s="241"/>
      <c r="AG56" s="2"/>
      <c r="AH56" s="2"/>
      <c r="AI56" s="2"/>
      <c r="AJ56" s="2"/>
      <c r="AK56" s="30"/>
      <c r="AL56" s="241"/>
      <c r="AM56" s="241"/>
      <c r="AN56" s="241"/>
    </row>
    <row r="57" spans="1:40" x14ac:dyDescent="0.25">
      <c r="A57" s="258"/>
      <c r="B57" s="258"/>
      <c r="C57" s="301"/>
      <c r="D57" s="301"/>
      <c r="E57" s="301"/>
      <c r="F57" s="40"/>
      <c r="G57" s="40"/>
      <c r="H57" s="41">
        <v>0</v>
      </c>
      <c r="I57" s="151">
        <f t="shared" si="12"/>
        <v>0</v>
      </c>
      <c r="J57" s="40"/>
      <c r="K57" s="40"/>
      <c r="L57" s="41">
        <v>0</v>
      </c>
      <c r="M57" s="151">
        <f t="shared" si="7"/>
        <v>0</v>
      </c>
      <c r="N57" s="40"/>
      <c r="O57" s="40"/>
      <c r="P57" s="41">
        <v>0</v>
      </c>
      <c r="Q57" s="151">
        <f t="shared" si="8"/>
        <v>0</v>
      </c>
      <c r="R57" s="152">
        <f t="shared" si="9"/>
        <v>0</v>
      </c>
      <c r="S57" s="152">
        <f t="shared" si="10"/>
        <v>0</v>
      </c>
      <c r="T57" s="152">
        <f t="shared" si="11"/>
        <v>0</v>
      </c>
      <c r="U57" s="2"/>
      <c r="V57" s="2"/>
      <c r="W57" s="2"/>
      <c r="X57" s="153"/>
      <c r="Y57" s="153"/>
      <c r="Z57" s="153"/>
      <c r="AA57" s="154"/>
      <c r="AB57" s="239"/>
      <c r="AC57" s="30"/>
      <c r="AD57" s="241"/>
      <c r="AE57" s="241"/>
      <c r="AF57" s="241"/>
      <c r="AG57" s="2"/>
      <c r="AH57" s="2"/>
      <c r="AI57" s="2"/>
      <c r="AJ57" s="2"/>
      <c r="AK57" s="30"/>
      <c r="AL57" s="241"/>
      <c r="AM57" s="241"/>
      <c r="AN57" s="241"/>
    </row>
    <row r="58" spans="1:40" x14ac:dyDescent="0.25">
      <c r="A58" s="258"/>
      <c r="B58" s="258"/>
      <c r="C58" s="301"/>
      <c r="D58" s="301"/>
      <c r="E58" s="301"/>
      <c r="F58" s="40"/>
      <c r="G58" s="40"/>
      <c r="H58" s="41">
        <v>0</v>
      </c>
      <c r="I58" s="151">
        <f t="shared" si="12"/>
        <v>0</v>
      </c>
      <c r="J58" s="40"/>
      <c r="K58" s="40"/>
      <c r="L58" s="41">
        <v>0</v>
      </c>
      <c r="M58" s="151">
        <f t="shared" si="7"/>
        <v>0</v>
      </c>
      <c r="N58" s="40"/>
      <c r="O58" s="40"/>
      <c r="P58" s="41">
        <v>0</v>
      </c>
      <c r="Q58" s="151">
        <f t="shared" si="8"/>
        <v>0</v>
      </c>
      <c r="R58" s="152">
        <f t="shared" si="9"/>
        <v>0</v>
      </c>
      <c r="S58" s="152">
        <f t="shared" si="10"/>
        <v>0</v>
      </c>
      <c r="T58" s="152">
        <f t="shared" si="11"/>
        <v>0</v>
      </c>
      <c r="U58" s="2"/>
      <c r="V58" s="2"/>
      <c r="W58" s="2"/>
      <c r="X58" s="153"/>
      <c r="Y58" s="153"/>
      <c r="Z58" s="153"/>
      <c r="AA58" s="154"/>
      <c r="AB58" s="239"/>
      <c r="AC58" s="30"/>
      <c r="AD58" s="241"/>
      <c r="AE58" s="241"/>
      <c r="AF58" s="241"/>
      <c r="AG58" s="2"/>
      <c r="AH58" s="2"/>
      <c r="AI58" s="2"/>
      <c r="AJ58" s="2"/>
      <c r="AK58" s="30"/>
      <c r="AL58" s="241"/>
      <c r="AM58" s="241"/>
      <c r="AN58" s="241"/>
    </row>
    <row r="59" spans="1:40" x14ac:dyDescent="0.25">
      <c r="A59" s="258"/>
      <c r="B59" s="258"/>
      <c r="C59" s="301"/>
      <c r="D59" s="301"/>
      <c r="E59" s="301"/>
      <c r="F59" s="40"/>
      <c r="G59" s="40"/>
      <c r="H59" s="41">
        <v>0</v>
      </c>
      <c r="I59" s="151">
        <f t="shared" si="12"/>
        <v>0</v>
      </c>
      <c r="J59" s="40"/>
      <c r="K59" s="40"/>
      <c r="L59" s="41">
        <v>0</v>
      </c>
      <c r="M59" s="151">
        <f t="shared" si="7"/>
        <v>0</v>
      </c>
      <c r="N59" s="40"/>
      <c r="O59" s="40"/>
      <c r="P59" s="41">
        <v>0</v>
      </c>
      <c r="Q59" s="151">
        <f t="shared" si="8"/>
        <v>0</v>
      </c>
      <c r="R59" s="152">
        <f t="shared" si="9"/>
        <v>0</v>
      </c>
      <c r="S59" s="152">
        <f t="shared" si="10"/>
        <v>0</v>
      </c>
      <c r="T59" s="152">
        <f t="shared" si="11"/>
        <v>0</v>
      </c>
      <c r="U59" s="2"/>
      <c r="V59" s="2"/>
      <c r="W59" s="2"/>
      <c r="X59" s="153"/>
      <c r="Y59" s="153"/>
      <c r="Z59" s="153"/>
      <c r="AA59" s="154"/>
      <c r="AB59" s="239"/>
      <c r="AC59" s="30"/>
      <c r="AD59" s="241"/>
      <c r="AE59" s="241"/>
      <c r="AF59" s="241"/>
      <c r="AG59" s="2"/>
      <c r="AH59" s="2"/>
      <c r="AI59" s="2"/>
      <c r="AJ59" s="2"/>
      <c r="AK59" s="30"/>
      <c r="AL59" s="241"/>
      <c r="AM59" s="241"/>
      <c r="AN59" s="241"/>
    </row>
    <row r="60" spans="1:40" x14ac:dyDescent="0.25">
      <c r="A60" s="258"/>
      <c r="B60" s="258"/>
      <c r="C60" s="301"/>
      <c r="D60" s="301"/>
      <c r="E60" s="301"/>
      <c r="F60" s="40"/>
      <c r="G60" s="40"/>
      <c r="H60" s="41">
        <v>0</v>
      </c>
      <c r="I60" s="151">
        <f t="shared" si="12"/>
        <v>0</v>
      </c>
      <c r="J60" s="40"/>
      <c r="K60" s="40"/>
      <c r="L60" s="41">
        <v>0</v>
      </c>
      <c r="M60" s="151">
        <f t="shared" si="7"/>
        <v>0</v>
      </c>
      <c r="N60" s="40"/>
      <c r="O60" s="40"/>
      <c r="P60" s="41">
        <v>0</v>
      </c>
      <c r="Q60" s="151">
        <f t="shared" si="8"/>
        <v>0</v>
      </c>
      <c r="R60" s="152">
        <f t="shared" si="9"/>
        <v>0</v>
      </c>
      <c r="S60" s="152">
        <f t="shared" si="10"/>
        <v>0</v>
      </c>
      <c r="T60" s="152">
        <f t="shared" si="11"/>
        <v>0</v>
      </c>
      <c r="U60" s="2"/>
      <c r="V60" s="2"/>
      <c r="W60" s="2"/>
      <c r="X60" s="153"/>
      <c r="Y60" s="153"/>
      <c r="Z60" s="153"/>
      <c r="AA60" s="154"/>
      <c r="AB60" s="239"/>
      <c r="AC60" s="30"/>
      <c r="AD60" s="241"/>
      <c r="AE60" s="241"/>
      <c r="AF60" s="241"/>
      <c r="AG60" s="2"/>
      <c r="AH60" s="2"/>
      <c r="AI60" s="2"/>
      <c r="AJ60" s="2"/>
      <c r="AK60" s="30"/>
      <c r="AL60" s="241"/>
      <c r="AM60" s="241"/>
      <c r="AN60" s="241"/>
    </row>
    <row r="61" spans="1:40" x14ac:dyDescent="0.25">
      <c r="A61" s="258"/>
      <c r="B61" s="258"/>
      <c r="C61" s="301"/>
      <c r="D61" s="301"/>
      <c r="E61" s="301"/>
      <c r="F61" s="40"/>
      <c r="G61" s="40"/>
      <c r="H61" s="41">
        <v>0</v>
      </c>
      <c r="I61" s="151">
        <f t="shared" si="12"/>
        <v>0</v>
      </c>
      <c r="J61" s="40"/>
      <c r="K61" s="40"/>
      <c r="L61" s="41">
        <v>0</v>
      </c>
      <c r="M61" s="151">
        <f t="shared" si="7"/>
        <v>0</v>
      </c>
      <c r="N61" s="40"/>
      <c r="O61" s="40"/>
      <c r="P61" s="41">
        <v>0</v>
      </c>
      <c r="Q61" s="151">
        <f t="shared" si="8"/>
        <v>0</v>
      </c>
      <c r="R61" s="152">
        <f t="shared" si="9"/>
        <v>0</v>
      </c>
      <c r="S61" s="152">
        <f t="shared" si="10"/>
        <v>0</v>
      </c>
      <c r="T61" s="152">
        <f t="shared" si="11"/>
        <v>0</v>
      </c>
      <c r="U61" s="2"/>
      <c r="V61" s="2"/>
      <c r="W61" s="2"/>
      <c r="X61" s="153"/>
      <c r="Y61" s="153"/>
      <c r="Z61" s="153"/>
      <c r="AA61" s="154"/>
      <c r="AB61" s="239"/>
      <c r="AC61" s="30"/>
      <c r="AD61" s="241"/>
      <c r="AE61" s="241"/>
      <c r="AF61" s="241"/>
      <c r="AG61" s="2"/>
      <c r="AH61" s="2"/>
      <c r="AI61" s="2"/>
      <c r="AJ61" s="2"/>
      <c r="AK61" s="30"/>
      <c r="AL61" s="241"/>
      <c r="AM61" s="241"/>
      <c r="AN61" s="241"/>
    </row>
    <row r="62" spans="1:40" x14ac:dyDescent="0.25">
      <c r="A62" s="258"/>
      <c r="B62" s="258"/>
      <c r="C62" s="301"/>
      <c r="D62" s="301"/>
      <c r="E62" s="301"/>
      <c r="F62" s="40"/>
      <c r="G62" s="40"/>
      <c r="H62" s="41">
        <v>0</v>
      </c>
      <c r="I62" s="151">
        <f t="shared" si="12"/>
        <v>0</v>
      </c>
      <c r="J62" s="40"/>
      <c r="K62" s="40"/>
      <c r="L62" s="41">
        <v>0</v>
      </c>
      <c r="M62" s="151">
        <f t="shared" si="7"/>
        <v>0</v>
      </c>
      <c r="N62" s="40"/>
      <c r="O62" s="40"/>
      <c r="P62" s="41">
        <v>0</v>
      </c>
      <c r="Q62" s="151">
        <f t="shared" si="8"/>
        <v>0</v>
      </c>
      <c r="R62" s="152">
        <f t="shared" si="9"/>
        <v>0</v>
      </c>
      <c r="S62" s="152">
        <f t="shared" si="10"/>
        <v>0</v>
      </c>
      <c r="T62" s="152">
        <f t="shared" si="11"/>
        <v>0</v>
      </c>
      <c r="U62" s="2"/>
      <c r="V62" s="2"/>
      <c r="W62" s="2"/>
      <c r="X62" s="163" t="str">
        <f>IF(SUM(X48:X61)=0,"",SUM(X48:X61))</f>
        <v/>
      </c>
      <c r="Y62" s="163"/>
      <c r="Z62" s="163"/>
      <c r="AA62" s="2"/>
      <c r="AB62" s="239"/>
      <c r="AC62" s="30"/>
      <c r="AD62" s="241"/>
      <c r="AE62" s="241"/>
      <c r="AF62" s="241"/>
      <c r="AG62" s="2"/>
      <c r="AH62" s="2"/>
      <c r="AI62" s="2"/>
      <c r="AJ62" s="2"/>
      <c r="AK62" s="30"/>
      <c r="AL62" s="241"/>
      <c r="AM62" s="241"/>
      <c r="AN62" s="241"/>
    </row>
    <row r="63" spans="1:40" x14ac:dyDescent="0.25">
      <c r="A63" s="2"/>
      <c r="B63" s="2"/>
      <c r="C63" s="2"/>
      <c r="D63" s="2"/>
      <c r="E63" s="2"/>
      <c r="F63" s="2"/>
      <c r="G63" s="2"/>
      <c r="H63" s="157" t="s">
        <v>65</v>
      </c>
      <c r="I63" s="158">
        <f>SUM(I48:I62)</f>
        <v>0</v>
      </c>
      <c r="J63" s="156"/>
      <c r="K63" s="156"/>
      <c r="L63" s="160" t="s">
        <v>65</v>
      </c>
      <c r="M63" s="161">
        <f>SUM(M48:M62)</f>
        <v>0</v>
      </c>
      <c r="N63" s="156"/>
      <c r="O63" s="156"/>
      <c r="P63" s="157" t="s">
        <v>65</v>
      </c>
      <c r="Q63" s="161">
        <f>SUM(Q48:Q62)</f>
        <v>0</v>
      </c>
      <c r="R63" s="162">
        <f t="shared" ref="R63:T63" si="13">SUM(R48:R62)</f>
        <v>0</v>
      </c>
      <c r="S63" s="162">
        <f t="shared" si="13"/>
        <v>0</v>
      </c>
      <c r="T63" s="162">
        <f t="shared" si="13"/>
        <v>0</v>
      </c>
      <c r="U63" s="2"/>
      <c r="V63" s="2"/>
      <c r="W63" s="2"/>
      <c r="X63" s="2"/>
      <c r="Y63" s="2"/>
      <c r="Z63" s="2"/>
      <c r="AA63" s="170"/>
      <c r="AB63" s="170"/>
      <c r="AC63" s="242"/>
      <c r="AD63" s="2"/>
      <c r="AE63" s="2"/>
      <c r="AF63" s="2"/>
      <c r="AG63" s="2"/>
      <c r="AH63" s="2"/>
      <c r="AI63" s="2"/>
      <c r="AJ63" s="2"/>
      <c r="AK63" s="30"/>
      <c r="AL63" s="241"/>
      <c r="AM63" s="241"/>
      <c r="AN63" s="241"/>
    </row>
    <row r="64" spans="1:40"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30"/>
      <c r="AL64" s="241"/>
      <c r="AM64" s="241"/>
      <c r="AN64" s="241"/>
    </row>
    <row r="65" spans="1:40" x14ac:dyDescent="0.25">
      <c r="A65" s="304" t="s">
        <v>73</v>
      </c>
      <c r="B65" s="304"/>
      <c r="C65" s="304"/>
      <c r="D65" s="304"/>
      <c r="E65" s="304"/>
      <c r="F65" s="304"/>
      <c r="G65" s="304"/>
      <c r="H65" s="304"/>
      <c r="I65" s="304"/>
      <c r="J65" s="304"/>
      <c r="K65" s="304"/>
      <c r="L65" s="37"/>
      <c r="M65" s="37"/>
      <c r="N65" s="37"/>
      <c r="O65" s="37"/>
      <c r="P65" s="37"/>
      <c r="Q65" s="37"/>
      <c r="R65" s="139"/>
      <c r="S65" s="139"/>
      <c r="T65" s="139"/>
      <c r="U65" s="2"/>
      <c r="V65" s="2"/>
      <c r="W65" s="2"/>
      <c r="X65" s="2"/>
      <c r="Y65" s="2"/>
      <c r="Z65" s="2"/>
      <c r="AA65" s="2"/>
      <c r="AB65" s="2"/>
      <c r="AC65" s="2"/>
      <c r="AD65" s="2"/>
      <c r="AE65" s="2"/>
      <c r="AF65" s="2"/>
      <c r="AG65" s="2"/>
      <c r="AH65" s="2"/>
      <c r="AI65" s="2"/>
      <c r="AJ65" s="2"/>
      <c r="AK65" s="30"/>
      <c r="AL65" s="241"/>
      <c r="AM65" s="241"/>
      <c r="AN65" s="241"/>
    </row>
    <row r="66" spans="1:40" x14ac:dyDescent="0.25">
      <c r="A66" s="317"/>
      <c r="B66" s="317"/>
      <c r="C66" s="317"/>
      <c r="D66" s="317"/>
      <c r="E66" s="317"/>
      <c r="F66" s="317"/>
      <c r="G66" s="317"/>
      <c r="H66" s="317"/>
      <c r="I66" s="303" t="s">
        <v>123</v>
      </c>
      <c r="J66" s="303"/>
      <c r="K66" s="303"/>
      <c r="L66" s="303" t="s">
        <v>124</v>
      </c>
      <c r="M66" s="303"/>
      <c r="N66" s="303"/>
      <c r="O66" s="303" t="s">
        <v>125</v>
      </c>
      <c r="P66" s="303"/>
      <c r="Q66" s="303"/>
      <c r="R66" s="139"/>
      <c r="S66" s="139"/>
      <c r="T66" s="139"/>
      <c r="U66" s="2"/>
      <c r="V66" s="2"/>
      <c r="W66" s="2"/>
      <c r="X66" s="300" t="s">
        <v>111</v>
      </c>
      <c r="Y66" s="300"/>
      <c r="Z66" s="300"/>
      <c r="AA66" s="300"/>
      <c r="AB66" s="2"/>
      <c r="AC66" s="2"/>
      <c r="AD66" s="2"/>
      <c r="AE66" s="2"/>
      <c r="AF66" s="2"/>
      <c r="AG66" s="2"/>
      <c r="AH66" s="2"/>
      <c r="AI66" s="2"/>
      <c r="AJ66" s="2"/>
      <c r="AK66" s="242"/>
      <c r="AL66" s="2"/>
      <c r="AM66" s="2"/>
    </row>
    <row r="67" spans="1:40" ht="23" x14ac:dyDescent="0.25">
      <c r="A67" s="2"/>
      <c r="B67" s="2"/>
      <c r="C67" s="305" t="s">
        <v>70</v>
      </c>
      <c r="D67" s="305"/>
      <c r="E67" s="305"/>
      <c r="F67" s="305"/>
      <c r="G67" s="305"/>
      <c r="H67" s="305"/>
      <c r="I67" s="141" t="s">
        <v>64</v>
      </c>
      <c r="J67" s="141" t="s">
        <v>72</v>
      </c>
      <c r="K67" s="143" t="s">
        <v>65</v>
      </c>
      <c r="L67" s="141" t="s">
        <v>64</v>
      </c>
      <c r="M67" s="141" t="s">
        <v>72</v>
      </c>
      <c r="N67" s="143" t="s">
        <v>65</v>
      </c>
      <c r="O67" s="141" t="s">
        <v>64</v>
      </c>
      <c r="P67" s="141" t="s">
        <v>72</v>
      </c>
      <c r="Q67" s="143" t="s">
        <v>65</v>
      </c>
      <c r="R67" s="149"/>
      <c r="S67" s="149"/>
      <c r="T67" s="149"/>
      <c r="U67" s="2"/>
      <c r="V67" s="2"/>
      <c r="W67" s="2"/>
      <c r="X67" s="150" t="s">
        <v>123</v>
      </c>
      <c r="Y67" s="150" t="s">
        <v>124</v>
      </c>
      <c r="Z67" s="150" t="s">
        <v>125</v>
      </c>
      <c r="AA67" s="150" t="s">
        <v>110</v>
      </c>
      <c r="AB67" s="2"/>
      <c r="AC67" s="2"/>
      <c r="AD67" s="2"/>
      <c r="AE67" s="2"/>
      <c r="AF67" s="2"/>
      <c r="AG67" s="2"/>
      <c r="AH67" s="2"/>
      <c r="AI67" s="2"/>
      <c r="AJ67" s="2"/>
      <c r="AK67" s="2"/>
      <c r="AL67" s="2"/>
      <c r="AM67" s="2"/>
    </row>
    <row r="68" spans="1:40" x14ac:dyDescent="0.25">
      <c r="A68" s="306" t="s">
        <v>138</v>
      </c>
      <c r="B68" s="306"/>
      <c r="C68" s="307"/>
      <c r="D68" s="307"/>
      <c r="E68" s="307"/>
      <c r="F68" s="307"/>
      <c r="G68" s="307"/>
      <c r="H68" s="307"/>
      <c r="I68" s="40"/>
      <c r="J68" s="41">
        <v>0</v>
      </c>
      <c r="K68" s="151">
        <f>I68*J68</f>
        <v>0</v>
      </c>
      <c r="L68" s="40"/>
      <c r="M68" s="41">
        <v>0</v>
      </c>
      <c r="N68" s="151">
        <f>L68*M68</f>
        <v>0</v>
      </c>
      <c r="O68" s="40"/>
      <c r="P68" s="41">
        <v>0</v>
      </c>
      <c r="Q68" s="151">
        <f>P68*O68</f>
        <v>0</v>
      </c>
      <c r="R68" s="152">
        <f t="shared" ref="R68:R79" si="14">IF(X68="",K68,X68)</f>
        <v>0</v>
      </c>
      <c r="S68" s="152">
        <f t="shared" ref="S68:S79" si="15">IF(Y68="",N68,Y68)</f>
        <v>0</v>
      </c>
      <c r="T68" s="152">
        <f t="shared" ref="T68:T79" si="16">IF(Z68="",Q68,Z68)</f>
        <v>0</v>
      </c>
      <c r="U68" s="2"/>
      <c r="V68" s="2"/>
      <c r="W68" s="2"/>
      <c r="X68" s="153"/>
      <c r="Y68" s="153"/>
      <c r="Z68" s="153"/>
      <c r="AA68" s="154"/>
      <c r="AB68" s="2"/>
      <c r="AC68" s="2"/>
      <c r="AD68" s="2"/>
      <c r="AE68" s="2"/>
      <c r="AF68" s="2"/>
      <c r="AG68" s="2"/>
      <c r="AH68" s="2"/>
      <c r="AI68" s="2"/>
      <c r="AJ68" s="2"/>
      <c r="AK68" s="2"/>
      <c r="AL68" s="2"/>
      <c r="AM68" s="2"/>
    </row>
    <row r="69" spans="1:40" x14ac:dyDescent="0.25">
      <c r="A69" s="306"/>
      <c r="B69" s="306"/>
      <c r="C69" s="307"/>
      <c r="D69" s="307"/>
      <c r="E69" s="307"/>
      <c r="F69" s="307"/>
      <c r="G69" s="307"/>
      <c r="H69" s="307"/>
      <c r="I69" s="40"/>
      <c r="J69" s="41">
        <v>0</v>
      </c>
      <c r="K69" s="151">
        <f t="shared" ref="K69:K79" si="17">I69*J69</f>
        <v>0</v>
      </c>
      <c r="L69" s="40"/>
      <c r="M69" s="41">
        <v>0</v>
      </c>
      <c r="N69" s="151">
        <f t="shared" ref="N69:N79" si="18">L69*M69</f>
        <v>0</v>
      </c>
      <c r="O69" s="40"/>
      <c r="P69" s="41">
        <v>0</v>
      </c>
      <c r="Q69" s="151">
        <f t="shared" ref="Q69:Q79" si="19">P69*O69</f>
        <v>0</v>
      </c>
      <c r="R69" s="152">
        <f t="shared" si="14"/>
        <v>0</v>
      </c>
      <c r="S69" s="152">
        <f t="shared" si="15"/>
        <v>0</v>
      </c>
      <c r="T69" s="152">
        <f t="shared" si="16"/>
        <v>0</v>
      </c>
      <c r="U69" s="2"/>
      <c r="V69" s="2"/>
      <c r="W69" s="2"/>
      <c r="X69" s="153"/>
      <c r="Y69" s="153"/>
      <c r="Z69" s="153"/>
      <c r="AA69" s="154"/>
      <c r="AB69" s="2"/>
      <c r="AC69" s="2"/>
      <c r="AD69" s="2"/>
      <c r="AE69" s="2"/>
      <c r="AF69" s="2"/>
      <c r="AG69" s="2"/>
      <c r="AH69" s="2"/>
      <c r="AI69" s="2"/>
      <c r="AJ69" s="2"/>
      <c r="AK69" s="2"/>
      <c r="AL69" s="2"/>
      <c r="AM69" s="2"/>
    </row>
    <row r="70" spans="1:40" x14ac:dyDescent="0.25">
      <c r="A70" s="306"/>
      <c r="B70" s="306"/>
      <c r="C70" s="307"/>
      <c r="D70" s="307"/>
      <c r="E70" s="307"/>
      <c r="F70" s="307"/>
      <c r="G70" s="307"/>
      <c r="H70" s="307"/>
      <c r="I70" s="40"/>
      <c r="J70" s="41">
        <v>0</v>
      </c>
      <c r="K70" s="151">
        <f t="shared" si="17"/>
        <v>0</v>
      </c>
      <c r="L70" s="40"/>
      <c r="M70" s="41">
        <v>0</v>
      </c>
      <c r="N70" s="151">
        <f t="shared" si="18"/>
        <v>0</v>
      </c>
      <c r="O70" s="40"/>
      <c r="P70" s="41">
        <v>0</v>
      </c>
      <c r="Q70" s="151">
        <f t="shared" si="19"/>
        <v>0</v>
      </c>
      <c r="R70" s="152">
        <f t="shared" si="14"/>
        <v>0</v>
      </c>
      <c r="S70" s="152">
        <f t="shared" si="15"/>
        <v>0</v>
      </c>
      <c r="T70" s="152">
        <f t="shared" si="16"/>
        <v>0</v>
      </c>
      <c r="U70" s="2"/>
      <c r="V70" s="2"/>
      <c r="W70" s="2"/>
      <c r="X70" s="153"/>
      <c r="Y70" s="153"/>
      <c r="Z70" s="153"/>
      <c r="AA70" s="154"/>
      <c r="AB70" s="2"/>
      <c r="AC70" s="2"/>
      <c r="AD70" s="2"/>
      <c r="AE70" s="2"/>
      <c r="AF70" s="2"/>
      <c r="AG70" s="2"/>
      <c r="AH70" s="2"/>
      <c r="AI70" s="2"/>
      <c r="AJ70" s="2"/>
      <c r="AK70" s="2"/>
      <c r="AL70" s="2"/>
      <c r="AM70" s="2"/>
    </row>
    <row r="71" spans="1:40" x14ac:dyDescent="0.25">
      <c r="A71" s="306"/>
      <c r="B71" s="306"/>
      <c r="C71" s="307"/>
      <c r="D71" s="307"/>
      <c r="E71" s="307"/>
      <c r="F71" s="307"/>
      <c r="G71" s="307"/>
      <c r="H71" s="307"/>
      <c r="I71" s="40"/>
      <c r="J71" s="41">
        <v>0</v>
      </c>
      <c r="K71" s="151">
        <f t="shared" si="17"/>
        <v>0</v>
      </c>
      <c r="L71" s="40"/>
      <c r="M71" s="41">
        <v>0</v>
      </c>
      <c r="N71" s="151">
        <f t="shared" si="18"/>
        <v>0</v>
      </c>
      <c r="O71" s="40"/>
      <c r="P71" s="41">
        <v>0</v>
      </c>
      <c r="Q71" s="151">
        <f t="shared" si="19"/>
        <v>0</v>
      </c>
      <c r="R71" s="152">
        <f t="shared" si="14"/>
        <v>0</v>
      </c>
      <c r="S71" s="152">
        <f t="shared" si="15"/>
        <v>0</v>
      </c>
      <c r="T71" s="152">
        <f t="shared" si="16"/>
        <v>0</v>
      </c>
      <c r="U71" s="2"/>
      <c r="V71" s="2"/>
      <c r="W71" s="2"/>
      <c r="X71" s="153"/>
      <c r="Y71" s="153"/>
      <c r="Z71" s="153"/>
      <c r="AA71" s="154"/>
      <c r="AB71" s="2"/>
      <c r="AC71" s="2"/>
      <c r="AD71" s="2"/>
      <c r="AE71" s="2"/>
      <c r="AF71" s="2"/>
      <c r="AG71" s="2"/>
      <c r="AH71" s="2"/>
      <c r="AI71" s="2"/>
      <c r="AJ71" s="2"/>
      <c r="AK71" s="2"/>
      <c r="AL71" s="2"/>
      <c r="AM71" s="2"/>
    </row>
    <row r="72" spans="1:40" x14ac:dyDescent="0.25">
      <c r="A72" s="306"/>
      <c r="B72" s="306"/>
      <c r="C72" s="307"/>
      <c r="D72" s="307"/>
      <c r="E72" s="307"/>
      <c r="F72" s="307"/>
      <c r="G72" s="307"/>
      <c r="H72" s="307"/>
      <c r="I72" s="40"/>
      <c r="J72" s="41">
        <v>0</v>
      </c>
      <c r="K72" s="151">
        <f t="shared" si="17"/>
        <v>0</v>
      </c>
      <c r="L72" s="40"/>
      <c r="M72" s="41">
        <v>0</v>
      </c>
      <c r="N72" s="151">
        <f t="shared" si="18"/>
        <v>0</v>
      </c>
      <c r="O72" s="40"/>
      <c r="P72" s="41">
        <v>0</v>
      </c>
      <c r="Q72" s="151">
        <f t="shared" si="19"/>
        <v>0</v>
      </c>
      <c r="R72" s="152">
        <f t="shared" si="14"/>
        <v>0</v>
      </c>
      <c r="S72" s="152">
        <f t="shared" si="15"/>
        <v>0</v>
      </c>
      <c r="T72" s="152">
        <f t="shared" si="16"/>
        <v>0</v>
      </c>
      <c r="U72" s="2"/>
      <c r="V72" s="2"/>
      <c r="W72" s="2"/>
      <c r="X72" s="153"/>
      <c r="Y72" s="153"/>
      <c r="Z72" s="153"/>
      <c r="AA72" s="154"/>
      <c r="AB72" s="2"/>
      <c r="AC72" s="2"/>
      <c r="AD72" s="2"/>
      <c r="AE72" s="2"/>
      <c r="AF72" s="2"/>
      <c r="AG72" s="2"/>
      <c r="AH72" s="2"/>
      <c r="AI72" s="2"/>
      <c r="AJ72" s="2"/>
      <c r="AK72" s="2"/>
      <c r="AL72" s="2"/>
      <c r="AM72" s="2"/>
    </row>
    <row r="73" spans="1:40" x14ac:dyDescent="0.25">
      <c r="A73" s="306"/>
      <c r="B73" s="306"/>
      <c r="C73" s="307"/>
      <c r="D73" s="307"/>
      <c r="E73" s="307"/>
      <c r="F73" s="307"/>
      <c r="G73" s="307"/>
      <c r="H73" s="307"/>
      <c r="I73" s="40"/>
      <c r="J73" s="41">
        <v>0</v>
      </c>
      <c r="K73" s="151">
        <f t="shared" si="17"/>
        <v>0</v>
      </c>
      <c r="L73" s="40"/>
      <c r="M73" s="41">
        <v>0</v>
      </c>
      <c r="N73" s="151">
        <f t="shared" si="18"/>
        <v>0</v>
      </c>
      <c r="O73" s="40"/>
      <c r="P73" s="41">
        <v>0</v>
      </c>
      <c r="Q73" s="151">
        <f t="shared" si="19"/>
        <v>0</v>
      </c>
      <c r="R73" s="152">
        <f t="shared" si="14"/>
        <v>0</v>
      </c>
      <c r="S73" s="152">
        <f t="shared" si="15"/>
        <v>0</v>
      </c>
      <c r="T73" s="152">
        <f t="shared" si="16"/>
        <v>0</v>
      </c>
      <c r="U73" s="2"/>
      <c r="V73" s="2"/>
      <c r="W73" s="2"/>
      <c r="X73" s="153"/>
      <c r="Y73" s="153"/>
      <c r="Z73" s="153"/>
      <c r="AA73" s="154"/>
      <c r="AB73" s="2"/>
      <c r="AC73" s="2"/>
      <c r="AD73" s="2"/>
      <c r="AE73" s="2"/>
      <c r="AF73" s="2"/>
      <c r="AG73" s="2"/>
      <c r="AH73" s="2"/>
      <c r="AI73" s="2"/>
      <c r="AJ73" s="2"/>
      <c r="AK73" s="2"/>
      <c r="AL73" s="2"/>
      <c r="AM73" s="2"/>
    </row>
    <row r="74" spans="1:40" x14ac:dyDescent="0.25">
      <c r="A74" s="306"/>
      <c r="B74" s="306"/>
      <c r="C74" s="307"/>
      <c r="D74" s="307"/>
      <c r="E74" s="307"/>
      <c r="F74" s="307"/>
      <c r="G74" s="307"/>
      <c r="H74" s="307"/>
      <c r="I74" s="40"/>
      <c r="J74" s="41">
        <v>0</v>
      </c>
      <c r="K74" s="151">
        <f t="shared" si="17"/>
        <v>0</v>
      </c>
      <c r="L74" s="40"/>
      <c r="M74" s="41">
        <v>0</v>
      </c>
      <c r="N74" s="151">
        <f t="shared" si="18"/>
        <v>0</v>
      </c>
      <c r="O74" s="40"/>
      <c r="P74" s="41">
        <v>0</v>
      </c>
      <c r="Q74" s="151">
        <f t="shared" si="19"/>
        <v>0</v>
      </c>
      <c r="R74" s="152">
        <f t="shared" si="14"/>
        <v>0</v>
      </c>
      <c r="S74" s="152">
        <f t="shared" si="15"/>
        <v>0</v>
      </c>
      <c r="T74" s="152">
        <f t="shared" si="16"/>
        <v>0</v>
      </c>
      <c r="U74" s="2"/>
      <c r="V74" s="2"/>
      <c r="W74" s="2"/>
      <c r="X74" s="153"/>
      <c r="Y74" s="153"/>
      <c r="Z74" s="153"/>
      <c r="AA74" s="154"/>
      <c r="AB74" s="2"/>
      <c r="AC74" s="2"/>
      <c r="AD74" s="2"/>
      <c r="AE74" s="2"/>
      <c r="AF74" s="2"/>
      <c r="AG74" s="2"/>
      <c r="AH74" s="2"/>
      <c r="AI74" s="2"/>
      <c r="AJ74" s="2"/>
      <c r="AK74" s="2"/>
      <c r="AL74" s="2"/>
      <c r="AM74" s="2"/>
    </row>
    <row r="75" spans="1:40" x14ac:dyDescent="0.25">
      <c r="A75" s="306"/>
      <c r="B75" s="306"/>
      <c r="C75" s="307"/>
      <c r="D75" s="307"/>
      <c r="E75" s="307"/>
      <c r="F75" s="307"/>
      <c r="G75" s="307"/>
      <c r="H75" s="307"/>
      <c r="I75" s="40"/>
      <c r="J75" s="41">
        <v>0</v>
      </c>
      <c r="K75" s="151">
        <f t="shared" si="17"/>
        <v>0</v>
      </c>
      <c r="L75" s="40"/>
      <c r="M75" s="41">
        <v>0</v>
      </c>
      <c r="N75" s="151">
        <f t="shared" si="18"/>
        <v>0</v>
      </c>
      <c r="O75" s="40"/>
      <c r="P75" s="41">
        <v>0</v>
      </c>
      <c r="Q75" s="151">
        <f t="shared" si="19"/>
        <v>0</v>
      </c>
      <c r="R75" s="152">
        <f t="shared" si="14"/>
        <v>0</v>
      </c>
      <c r="S75" s="152">
        <f t="shared" si="15"/>
        <v>0</v>
      </c>
      <c r="T75" s="152">
        <f t="shared" si="16"/>
        <v>0</v>
      </c>
      <c r="U75" s="2"/>
      <c r="V75" s="2"/>
      <c r="W75" s="2"/>
      <c r="X75" s="153"/>
      <c r="Y75" s="153"/>
      <c r="Z75" s="153"/>
      <c r="AA75" s="154"/>
      <c r="AB75" s="2"/>
      <c r="AC75" s="2"/>
      <c r="AD75" s="2"/>
      <c r="AE75" s="2"/>
      <c r="AF75" s="2"/>
      <c r="AG75" s="2"/>
      <c r="AH75" s="2"/>
      <c r="AI75" s="2"/>
      <c r="AJ75" s="2"/>
      <c r="AK75" s="2"/>
      <c r="AL75" s="2"/>
      <c r="AM75" s="2"/>
    </row>
    <row r="76" spans="1:40" x14ac:dyDescent="0.25">
      <c r="A76" s="306"/>
      <c r="B76" s="306"/>
      <c r="C76" s="307"/>
      <c r="D76" s="307"/>
      <c r="E76" s="307"/>
      <c r="F76" s="307"/>
      <c r="G76" s="307"/>
      <c r="H76" s="307"/>
      <c r="I76" s="40"/>
      <c r="J76" s="41">
        <v>0</v>
      </c>
      <c r="K76" s="151">
        <f t="shared" si="17"/>
        <v>0</v>
      </c>
      <c r="L76" s="40"/>
      <c r="M76" s="41">
        <v>0</v>
      </c>
      <c r="N76" s="151">
        <f t="shared" si="18"/>
        <v>0</v>
      </c>
      <c r="O76" s="40"/>
      <c r="P76" s="41">
        <v>0</v>
      </c>
      <c r="Q76" s="151">
        <f t="shared" si="19"/>
        <v>0</v>
      </c>
      <c r="R76" s="152">
        <f t="shared" si="14"/>
        <v>0</v>
      </c>
      <c r="S76" s="152">
        <f t="shared" si="15"/>
        <v>0</v>
      </c>
      <c r="T76" s="152">
        <f t="shared" si="16"/>
        <v>0</v>
      </c>
      <c r="U76" s="2"/>
      <c r="V76" s="2"/>
      <c r="W76" s="2"/>
      <c r="X76" s="153"/>
      <c r="Y76" s="153"/>
      <c r="Z76" s="153"/>
      <c r="AA76" s="154"/>
      <c r="AB76" s="2"/>
      <c r="AC76" s="2"/>
      <c r="AD76" s="2"/>
      <c r="AE76" s="2"/>
      <c r="AF76" s="2"/>
      <c r="AG76" s="2"/>
      <c r="AH76" s="2"/>
      <c r="AI76" s="2"/>
      <c r="AJ76" s="2"/>
      <c r="AK76" s="2"/>
      <c r="AL76" s="2"/>
      <c r="AM76" s="2"/>
    </row>
    <row r="77" spans="1:40" x14ac:dyDescent="0.25">
      <c r="A77" s="306"/>
      <c r="B77" s="306"/>
      <c r="C77" s="307"/>
      <c r="D77" s="307"/>
      <c r="E77" s="307"/>
      <c r="F77" s="307"/>
      <c r="G77" s="307"/>
      <c r="H77" s="307"/>
      <c r="I77" s="40"/>
      <c r="J77" s="41">
        <v>0</v>
      </c>
      <c r="K77" s="151">
        <f t="shared" si="17"/>
        <v>0</v>
      </c>
      <c r="L77" s="40"/>
      <c r="M77" s="41">
        <v>0</v>
      </c>
      <c r="N77" s="151">
        <f t="shared" si="18"/>
        <v>0</v>
      </c>
      <c r="O77" s="40"/>
      <c r="P77" s="41">
        <v>0</v>
      </c>
      <c r="Q77" s="151">
        <f t="shared" si="19"/>
        <v>0</v>
      </c>
      <c r="R77" s="152">
        <f t="shared" si="14"/>
        <v>0</v>
      </c>
      <c r="S77" s="152">
        <f t="shared" si="15"/>
        <v>0</v>
      </c>
      <c r="T77" s="152">
        <f t="shared" si="16"/>
        <v>0</v>
      </c>
      <c r="U77" s="2"/>
      <c r="V77" s="2"/>
      <c r="W77" s="2"/>
      <c r="X77" s="153"/>
      <c r="Y77" s="153"/>
      <c r="Z77" s="153"/>
      <c r="AA77" s="154"/>
      <c r="AB77" s="2"/>
      <c r="AC77" s="2"/>
      <c r="AD77" s="2"/>
      <c r="AE77" s="2"/>
      <c r="AF77" s="2"/>
      <c r="AG77" s="2"/>
      <c r="AH77" s="2"/>
      <c r="AI77" s="2"/>
      <c r="AJ77" s="2"/>
      <c r="AK77" s="2"/>
      <c r="AL77" s="2"/>
      <c r="AM77" s="2"/>
    </row>
    <row r="78" spans="1:40" x14ac:dyDescent="0.25">
      <c r="A78" s="306"/>
      <c r="B78" s="306"/>
      <c r="C78" s="307"/>
      <c r="D78" s="307"/>
      <c r="E78" s="307"/>
      <c r="F78" s="307"/>
      <c r="G78" s="307"/>
      <c r="H78" s="307"/>
      <c r="I78" s="40"/>
      <c r="J78" s="41">
        <v>0</v>
      </c>
      <c r="K78" s="151">
        <f t="shared" si="17"/>
        <v>0</v>
      </c>
      <c r="L78" s="40"/>
      <c r="M78" s="41">
        <v>0</v>
      </c>
      <c r="N78" s="151">
        <f t="shared" si="18"/>
        <v>0</v>
      </c>
      <c r="O78" s="40"/>
      <c r="P78" s="41">
        <v>0</v>
      </c>
      <c r="Q78" s="151">
        <f t="shared" si="19"/>
        <v>0</v>
      </c>
      <c r="R78" s="152">
        <f t="shared" si="14"/>
        <v>0</v>
      </c>
      <c r="S78" s="152">
        <f t="shared" si="15"/>
        <v>0</v>
      </c>
      <c r="T78" s="152">
        <f t="shared" si="16"/>
        <v>0</v>
      </c>
      <c r="U78" s="2"/>
      <c r="V78" s="2"/>
      <c r="W78" s="2"/>
      <c r="X78" s="153"/>
      <c r="Y78" s="153"/>
      <c r="Z78" s="153"/>
      <c r="AA78" s="154"/>
      <c r="AB78" s="2"/>
      <c r="AC78" s="2"/>
      <c r="AD78" s="2"/>
      <c r="AE78" s="2"/>
      <c r="AF78" s="2"/>
      <c r="AG78" s="2"/>
      <c r="AH78" s="2"/>
      <c r="AI78" s="2"/>
      <c r="AJ78" s="2"/>
      <c r="AK78" s="2"/>
      <c r="AL78" s="2"/>
      <c r="AM78" s="2"/>
    </row>
    <row r="79" spans="1:40" x14ac:dyDescent="0.25">
      <c r="A79" s="306"/>
      <c r="B79" s="306"/>
      <c r="C79" s="307"/>
      <c r="D79" s="307"/>
      <c r="E79" s="307"/>
      <c r="F79" s="307"/>
      <c r="G79" s="307"/>
      <c r="H79" s="307"/>
      <c r="I79" s="40"/>
      <c r="J79" s="41">
        <v>0</v>
      </c>
      <c r="K79" s="151">
        <f t="shared" si="17"/>
        <v>0</v>
      </c>
      <c r="L79" s="40"/>
      <c r="M79" s="41">
        <v>0</v>
      </c>
      <c r="N79" s="151">
        <f t="shared" si="18"/>
        <v>0</v>
      </c>
      <c r="O79" s="40"/>
      <c r="P79" s="41">
        <v>0</v>
      </c>
      <c r="Q79" s="151">
        <f t="shared" si="19"/>
        <v>0</v>
      </c>
      <c r="R79" s="152">
        <f t="shared" si="14"/>
        <v>0</v>
      </c>
      <c r="S79" s="152">
        <f t="shared" si="15"/>
        <v>0</v>
      </c>
      <c r="T79" s="152">
        <f t="shared" si="16"/>
        <v>0</v>
      </c>
      <c r="U79" s="2"/>
      <c r="V79" s="2"/>
      <c r="W79" s="2"/>
      <c r="X79" s="153"/>
      <c r="Y79" s="153"/>
      <c r="Z79" s="153"/>
      <c r="AA79" s="154"/>
      <c r="AB79" s="2"/>
      <c r="AC79" s="2"/>
      <c r="AD79" s="2"/>
      <c r="AE79" s="2"/>
      <c r="AF79" s="2"/>
      <c r="AG79" s="2"/>
      <c r="AH79" s="2"/>
      <c r="AI79" s="2"/>
      <c r="AJ79" s="2"/>
      <c r="AK79" s="2"/>
      <c r="AL79" s="2"/>
      <c r="AM79" s="2"/>
    </row>
    <row r="80" spans="1:40" x14ac:dyDescent="0.25">
      <c r="A80" s="2"/>
      <c r="B80" s="2"/>
      <c r="C80" s="2"/>
      <c r="D80" s="2"/>
      <c r="E80" s="2"/>
      <c r="F80" s="302"/>
      <c r="G80" s="302"/>
      <c r="H80" s="302"/>
      <c r="I80" s="156"/>
      <c r="J80" s="157" t="s">
        <v>65</v>
      </c>
      <c r="K80" s="158">
        <f>SUM(K68:K79)</f>
        <v>0</v>
      </c>
      <c r="L80" s="2"/>
      <c r="M80" s="160" t="s">
        <v>65</v>
      </c>
      <c r="N80" s="161">
        <f>SUM(N68:N79)</f>
        <v>0</v>
      </c>
      <c r="O80" s="2"/>
      <c r="P80" s="157" t="s">
        <v>65</v>
      </c>
      <c r="Q80" s="158">
        <f>SUM(Q68:Q79)</f>
        <v>0</v>
      </c>
      <c r="R80" s="162">
        <f>SUM(R68:R79)</f>
        <v>0</v>
      </c>
      <c r="S80" s="162">
        <f t="shared" ref="S80:T80" si="20">SUM(S68:S79)</f>
        <v>0</v>
      </c>
      <c r="T80" s="162">
        <f t="shared" si="20"/>
        <v>0</v>
      </c>
      <c r="U80" s="2"/>
      <c r="V80" s="2"/>
      <c r="W80" s="2"/>
      <c r="X80" s="163" t="str">
        <f>IF(SUM(X68:X79)=0,"",SUM(X68:X79))</f>
        <v/>
      </c>
      <c r="Y80" s="163"/>
      <c r="Z80" s="163"/>
      <c r="AA80" s="2"/>
      <c r="AB80" s="2"/>
      <c r="AC80" s="2"/>
      <c r="AD80" s="2"/>
      <c r="AE80" s="2"/>
      <c r="AF80" s="2"/>
      <c r="AG80" s="2"/>
      <c r="AH80" s="2"/>
      <c r="AI80" s="2"/>
      <c r="AJ80" s="2"/>
      <c r="AK80" s="2"/>
      <c r="AL80" s="2"/>
      <c r="AM80" s="2"/>
    </row>
    <row r="81" spans="1:39"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x14ac:dyDescent="0.25">
      <c r="A82" s="304" t="s">
        <v>74</v>
      </c>
      <c r="B82" s="304"/>
      <c r="C82" s="304"/>
      <c r="D82" s="304"/>
      <c r="E82" s="304"/>
      <c r="F82" s="304"/>
      <c r="G82" s="304"/>
      <c r="H82" s="304"/>
      <c r="I82" s="304"/>
      <c r="J82" s="304"/>
      <c r="K82" s="304"/>
      <c r="L82" s="37"/>
      <c r="M82" s="37"/>
      <c r="N82" s="37"/>
      <c r="O82" s="37"/>
      <c r="P82" s="37"/>
      <c r="Q82" s="37"/>
      <c r="R82" s="139"/>
      <c r="S82" s="139"/>
      <c r="T82" s="139"/>
      <c r="U82" s="2"/>
      <c r="V82" s="2"/>
      <c r="W82" s="2"/>
      <c r="X82" s="2"/>
      <c r="Y82" s="2"/>
      <c r="Z82" s="2"/>
      <c r="AA82" s="2"/>
      <c r="AB82" s="2"/>
      <c r="AC82" s="2"/>
      <c r="AD82" s="2"/>
      <c r="AE82" s="2"/>
      <c r="AF82" s="2"/>
      <c r="AG82" s="2"/>
      <c r="AH82" s="2"/>
      <c r="AI82" s="2"/>
      <c r="AJ82" s="2"/>
      <c r="AK82" s="2"/>
      <c r="AL82" s="2"/>
      <c r="AM82" s="2"/>
    </row>
    <row r="83" spans="1:39" x14ac:dyDescent="0.25">
      <c r="A83" s="303"/>
      <c r="B83" s="303"/>
      <c r="C83" s="303"/>
      <c r="D83" s="303"/>
      <c r="E83" s="303"/>
      <c r="F83" s="303"/>
      <c r="G83" s="303"/>
      <c r="H83" s="303"/>
      <c r="I83" s="303" t="s">
        <v>123</v>
      </c>
      <c r="J83" s="303"/>
      <c r="K83" s="303"/>
      <c r="L83" s="303" t="s">
        <v>124</v>
      </c>
      <c r="M83" s="303"/>
      <c r="N83" s="303"/>
      <c r="O83" s="303" t="s">
        <v>125</v>
      </c>
      <c r="P83" s="303"/>
      <c r="Q83" s="303"/>
      <c r="R83" s="139"/>
      <c r="S83" s="139"/>
      <c r="T83" s="139"/>
      <c r="U83" s="2"/>
      <c r="V83" s="2"/>
      <c r="W83" s="2"/>
      <c r="X83" s="300" t="s">
        <v>111</v>
      </c>
      <c r="Y83" s="300"/>
      <c r="Z83" s="300"/>
      <c r="AA83" s="300"/>
      <c r="AB83" s="2"/>
      <c r="AC83" s="2"/>
      <c r="AD83" s="2"/>
      <c r="AE83" s="2"/>
      <c r="AF83" s="2"/>
      <c r="AG83" s="2"/>
      <c r="AH83" s="2"/>
      <c r="AI83" s="2"/>
      <c r="AJ83" s="2"/>
      <c r="AK83" s="2"/>
      <c r="AL83" s="2"/>
      <c r="AM83" s="2"/>
    </row>
    <row r="84" spans="1:39" ht="48" customHeight="1" x14ac:dyDescent="0.25">
      <c r="A84" s="2"/>
      <c r="B84" s="2"/>
      <c r="C84" s="314"/>
      <c r="D84" s="314"/>
      <c r="E84" s="314"/>
      <c r="F84" s="314"/>
      <c r="G84" s="314"/>
      <c r="H84" s="314"/>
      <c r="I84" s="171" t="s">
        <v>64</v>
      </c>
      <c r="J84" s="171" t="s">
        <v>72</v>
      </c>
      <c r="K84" s="172" t="s">
        <v>65</v>
      </c>
      <c r="L84" s="171" t="s">
        <v>64</v>
      </c>
      <c r="M84" s="171" t="s">
        <v>72</v>
      </c>
      <c r="N84" s="172" t="s">
        <v>65</v>
      </c>
      <c r="O84" s="171" t="s">
        <v>64</v>
      </c>
      <c r="P84" s="171" t="s">
        <v>72</v>
      </c>
      <c r="Q84" s="172" t="s">
        <v>65</v>
      </c>
      <c r="R84" s="149"/>
      <c r="S84" s="149"/>
      <c r="T84" s="149"/>
      <c r="U84" s="2"/>
      <c r="V84" s="2"/>
      <c r="W84" s="2"/>
      <c r="X84" s="150" t="s">
        <v>123</v>
      </c>
      <c r="Y84" s="150" t="s">
        <v>124</v>
      </c>
      <c r="Z84" s="150" t="s">
        <v>125</v>
      </c>
      <c r="AA84" s="150" t="s">
        <v>110</v>
      </c>
      <c r="AB84" s="2"/>
      <c r="AC84" s="2"/>
      <c r="AD84" s="2"/>
      <c r="AE84" s="2"/>
      <c r="AF84" s="2"/>
      <c r="AG84" s="2"/>
      <c r="AH84" s="2"/>
      <c r="AI84" s="2"/>
      <c r="AJ84" s="2"/>
      <c r="AK84" s="2"/>
      <c r="AL84" s="2"/>
      <c r="AM84" s="2"/>
    </row>
    <row r="85" spans="1:39" x14ac:dyDescent="0.25">
      <c r="A85" s="313" t="s">
        <v>60</v>
      </c>
      <c r="B85" s="313"/>
      <c r="C85" s="307"/>
      <c r="D85" s="307"/>
      <c r="E85" s="307"/>
      <c r="F85" s="307"/>
      <c r="G85" s="307"/>
      <c r="H85" s="307"/>
      <c r="I85" s="40"/>
      <c r="J85" s="41">
        <v>0</v>
      </c>
      <c r="K85" s="151">
        <f>J85*I85</f>
        <v>0</v>
      </c>
      <c r="L85" s="40"/>
      <c r="M85" s="41">
        <v>0</v>
      </c>
      <c r="N85" s="151">
        <f>M85*L85</f>
        <v>0</v>
      </c>
      <c r="O85" s="40"/>
      <c r="P85" s="41">
        <v>0</v>
      </c>
      <c r="Q85" s="151">
        <f>P85*O85</f>
        <v>0</v>
      </c>
      <c r="R85" s="152">
        <f>IF(X85="",K85,X85)</f>
        <v>0</v>
      </c>
      <c r="S85" s="152">
        <f t="shared" ref="S85:S91" si="21">IF(Y85="",N85,Y85)</f>
        <v>0</v>
      </c>
      <c r="T85" s="152">
        <f t="shared" ref="T85:T91" si="22">IF(Z85="",Q85,Z85)</f>
        <v>0</v>
      </c>
      <c r="U85" s="2"/>
      <c r="V85" s="2"/>
      <c r="W85" s="2"/>
      <c r="X85" s="153"/>
      <c r="Y85" s="153"/>
      <c r="Z85" s="153"/>
      <c r="AA85" s="154"/>
      <c r="AB85" s="2"/>
      <c r="AC85" s="2"/>
      <c r="AD85" s="2"/>
      <c r="AE85" s="2"/>
      <c r="AF85" s="2"/>
      <c r="AG85" s="2"/>
      <c r="AH85" s="2"/>
      <c r="AI85" s="2"/>
      <c r="AJ85" s="2"/>
      <c r="AK85" s="2"/>
      <c r="AL85" s="2"/>
      <c r="AM85" s="2"/>
    </row>
    <row r="86" spans="1:39" x14ac:dyDescent="0.25">
      <c r="A86" s="313"/>
      <c r="B86" s="313"/>
      <c r="C86" s="307"/>
      <c r="D86" s="307"/>
      <c r="E86" s="307"/>
      <c r="F86" s="307"/>
      <c r="G86" s="307"/>
      <c r="H86" s="307"/>
      <c r="I86" s="40"/>
      <c r="J86" s="41">
        <v>0</v>
      </c>
      <c r="K86" s="151">
        <f t="shared" ref="K86:K91" si="23">J86*I86</f>
        <v>0</v>
      </c>
      <c r="L86" s="40"/>
      <c r="M86" s="41">
        <v>0</v>
      </c>
      <c r="N86" s="151">
        <f t="shared" ref="N86:N91" si="24">M86*L86</f>
        <v>0</v>
      </c>
      <c r="O86" s="40"/>
      <c r="P86" s="41">
        <v>0</v>
      </c>
      <c r="Q86" s="151">
        <f t="shared" ref="Q86:Q91" si="25">P86*O86</f>
        <v>0</v>
      </c>
      <c r="R86" s="152">
        <f t="shared" ref="R86:R91" si="26">IF(X86="",K86,X86)</f>
        <v>0</v>
      </c>
      <c r="S86" s="152">
        <f t="shared" si="21"/>
        <v>0</v>
      </c>
      <c r="T86" s="152">
        <f t="shared" si="22"/>
        <v>0</v>
      </c>
      <c r="U86" s="2"/>
      <c r="V86" s="2"/>
      <c r="W86" s="2"/>
      <c r="X86" s="153"/>
      <c r="Y86" s="153"/>
      <c r="Z86" s="153"/>
      <c r="AA86" s="154"/>
      <c r="AB86" s="2"/>
      <c r="AC86" s="2"/>
      <c r="AD86" s="2"/>
      <c r="AE86" s="2"/>
      <c r="AF86" s="2"/>
      <c r="AG86" s="2"/>
      <c r="AH86" s="2"/>
      <c r="AI86" s="2"/>
      <c r="AJ86" s="2"/>
      <c r="AK86" s="2"/>
      <c r="AL86" s="2"/>
      <c r="AM86" s="2"/>
    </row>
    <row r="87" spans="1:39" x14ac:dyDescent="0.25">
      <c r="A87" s="313"/>
      <c r="B87" s="313"/>
      <c r="C87" s="307"/>
      <c r="D87" s="307"/>
      <c r="E87" s="307"/>
      <c r="F87" s="307"/>
      <c r="G87" s="307"/>
      <c r="H87" s="307"/>
      <c r="I87" s="40"/>
      <c r="J87" s="41">
        <v>0</v>
      </c>
      <c r="K87" s="151">
        <f t="shared" si="23"/>
        <v>0</v>
      </c>
      <c r="L87" s="40"/>
      <c r="M87" s="41">
        <v>0</v>
      </c>
      <c r="N87" s="151">
        <f t="shared" si="24"/>
        <v>0</v>
      </c>
      <c r="O87" s="40"/>
      <c r="P87" s="41">
        <v>0</v>
      </c>
      <c r="Q87" s="151">
        <f t="shared" si="25"/>
        <v>0</v>
      </c>
      <c r="R87" s="152">
        <f t="shared" si="26"/>
        <v>0</v>
      </c>
      <c r="S87" s="152">
        <f t="shared" si="21"/>
        <v>0</v>
      </c>
      <c r="T87" s="152">
        <f t="shared" si="22"/>
        <v>0</v>
      </c>
      <c r="U87" s="2"/>
      <c r="V87" s="2"/>
      <c r="W87" s="2"/>
      <c r="X87" s="153"/>
      <c r="Y87" s="153"/>
      <c r="Z87" s="153"/>
      <c r="AA87" s="154"/>
      <c r="AB87" s="2"/>
      <c r="AC87" s="2"/>
      <c r="AD87" s="2"/>
      <c r="AE87" s="2"/>
      <c r="AF87" s="2"/>
      <c r="AG87" s="2"/>
      <c r="AH87" s="2"/>
      <c r="AI87" s="2"/>
      <c r="AJ87" s="2"/>
      <c r="AK87" s="2"/>
      <c r="AL87" s="2"/>
      <c r="AM87" s="2"/>
    </row>
    <row r="88" spans="1:39" x14ac:dyDescent="0.25">
      <c r="A88" s="313"/>
      <c r="B88" s="313"/>
      <c r="C88" s="307"/>
      <c r="D88" s="307"/>
      <c r="E88" s="307"/>
      <c r="F88" s="307"/>
      <c r="G88" s="307"/>
      <c r="H88" s="307"/>
      <c r="I88" s="40"/>
      <c r="J88" s="41">
        <v>0</v>
      </c>
      <c r="K88" s="151">
        <f t="shared" si="23"/>
        <v>0</v>
      </c>
      <c r="L88" s="40"/>
      <c r="M88" s="41">
        <v>0</v>
      </c>
      <c r="N88" s="151">
        <f t="shared" si="24"/>
        <v>0</v>
      </c>
      <c r="O88" s="40"/>
      <c r="P88" s="41">
        <v>0</v>
      </c>
      <c r="Q88" s="151">
        <f t="shared" si="25"/>
        <v>0</v>
      </c>
      <c r="R88" s="152">
        <f t="shared" si="26"/>
        <v>0</v>
      </c>
      <c r="S88" s="152">
        <f t="shared" si="21"/>
        <v>0</v>
      </c>
      <c r="T88" s="152">
        <f t="shared" si="22"/>
        <v>0</v>
      </c>
      <c r="U88" s="2"/>
      <c r="V88" s="2"/>
      <c r="W88" s="2"/>
      <c r="X88" s="153"/>
      <c r="Y88" s="153"/>
      <c r="Z88" s="153"/>
      <c r="AA88" s="154"/>
      <c r="AB88" s="2"/>
      <c r="AC88" s="2"/>
      <c r="AD88" s="2"/>
      <c r="AE88" s="2"/>
      <c r="AF88" s="2"/>
      <c r="AG88" s="2"/>
      <c r="AH88" s="2"/>
      <c r="AI88" s="2"/>
      <c r="AJ88" s="2"/>
      <c r="AK88" s="2"/>
      <c r="AL88" s="2"/>
      <c r="AM88" s="2"/>
    </row>
    <row r="89" spans="1:39" x14ac:dyDescent="0.25">
      <c r="A89" s="313"/>
      <c r="B89" s="313"/>
      <c r="C89" s="307"/>
      <c r="D89" s="307"/>
      <c r="E89" s="307"/>
      <c r="F89" s="307"/>
      <c r="G89" s="307"/>
      <c r="H89" s="307"/>
      <c r="I89" s="40"/>
      <c r="J89" s="41">
        <v>0</v>
      </c>
      <c r="K89" s="151">
        <f t="shared" si="23"/>
        <v>0</v>
      </c>
      <c r="L89" s="40"/>
      <c r="M89" s="41">
        <v>0</v>
      </c>
      <c r="N89" s="151">
        <f t="shared" si="24"/>
        <v>0</v>
      </c>
      <c r="O89" s="40"/>
      <c r="P89" s="41">
        <v>0</v>
      </c>
      <c r="Q89" s="151">
        <f t="shared" si="25"/>
        <v>0</v>
      </c>
      <c r="R89" s="152">
        <f t="shared" si="26"/>
        <v>0</v>
      </c>
      <c r="S89" s="152">
        <f t="shared" si="21"/>
        <v>0</v>
      </c>
      <c r="T89" s="152">
        <f t="shared" si="22"/>
        <v>0</v>
      </c>
      <c r="U89" s="2"/>
      <c r="V89" s="2"/>
      <c r="W89" s="2"/>
      <c r="X89" s="153"/>
      <c r="Y89" s="153"/>
      <c r="Z89" s="153"/>
      <c r="AA89" s="154"/>
      <c r="AB89" s="2"/>
      <c r="AC89" s="2"/>
      <c r="AD89" s="2"/>
      <c r="AE89" s="2"/>
      <c r="AF89" s="2"/>
      <c r="AG89" s="2"/>
      <c r="AH89" s="2"/>
      <c r="AI89" s="2"/>
      <c r="AJ89" s="2"/>
      <c r="AK89" s="2"/>
      <c r="AL89" s="2"/>
      <c r="AM89" s="2"/>
    </row>
    <row r="90" spans="1:39" x14ac:dyDescent="0.25">
      <c r="A90" s="313"/>
      <c r="B90" s="313"/>
      <c r="C90" s="307"/>
      <c r="D90" s="307"/>
      <c r="E90" s="307"/>
      <c r="F90" s="307"/>
      <c r="G90" s="307"/>
      <c r="H90" s="307"/>
      <c r="I90" s="40"/>
      <c r="J90" s="41">
        <v>0</v>
      </c>
      <c r="K90" s="151">
        <f t="shared" si="23"/>
        <v>0</v>
      </c>
      <c r="L90" s="40"/>
      <c r="M90" s="41">
        <v>0</v>
      </c>
      <c r="N90" s="151">
        <f t="shared" si="24"/>
        <v>0</v>
      </c>
      <c r="O90" s="40"/>
      <c r="P90" s="41">
        <v>0</v>
      </c>
      <c r="Q90" s="151">
        <f t="shared" si="25"/>
        <v>0</v>
      </c>
      <c r="R90" s="152">
        <f t="shared" si="26"/>
        <v>0</v>
      </c>
      <c r="S90" s="152">
        <f t="shared" si="21"/>
        <v>0</v>
      </c>
      <c r="T90" s="152">
        <f t="shared" si="22"/>
        <v>0</v>
      </c>
      <c r="U90" s="2"/>
      <c r="V90" s="2"/>
      <c r="W90" s="2"/>
      <c r="X90" s="153"/>
      <c r="Y90" s="153"/>
      <c r="Z90" s="153"/>
      <c r="AA90" s="154"/>
      <c r="AB90" s="2"/>
      <c r="AC90" s="2"/>
      <c r="AD90" s="2"/>
      <c r="AE90" s="2"/>
      <c r="AF90" s="2"/>
      <c r="AG90" s="2"/>
      <c r="AH90" s="2"/>
      <c r="AI90" s="2"/>
      <c r="AJ90" s="2"/>
      <c r="AK90" s="2"/>
      <c r="AL90" s="2"/>
      <c r="AM90" s="2"/>
    </row>
    <row r="91" spans="1:39" x14ac:dyDescent="0.25">
      <c r="A91" s="313"/>
      <c r="B91" s="313"/>
      <c r="C91" s="307"/>
      <c r="D91" s="307"/>
      <c r="E91" s="307"/>
      <c r="F91" s="307"/>
      <c r="G91" s="307"/>
      <c r="H91" s="307"/>
      <c r="I91" s="40"/>
      <c r="J91" s="41">
        <v>0</v>
      </c>
      <c r="K91" s="151">
        <f t="shared" si="23"/>
        <v>0</v>
      </c>
      <c r="L91" s="40"/>
      <c r="M91" s="41">
        <v>0</v>
      </c>
      <c r="N91" s="151">
        <f t="shared" si="24"/>
        <v>0</v>
      </c>
      <c r="O91" s="40"/>
      <c r="P91" s="41">
        <v>0</v>
      </c>
      <c r="Q91" s="151">
        <f t="shared" si="25"/>
        <v>0</v>
      </c>
      <c r="R91" s="152">
        <f t="shared" si="26"/>
        <v>0</v>
      </c>
      <c r="S91" s="152">
        <f t="shared" si="21"/>
        <v>0</v>
      </c>
      <c r="T91" s="152">
        <f t="shared" si="22"/>
        <v>0</v>
      </c>
      <c r="U91" s="2"/>
      <c r="V91" s="2"/>
      <c r="W91" s="2"/>
      <c r="X91" s="153"/>
      <c r="Y91" s="153"/>
      <c r="Z91" s="153"/>
      <c r="AA91" s="154"/>
      <c r="AB91" s="2"/>
      <c r="AC91" s="2"/>
      <c r="AD91" s="2"/>
      <c r="AE91" s="2"/>
      <c r="AF91" s="2"/>
      <c r="AG91" s="2"/>
      <c r="AH91" s="2"/>
      <c r="AI91" s="2"/>
      <c r="AJ91" s="2"/>
      <c r="AK91" s="2"/>
      <c r="AL91" s="2"/>
      <c r="AM91" s="2"/>
    </row>
    <row r="92" spans="1:39" x14ac:dyDescent="0.25">
      <c r="A92" s="2"/>
      <c r="B92" s="2"/>
      <c r="C92" s="173"/>
      <c r="D92" s="173"/>
      <c r="E92" s="173"/>
      <c r="F92" s="302"/>
      <c r="G92" s="302"/>
      <c r="H92" s="302"/>
      <c r="I92" s="156"/>
      <c r="J92" s="157" t="s">
        <v>65</v>
      </c>
      <c r="K92" s="158">
        <f>SUM(K85:K91)</f>
        <v>0</v>
      </c>
      <c r="L92" s="2"/>
      <c r="M92" s="160" t="s">
        <v>65</v>
      </c>
      <c r="N92" s="161">
        <f>SUM(N85:N91)</f>
        <v>0</v>
      </c>
      <c r="O92" s="2"/>
      <c r="P92" s="157" t="s">
        <v>65</v>
      </c>
      <c r="Q92" s="161">
        <f>SUM(Q85:Q91)</f>
        <v>0</v>
      </c>
      <c r="R92" s="162">
        <f t="shared" ref="R92:T92" si="27">SUM(R85:R91)</f>
        <v>0</v>
      </c>
      <c r="S92" s="162">
        <f t="shared" si="27"/>
        <v>0</v>
      </c>
      <c r="T92" s="162">
        <f t="shared" si="27"/>
        <v>0</v>
      </c>
      <c r="U92" s="2"/>
      <c r="V92" s="2"/>
      <c r="W92" s="2"/>
      <c r="X92" s="163" t="str">
        <f>IF(SUM(X85:X91)=0,"",SUM(X85:X91))</f>
        <v/>
      </c>
      <c r="Y92" s="163"/>
      <c r="Z92" s="163"/>
      <c r="AA92" s="2"/>
      <c r="AB92" s="2"/>
      <c r="AC92" s="2"/>
      <c r="AD92" s="2"/>
      <c r="AE92" s="2"/>
      <c r="AF92" s="2"/>
      <c r="AG92" s="2"/>
      <c r="AH92" s="2"/>
      <c r="AI92" s="2"/>
      <c r="AJ92" s="2"/>
      <c r="AK92" s="2"/>
      <c r="AL92" s="2"/>
      <c r="AM92" s="2"/>
    </row>
    <row r="93" spans="1:39" ht="12" customHeight="1" x14ac:dyDescent="0.25">
      <c r="A93" s="2"/>
      <c r="B93" s="2"/>
      <c r="C93" s="2"/>
      <c r="D93" s="2"/>
      <c r="E93" s="2"/>
      <c r="F93" s="2"/>
      <c r="G93" s="2"/>
      <c r="H93" s="2"/>
      <c r="I93" s="2"/>
      <c r="J93" s="2"/>
      <c r="K93" s="2"/>
      <c r="L93" s="2"/>
      <c r="M93" s="2"/>
      <c r="N93" s="2"/>
      <c r="O93" s="2"/>
      <c r="P93" s="2"/>
      <c r="Q93" s="2"/>
      <c r="U93" s="2"/>
      <c r="V93" s="2"/>
      <c r="W93" s="2"/>
      <c r="X93" s="2"/>
      <c r="Y93" s="2"/>
      <c r="Z93" s="2"/>
      <c r="AA93" s="2"/>
      <c r="AB93" s="2"/>
      <c r="AC93" s="2"/>
      <c r="AD93" s="2"/>
      <c r="AE93" s="2"/>
      <c r="AF93" s="2"/>
      <c r="AG93" s="2"/>
      <c r="AH93" s="2"/>
      <c r="AI93" s="2"/>
      <c r="AJ93" s="2"/>
      <c r="AK93" s="2"/>
      <c r="AL93" s="2"/>
      <c r="AM93" s="2"/>
    </row>
    <row r="94" spans="1:39" x14ac:dyDescent="0.25">
      <c r="A94" s="174" t="s">
        <v>141</v>
      </c>
      <c r="B94" s="138"/>
      <c r="C94" s="138"/>
      <c r="D94" s="138"/>
      <c r="E94" s="138"/>
      <c r="F94" s="138"/>
      <c r="G94" s="138"/>
      <c r="H94" s="138"/>
      <c r="I94" s="138"/>
      <c r="J94" s="138"/>
      <c r="K94" s="138"/>
      <c r="L94" s="138"/>
      <c r="M94" s="138"/>
      <c r="N94" s="328"/>
      <c r="O94" s="328"/>
      <c r="P94" s="328"/>
      <c r="Q94" s="329"/>
      <c r="R94" s="139"/>
      <c r="S94" s="139"/>
      <c r="T94" s="139"/>
      <c r="U94" s="2"/>
      <c r="V94" s="2"/>
      <c r="W94" s="2"/>
      <c r="X94" s="2"/>
      <c r="Y94" s="2"/>
      <c r="Z94" s="2"/>
      <c r="AA94" s="2"/>
      <c r="AB94" s="2"/>
      <c r="AC94" s="2"/>
      <c r="AD94" s="2"/>
      <c r="AE94" s="2"/>
      <c r="AF94" s="2"/>
      <c r="AG94" s="2"/>
      <c r="AH94" s="2"/>
      <c r="AI94" s="2"/>
      <c r="AJ94" s="2"/>
      <c r="AK94" s="2"/>
      <c r="AL94" s="2"/>
      <c r="AM94" s="2"/>
    </row>
    <row r="95" spans="1:39" ht="15" customHeight="1" x14ac:dyDescent="0.25">
      <c r="A95" s="37"/>
      <c r="B95" s="139"/>
      <c r="C95" s="333" t="s">
        <v>123</v>
      </c>
      <c r="D95" s="333"/>
      <c r="E95" s="333"/>
      <c r="F95" s="333"/>
      <c r="G95" s="333"/>
      <c r="H95" s="333"/>
      <c r="I95" s="334"/>
      <c r="J95" s="335" t="s">
        <v>124</v>
      </c>
      <c r="K95" s="333"/>
      <c r="L95" s="333"/>
      <c r="M95" s="334"/>
      <c r="N95" s="303" t="s">
        <v>125</v>
      </c>
      <c r="O95" s="303"/>
      <c r="P95" s="303"/>
      <c r="Q95" s="303"/>
      <c r="R95" s="139"/>
      <c r="S95" s="139"/>
      <c r="T95" s="139"/>
      <c r="U95" s="2"/>
      <c r="V95" s="2"/>
      <c r="W95" s="2"/>
      <c r="X95" s="300" t="s">
        <v>111</v>
      </c>
      <c r="Y95" s="300"/>
      <c r="Z95" s="300"/>
      <c r="AA95" s="300"/>
      <c r="AB95" s="2"/>
      <c r="AC95" s="2"/>
      <c r="AD95" s="2"/>
      <c r="AE95" s="2"/>
      <c r="AF95" s="2"/>
      <c r="AG95" s="2"/>
      <c r="AH95" s="2"/>
      <c r="AI95" s="2"/>
      <c r="AJ95" s="2"/>
      <c r="AK95" s="2"/>
      <c r="AL95" s="2"/>
      <c r="AM95" s="2"/>
    </row>
    <row r="96" spans="1:39" ht="12" customHeight="1" x14ac:dyDescent="0.25">
      <c r="A96" s="258" t="s">
        <v>134</v>
      </c>
      <c r="B96" s="258"/>
      <c r="C96" s="56"/>
      <c r="D96" s="56"/>
      <c r="E96" s="56"/>
      <c r="F96" s="56"/>
      <c r="G96" s="56"/>
      <c r="H96" s="56"/>
      <c r="I96" s="175" t="s">
        <v>72</v>
      </c>
      <c r="J96" s="56"/>
      <c r="K96" s="56"/>
      <c r="L96" s="56"/>
      <c r="M96" s="175" t="s">
        <v>72</v>
      </c>
      <c r="N96" s="56"/>
      <c r="O96" s="175"/>
      <c r="P96" s="175"/>
      <c r="Q96" s="175" t="s">
        <v>72</v>
      </c>
      <c r="R96" s="156"/>
      <c r="S96" s="156"/>
      <c r="T96" s="156"/>
      <c r="U96" s="2"/>
      <c r="V96" s="2"/>
      <c r="W96" s="2"/>
      <c r="X96" s="150" t="s">
        <v>123</v>
      </c>
      <c r="Y96" s="150" t="s">
        <v>124</v>
      </c>
      <c r="Z96" s="150" t="s">
        <v>125</v>
      </c>
      <c r="AA96" s="150" t="s">
        <v>110</v>
      </c>
      <c r="AB96" s="2"/>
      <c r="AC96" s="2"/>
      <c r="AD96" s="2"/>
      <c r="AE96" s="2"/>
      <c r="AF96" s="2"/>
      <c r="AG96" s="2"/>
      <c r="AH96" s="2"/>
      <c r="AI96" s="2"/>
      <c r="AJ96" s="2"/>
      <c r="AK96" s="2"/>
      <c r="AL96" s="2"/>
      <c r="AM96" s="2"/>
    </row>
    <row r="97" spans="1:39" x14ac:dyDescent="0.25">
      <c r="A97" s="258"/>
      <c r="B97" s="258"/>
      <c r="C97" s="308"/>
      <c r="D97" s="309"/>
      <c r="E97" s="309"/>
      <c r="F97" s="309"/>
      <c r="G97" s="309"/>
      <c r="H97" s="310"/>
      <c r="I97" s="42">
        <v>0</v>
      </c>
      <c r="J97" s="176"/>
      <c r="K97" s="176"/>
      <c r="L97" s="176"/>
      <c r="M97" s="42">
        <v>0</v>
      </c>
      <c r="N97" s="176"/>
      <c r="O97" s="177"/>
      <c r="P97" s="177"/>
      <c r="Q97" s="42">
        <v>0</v>
      </c>
      <c r="R97" s="152">
        <f>IF(X97="",I97,X97)</f>
        <v>0</v>
      </c>
      <c r="S97" s="152">
        <f>IF(Y97="",M97,Y97)</f>
        <v>0</v>
      </c>
      <c r="T97" s="152">
        <f>IF(Z97="",Q97,Z97)</f>
        <v>0</v>
      </c>
      <c r="U97" s="2"/>
      <c r="V97" s="2"/>
      <c r="W97" s="2"/>
      <c r="X97" s="153"/>
      <c r="Y97" s="153"/>
      <c r="Z97" s="153"/>
      <c r="AA97" s="154"/>
      <c r="AB97" s="2"/>
      <c r="AC97" s="2"/>
      <c r="AD97" s="2"/>
      <c r="AE97" s="2"/>
      <c r="AF97" s="2"/>
      <c r="AG97" s="2"/>
      <c r="AH97" s="2"/>
      <c r="AI97" s="2"/>
      <c r="AJ97" s="2"/>
      <c r="AK97" s="2"/>
      <c r="AL97" s="2"/>
      <c r="AM97" s="2"/>
    </row>
    <row r="98" spans="1:39" x14ac:dyDescent="0.25">
      <c r="A98" s="258"/>
      <c r="B98" s="258"/>
      <c r="C98" s="308"/>
      <c r="D98" s="309"/>
      <c r="E98" s="309"/>
      <c r="F98" s="309"/>
      <c r="G98" s="309"/>
      <c r="H98" s="310"/>
      <c r="I98" s="42">
        <v>0</v>
      </c>
      <c r="J98" s="176"/>
      <c r="K98" s="176"/>
      <c r="L98" s="176"/>
      <c r="M98" s="42">
        <v>0</v>
      </c>
      <c r="N98" s="176"/>
      <c r="O98" s="177"/>
      <c r="P98" s="177"/>
      <c r="Q98" s="42">
        <v>0</v>
      </c>
      <c r="R98" s="152">
        <f t="shared" ref="R98:R104" si="28">IF(X98="",I98,X98)</f>
        <v>0</v>
      </c>
      <c r="S98" s="152">
        <f t="shared" ref="S98:S104" si="29">IF(Y98="",M98,Y98)</f>
        <v>0</v>
      </c>
      <c r="T98" s="152">
        <f t="shared" ref="T98:T104" si="30">IF(Z98="",Q98,Z98)</f>
        <v>0</v>
      </c>
      <c r="U98" s="2"/>
      <c r="V98" s="2"/>
      <c r="W98" s="2"/>
      <c r="X98" s="153"/>
      <c r="Y98" s="153"/>
      <c r="Z98" s="153"/>
      <c r="AA98" s="154"/>
      <c r="AB98" s="2"/>
      <c r="AC98" s="2"/>
      <c r="AD98" s="2"/>
      <c r="AE98" s="2"/>
      <c r="AF98" s="2"/>
      <c r="AG98" s="2"/>
      <c r="AH98" s="2"/>
      <c r="AI98" s="2"/>
      <c r="AJ98" s="2"/>
      <c r="AK98" s="2"/>
      <c r="AL98" s="2"/>
      <c r="AM98" s="2"/>
    </row>
    <row r="99" spans="1:39" x14ac:dyDescent="0.25">
      <c r="A99" s="258"/>
      <c r="B99" s="258"/>
      <c r="C99" s="308"/>
      <c r="D99" s="309"/>
      <c r="E99" s="309"/>
      <c r="F99" s="309"/>
      <c r="G99" s="309"/>
      <c r="H99" s="310"/>
      <c r="I99" s="42">
        <v>0</v>
      </c>
      <c r="J99" s="176"/>
      <c r="K99" s="176"/>
      <c r="L99" s="176"/>
      <c r="M99" s="42">
        <v>0</v>
      </c>
      <c r="N99" s="176"/>
      <c r="O99" s="177"/>
      <c r="P99" s="177"/>
      <c r="Q99" s="42">
        <v>0</v>
      </c>
      <c r="R99" s="152">
        <f>IF(X99="",I99,X99)</f>
        <v>0</v>
      </c>
      <c r="S99" s="152">
        <f t="shared" si="29"/>
        <v>0</v>
      </c>
      <c r="T99" s="152">
        <f t="shared" si="30"/>
        <v>0</v>
      </c>
      <c r="U99" s="2"/>
      <c r="V99" s="2"/>
      <c r="W99" s="2"/>
      <c r="X99" s="153"/>
      <c r="Y99" s="153"/>
      <c r="Z99" s="153"/>
      <c r="AA99" s="154"/>
      <c r="AB99" s="2"/>
      <c r="AC99" s="2"/>
      <c r="AD99" s="2"/>
      <c r="AE99" s="2"/>
      <c r="AF99" s="2"/>
      <c r="AG99" s="2"/>
      <c r="AH99" s="2"/>
      <c r="AI99" s="2"/>
      <c r="AJ99" s="2"/>
      <c r="AK99" s="2"/>
      <c r="AL99" s="2"/>
      <c r="AM99" s="2"/>
    </row>
    <row r="100" spans="1:39" x14ac:dyDescent="0.25">
      <c r="A100" s="258"/>
      <c r="B100" s="258"/>
      <c r="C100" s="308"/>
      <c r="D100" s="309"/>
      <c r="E100" s="309"/>
      <c r="F100" s="309"/>
      <c r="G100" s="309"/>
      <c r="H100" s="310"/>
      <c r="I100" s="42">
        <v>0</v>
      </c>
      <c r="J100" s="176"/>
      <c r="K100" s="176"/>
      <c r="L100" s="176"/>
      <c r="M100" s="42">
        <v>0</v>
      </c>
      <c r="N100" s="176"/>
      <c r="O100" s="177"/>
      <c r="P100" s="177"/>
      <c r="Q100" s="42">
        <v>0</v>
      </c>
      <c r="R100" s="152">
        <f t="shared" si="28"/>
        <v>0</v>
      </c>
      <c r="S100" s="152">
        <f t="shared" si="29"/>
        <v>0</v>
      </c>
      <c r="T100" s="152">
        <f t="shared" si="30"/>
        <v>0</v>
      </c>
      <c r="U100" s="2"/>
      <c r="V100" s="2"/>
      <c r="W100" s="2"/>
      <c r="X100" s="153"/>
      <c r="Y100" s="153"/>
      <c r="Z100" s="153"/>
      <c r="AA100" s="154"/>
      <c r="AB100" s="2"/>
      <c r="AC100" s="2"/>
      <c r="AD100" s="2"/>
      <c r="AE100" s="2"/>
      <c r="AF100" s="2"/>
      <c r="AG100" s="2"/>
      <c r="AH100" s="2"/>
      <c r="AI100" s="2"/>
      <c r="AJ100" s="2"/>
      <c r="AK100" s="2"/>
      <c r="AL100" s="2"/>
      <c r="AM100" s="2"/>
    </row>
    <row r="101" spans="1:39" x14ac:dyDescent="0.25">
      <c r="A101" s="258"/>
      <c r="B101" s="258"/>
      <c r="C101" s="308"/>
      <c r="D101" s="309"/>
      <c r="E101" s="309"/>
      <c r="F101" s="309"/>
      <c r="G101" s="309"/>
      <c r="H101" s="310"/>
      <c r="I101" s="42">
        <v>0</v>
      </c>
      <c r="J101" s="176"/>
      <c r="K101" s="176"/>
      <c r="L101" s="176"/>
      <c r="M101" s="42">
        <v>0</v>
      </c>
      <c r="N101" s="176"/>
      <c r="O101" s="177"/>
      <c r="P101" s="177"/>
      <c r="Q101" s="42">
        <v>0</v>
      </c>
      <c r="R101" s="152">
        <f t="shared" si="28"/>
        <v>0</v>
      </c>
      <c r="S101" s="152">
        <f t="shared" si="29"/>
        <v>0</v>
      </c>
      <c r="T101" s="152">
        <f t="shared" si="30"/>
        <v>0</v>
      </c>
      <c r="U101" s="2"/>
      <c r="V101" s="2"/>
      <c r="W101" s="2"/>
      <c r="X101" s="153"/>
      <c r="Y101" s="153"/>
      <c r="Z101" s="153"/>
      <c r="AA101" s="154"/>
      <c r="AB101" s="2"/>
      <c r="AC101" s="2"/>
      <c r="AD101" s="2"/>
      <c r="AE101" s="2"/>
      <c r="AF101" s="2"/>
      <c r="AG101" s="2"/>
      <c r="AH101" s="2"/>
      <c r="AI101" s="2"/>
      <c r="AJ101" s="2"/>
      <c r="AK101" s="2"/>
      <c r="AL101" s="2"/>
      <c r="AM101" s="2"/>
    </row>
    <row r="102" spans="1:39" x14ac:dyDescent="0.25">
      <c r="A102" s="258"/>
      <c r="B102" s="258"/>
      <c r="C102" s="308"/>
      <c r="D102" s="309"/>
      <c r="E102" s="309"/>
      <c r="F102" s="309"/>
      <c r="G102" s="309"/>
      <c r="H102" s="310"/>
      <c r="I102" s="42">
        <v>0</v>
      </c>
      <c r="J102" s="176"/>
      <c r="K102" s="176"/>
      <c r="L102" s="176"/>
      <c r="M102" s="42">
        <v>0</v>
      </c>
      <c r="N102" s="176"/>
      <c r="O102" s="177"/>
      <c r="P102" s="177"/>
      <c r="Q102" s="42">
        <v>0</v>
      </c>
      <c r="R102" s="152">
        <f t="shared" si="28"/>
        <v>0</v>
      </c>
      <c r="S102" s="152">
        <f t="shared" si="29"/>
        <v>0</v>
      </c>
      <c r="T102" s="152">
        <f t="shared" si="30"/>
        <v>0</v>
      </c>
      <c r="U102" s="2"/>
      <c r="V102" s="2"/>
      <c r="W102" s="2"/>
      <c r="X102" s="153"/>
      <c r="Y102" s="153"/>
      <c r="Z102" s="153"/>
      <c r="AA102" s="154"/>
      <c r="AB102" s="2"/>
      <c r="AC102" s="2"/>
      <c r="AD102" s="2"/>
      <c r="AE102" s="2"/>
      <c r="AF102" s="2"/>
      <c r="AG102" s="2"/>
      <c r="AH102" s="2"/>
      <c r="AI102" s="2"/>
      <c r="AJ102" s="2"/>
      <c r="AK102" s="2"/>
      <c r="AL102" s="2"/>
      <c r="AM102" s="2"/>
    </row>
    <row r="103" spans="1:39" x14ac:dyDescent="0.25">
      <c r="A103" s="258"/>
      <c r="B103" s="258"/>
      <c r="C103" s="308"/>
      <c r="D103" s="309"/>
      <c r="E103" s="309"/>
      <c r="F103" s="309"/>
      <c r="G103" s="309"/>
      <c r="H103" s="310"/>
      <c r="I103" s="42">
        <v>0</v>
      </c>
      <c r="J103" s="176"/>
      <c r="K103" s="176"/>
      <c r="L103" s="176"/>
      <c r="M103" s="42">
        <v>0</v>
      </c>
      <c r="N103" s="176"/>
      <c r="O103" s="177"/>
      <c r="P103" s="177"/>
      <c r="Q103" s="42">
        <v>0</v>
      </c>
      <c r="R103" s="152">
        <f t="shared" si="28"/>
        <v>0</v>
      </c>
      <c r="S103" s="152">
        <f t="shared" si="29"/>
        <v>0</v>
      </c>
      <c r="T103" s="152">
        <f t="shared" si="30"/>
        <v>0</v>
      </c>
      <c r="U103" s="2"/>
      <c r="V103" s="2"/>
      <c r="W103" s="2"/>
      <c r="X103" s="153"/>
      <c r="Y103" s="153"/>
      <c r="Z103" s="153"/>
      <c r="AA103" s="154"/>
      <c r="AB103" s="2"/>
      <c r="AC103" s="2"/>
      <c r="AD103" s="2"/>
      <c r="AE103" s="2"/>
      <c r="AF103" s="2"/>
      <c r="AG103" s="2"/>
      <c r="AH103" s="2"/>
      <c r="AI103" s="2"/>
      <c r="AJ103" s="2"/>
      <c r="AK103" s="2"/>
      <c r="AL103" s="2"/>
      <c r="AM103" s="2"/>
    </row>
    <row r="104" spans="1:39" x14ac:dyDescent="0.25">
      <c r="A104" s="258"/>
      <c r="B104" s="258"/>
      <c r="C104" s="308"/>
      <c r="D104" s="309"/>
      <c r="E104" s="309"/>
      <c r="F104" s="309"/>
      <c r="G104" s="309"/>
      <c r="H104" s="310"/>
      <c r="I104" s="42">
        <v>0</v>
      </c>
      <c r="J104" s="176"/>
      <c r="K104" s="176"/>
      <c r="L104" s="176"/>
      <c r="M104" s="42">
        <v>0</v>
      </c>
      <c r="N104" s="176"/>
      <c r="O104" s="177"/>
      <c r="P104" s="177"/>
      <c r="Q104" s="42">
        <v>0</v>
      </c>
      <c r="R104" s="152">
        <f t="shared" si="28"/>
        <v>0</v>
      </c>
      <c r="S104" s="152">
        <f t="shared" si="29"/>
        <v>0</v>
      </c>
      <c r="T104" s="152">
        <f t="shared" si="30"/>
        <v>0</v>
      </c>
      <c r="U104" s="2"/>
      <c r="V104" s="2"/>
      <c r="W104" s="2"/>
      <c r="X104" s="153"/>
      <c r="Y104" s="153"/>
      <c r="Z104" s="153"/>
      <c r="AA104" s="154"/>
      <c r="AB104" s="2"/>
      <c r="AC104" s="2"/>
      <c r="AD104" s="2"/>
      <c r="AE104" s="2"/>
      <c r="AF104" s="2"/>
      <c r="AG104" s="2"/>
      <c r="AH104" s="2"/>
      <c r="AI104" s="2"/>
      <c r="AJ104" s="2"/>
      <c r="AK104" s="2"/>
      <c r="AL104" s="2"/>
      <c r="AM104" s="2"/>
    </row>
    <row r="105" spans="1:39" x14ac:dyDescent="0.25">
      <c r="A105" s="258"/>
      <c r="B105" s="258"/>
      <c r="C105" s="308"/>
      <c r="D105" s="309"/>
      <c r="E105" s="309"/>
      <c r="F105" s="309"/>
      <c r="G105" s="309"/>
      <c r="H105" s="310"/>
      <c r="I105" s="42">
        <v>0</v>
      </c>
      <c r="J105" s="176"/>
      <c r="K105" s="176"/>
      <c r="L105" s="176"/>
      <c r="M105" s="42">
        <v>0</v>
      </c>
      <c r="N105" s="176"/>
      <c r="O105" s="177"/>
      <c r="P105" s="177"/>
      <c r="Q105" s="42">
        <v>0</v>
      </c>
      <c r="R105" s="152">
        <f t="shared" ref="R105:R106" si="31">IF(X105="",I105,X105)</f>
        <v>0</v>
      </c>
      <c r="S105" s="152">
        <f t="shared" ref="S105:S106" si="32">IF(Y105="",M105,Y105)</f>
        <v>0</v>
      </c>
      <c r="T105" s="152">
        <f t="shared" ref="T105:T106" si="33">IF(Z105="",Q105,Z105)</f>
        <v>0</v>
      </c>
      <c r="U105" s="2"/>
      <c r="V105" s="2"/>
      <c r="W105" s="2"/>
      <c r="X105" s="153"/>
      <c r="Y105" s="153"/>
      <c r="Z105" s="153"/>
      <c r="AA105" s="154"/>
      <c r="AB105" s="2"/>
      <c r="AC105" s="2"/>
      <c r="AD105" s="2"/>
      <c r="AE105" s="2"/>
      <c r="AF105" s="2"/>
      <c r="AG105" s="2"/>
      <c r="AH105" s="2"/>
      <c r="AI105" s="2"/>
      <c r="AJ105" s="2"/>
      <c r="AK105" s="2"/>
      <c r="AL105" s="2"/>
      <c r="AM105" s="2"/>
    </row>
    <row r="106" spans="1:39" x14ac:dyDescent="0.25">
      <c r="A106" s="258"/>
      <c r="B106" s="258"/>
      <c r="C106" s="308"/>
      <c r="D106" s="309"/>
      <c r="E106" s="309"/>
      <c r="F106" s="309"/>
      <c r="G106" s="309"/>
      <c r="H106" s="310"/>
      <c r="I106" s="42">
        <v>0</v>
      </c>
      <c r="J106" s="159"/>
      <c r="K106" s="159"/>
      <c r="L106" s="178"/>
      <c r="M106" s="42">
        <v>0</v>
      </c>
      <c r="N106" s="178"/>
      <c r="O106" s="177"/>
      <c r="P106" s="179"/>
      <c r="Q106" s="42">
        <v>0</v>
      </c>
      <c r="R106" s="152">
        <f t="shared" si="31"/>
        <v>0</v>
      </c>
      <c r="S106" s="152">
        <f t="shared" si="32"/>
        <v>0</v>
      </c>
      <c r="T106" s="152">
        <f t="shared" si="33"/>
        <v>0</v>
      </c>
      <c r="U106" s="2"/>
      <c r="V106" s="2"/>
      <c r="W106" s="2"/>
      <c r="X106" s="153"/>
      <c r="Y106" s="153"/>
      <c r="Z106" s="153"/>
      <c r="AA106" s="180"/>
      <c r="AB106" s="2"/>
      <c r="AC106" s="2"/>
      <c r="AD106" s="2"/>
      <c r="AE106" s="2"/>
      <c r="AF106" s="2"/>
      <c r="AG106" s="2"/>
      <c r="AH106" s="2"/>
      <c r="AI106" s="2"/>
      <c r="AJ106" s="2"/>
      <c r="AK106" s="2"/>
      <c r="AL106" s="2"/>
      <c r="AM106" s="2"/>
    </row>
    <row r="107" spans="1:39" x14ac:dyDescent="0.25">
      <c r="A107" s="2"/>
      <c r="B107" s="2"/>
      <c r="C107" s="2"/>
      <c r="D107" s="2"/>
      <c r="E107" s="2"/>
      <c r="F107" s="2"/>
      <c r="G107" s="2"/>
      <c r="H107" s="157" t="s">
        <v>65</v>
      </c>
      <c r="I107" s="158">
        <f>SUM(I97:I106)</f>
        <v>0</v>
      </c>
      <c r="J107" s="156"/>
      <c r="K107" s="156"/>
      <c r="L107" s="160" t="s">
        <v>65</v>
      </c>
      <c r="M107" s="158">
        <f>SUM(M97:M106)</f>
        <v>0</v>
      </c>
      <c r="N107" s="181"/>
      <c r="O107" s="182"/>
      <c r="P107" s="157" t="s">
        <v>65</v>
      </c>
      <c r="Q107" s="161">
        <f>SUM(Q97:Q106)</f>
        <v>0</v>
      </c>
      <c r="R107" s="162">
        <f>SUM(R97:R106)</f>
        <v>0</v>
      </c>
      <c r="S107" s="162">
        <f t="shared" ref="S107:T107" si="34">SUM(S97:S106)</f>
        <v>0</v>
      </c>
      <c r="T107" s="162">
        <f t="shared" si="34"/>
        <v>0</v>
      </c>
      <c r="U107" s="2"/>
      <c r="V107" s="2"/>
      <c r="W107" s="2"/>
      <c r="X107" s="163" t="str">
        <f>IF(SUM(X97:X105)=0,"",SUM(X97:X105))</f>
        <v/>
      </c>
      <c r="Y107" s="163"/>
      <c r="Z107" s="163"/>
      <c r="AA107" s="2"/>
      <c r="AB107" s="2"/>
      <c r="AC107" s="2"/>
      <c r="AD107" s="2"/>
      <c r="AE107" s="2"/>
      <c r="AF107" s="2"/>
      <c r="AG107" s="2"/>
      <c r="AH107" s="2"/>
      <c r="AI107" s="2"/>
      <c r="AJ107" s="2"/>
      <c r="AK107" s="2"/>
      <c r="AL107" s="2"/>
      <c r="AM107" s="2"/>
    </row>
    <row r="108" spans="1:39" ht="12"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5" customHeight="1" x14ac:dyDescent="0.25">
      <c r="A109" s="174" t="s">
        <v>140</v>
      </c>
      <c r="B109" s="138"/>
      <c r="C109" s="138"/>
      <c r="D109" s="138"/>
      <c r="E109" s="138"/>
      <c r="F109" s="138"/>
      <c r="G109" s="138"/>
      <c r="H109" s="138"/>
      <c r="I109" s="138"/>
      <c r="J109" s="138"/>
      <c r="K109" s="138"/>
      <c r="L109" s="138"/>
      <c r="M109" s="138"/>
      <c r="N109" s="328"/>
      <c r="O109" s="328"/>
      <c r="P109" s="328"/>
      <c r="Q109" s="329"/>
      <c r="R109" s="139"/>
      <c r="S109" s="139"/>
      <c r="T109" s="139"/>
      <c r="U109" s="2"/>
      <c r="V109" s="2"/>
      <c r="W109" s="2"/>
      <c r="X109" s="300" t="s">
        <v>111</v>
      </c>
      <c r="Y109" s="300"/>
      <c r="Z109" s="300"/>
      <c r="AA109" s="300"/>
      <c r="AB109" s="2"/>
      <c r="AC109" s="2"/>
      <c r="AD109" s="2"/>
      <c r="AE109" s="2"/>
      <c r="AF109" s="2"/>
      <c r="AG109" s="2"/>
      <c r="AH109" s="2"/>
      <c r="AI109" s="2"/>
      <c r="AJ109" s="2"/>
      <c r="AK109" s="2"/>
      <c r="AL109" s="2"/>
      <c r="AM109" s="2"/>
    </row>
    <row r="110" spans="1:39" ht="15" customHeight="1" x14ac:dyDescent="0.25">
      <c r="A110" s="341"/>
      <c r="B110" s="330"/>
      <c r="C110" s="336" t="s">
        <v>123</v>
      </c>
      <c r="D110" s="337"/>
      <c r="E110" s="337"/>
      <c r="F110" s="337"/>
      <c r="G110" s="337"/>
      <c r="H110" s="337"/>
      <c r="I110" s="338"/>
      <c r="J110" s="183"/>
      <c r="K110" s="183"/>
      <c r="L110" s="183"/>
      <c r="M110" s="184" t="s">
        <v>124</v>
      </c>
      <c r="N110" s="303" t="s">
        <v>125</v>
      </c>
      <c r="O110" s="303"/>
      <c r="P110" s="303"/>
      <c r="Q110" s="303"/>
      <c r="R110" s="156"/>
      <c r="S110" s="156"/>
      <c r="T110" s="156"/>
      <c r="U110" s="2"/>
      <c r="V110" s="2"/>
      <c r="W110" s="2"/>
      <c r="X110" s="150" t="s">
        <v>123</v>
      </c>
      <c r="Y110" s="150" t="s">
        <v>124</v>
      </c>
      <c r="Z110" s="150" t="s">
        <v>125</v>
      </c>
      <c r="AA110" s="150" t="s">
        <v>110</v>
      </c>
      <c r="AB110" s="2"/>
      <c r="AC110" s="2"/>
      <c r="AD110" s="2"/>
      <c r="AE110" s="2"/>
      <c r="AF110" s="2"/>
      <c r="AG110" s="2"/>
      <c r="AH110" s="2"/>
      <c r="AI110" s="2"/>
      <c r="AJ110" s="2"/>
      <c r="AK110" s="2"/>
      <c r="AL110" s="2"/>
      <c r="AM110" s="2"/>
    </row>
    <row r="111" spans="1:39" x14ac:dyDescent="0.25">
      <c r="A111" s="313" t="s">
        <v>60</v>
      </c>
      <c r="B111" s="313"/>
      <c r="C111" s="308"/>
      <c r="D111" s="309"/>
      <c r="E111" s="309"/>
      <c r="F111" s="309"/>
      <c r="G111" s="309"/>
      <c r="H111" s="310"/>
      <c r="I111" s="43">
        <v>0</v>
      </c>
      <c r="J111" s="176"/>
      <c r="K111" s="176"/>
      <c r="L111" s="176"/>
      <c r="M111" s="43">
        <v>0</v>
      </c>
      <c r="N111" s="176"/>
      <c r="O111" s="185"/>
      <c r="P111" s="185"/>
      <c r="Q111" s="43">
        <v>0</v>
      </c>
      <c r="R111" s="152">
        <f>IF(X111="",I111,X111)</f>
        <v>0</v>
      </c>
      <c r="S111" s="152">
        <f>IF(Y111="",M111,Y111)</f>
        <v>0</v>
      </c>
      <c r="T111" s="152">
        <f t="shared" ref="T111" si="35">IF(Z111="",Q111,Z111)</f>
        <v>0</v>
      </c>
      <c r="U111" s="2"/>
      <c r="V111" s="2"/>
      <c r="W111" s="2"/>
      <c r="X111" s="153"/>
      <c r="Y111" s="153"/>
      <c r="Z111" s="153"/>
      <c r="AA111" s="154"/>
      <c r="AB111" s="2"/>
      <c r="AC111" s="2"/>
      <c r="AD111" s="2"/>
      <c r="AE111" s="2"/>
      <c r="AF111" s="2"/>
      <c r="AG111" s="2"/>
      <c r="AH111" s="2"/>
      <c r="AI111" s="2"/>
      <c r="AJ111" s="2"/>
      <c r="AK111" s="2"/>
      <c r="AL111" s="2"/>
      <c r="AM111" s="2"/>
    </row>
    <row r="112" spans="1:39" x14ac:dyDescent="0.25">
      <c r="A112" s="313"/>
      <c r="B112" s="313"/>
      <c r="C112" s="308"/>
      <c r="D112" s="309"/>
      <c r="E112" s="309"/>
      <c r="F112" s="309"/>
      <c r="G112" s="309"/>
      <c r="H112" s="310"/>
      <c r="I112" s="43">
        <v>0</v>
      </c>
      <c r="J112" s="176"/>
      <c r="K112" s="176"/>
      <c r="L112" s="176"/>
      <c r="M112" s="43">
        <v>0</v>
      </c>
      <c r="N112" s="176"/>
      <c r="O112" s="185"/>
      <c r="P112" s="185"/>
      <c r="Q112" s="43">
        <v>0</v>
      </c>
      <c r="R112" s="152">
        <f t="shared" ref="R112:R118" si="36">IF(X112="",I112,X112)</f>
        <v>0</v>
      </c>
      <c r="S112" s="152">
        <f t="shared" ref="S112:S118" si="37">IF(Y112="",M112,Y112)</f>
        <v>0</v>
      </c>
      <c r="T112" s="152">
        <f t="shared" ref="T112:T118" si="38">IF(Z112="",Q112,Z112)</f>
        <v>0</v>
      </c>
      <c r="U112" s="2"/>
      <c r="V112" s="2"/>
      <c r="W112" s="2"/>
      <c r="X112" s="153"/>
      <c r="Y112" s="153"/>
      <c r="Z112" s="153"/>
      <c r="AA112" s="154"/>
      <c r="AB112" s="2"/>
      <c r="AC112" s="2"/>
      <c r="AD112" s="2"/>
      <c r="AE112" s="2"/>
      <c r="AF112" s="2"/>
      <c r="AG112" s="2"/>
      <c r="AH112" s="2"/>
      <c r="AI112" s="2"/>
      <c r="AJ112" s="2"/>
      <c r="AK112" s="2"/>
      <c r="AL112" s="2"/>
      <c r="AM112" s="2"/>
    </row>
    <row r="113" spans="1:39" x14ac:dyDescent="0.25">
      <c r="A113" s="313"/>
      <c r="B113" s="313"/>
      <c r="C113" s="308"/>
      <c r="D113" s="309"/>
      <c r="E113" s="309"/>
      <c r="F113" s="309"/>
      <c r="G113" s="309"/>
      <c r="H113" s="310"/>
      <c r="I113" s="43">
        <v>0</v>
      </c>
      <c r="J113" s="176"/>
      <c r="K113" s="176"/>
      <c r="L113" s="176"/>
      <c r="M113" s="43">
        <v>0</v>
      </c>
      <c r="N113" s="176"/>
      <c r="O113" s="185"/>
      <c r="P113" s="185"/>
      <c r="Q113" s="43">
        <v>0</v>
      </c>
      <c r="R113" s="152">
        <f t="shared" si="36"/>
        <v>0</v>
      </c>
      <c r="S113" s="152">
        <f t="shared" si="37"/>
        <v>0</v>
      </c>
      <c r="T113" s="152">
        <f t="shared" si="38"/>
        <v>0</v>
      </c>
      <c r="U113" s="2"/>
      <c r="V113" s="2"/>
      <c r="W113" s="2"/>
      <c r="X113" s="153"/>
      <c r="Y113" s="153"/>
      <c r="Z113" s="153"/>
      <c r="AA113" s="154"/>
      <c r="AB113" s="2"/>
      <c r="AC113" s="2"/>
      <c r="AD113" s="2"/>
      <c r="AE113" s="2"/>
      <c r="AF113" s="2"/>
      <c r="AG113" s="2"/>
      <c r="AH113" s="2"/>
      <c r="AI113" s="2"/>
      <c r="AJ113" s="2"/>
      <c r="AK113" s="2"/>
      <c r="AL113" s="2"/>
      <c r="AM113" s="2"/>
    </row>
    <row r="114" spans="1:39" x14ac:dyDescent="0.25">
      <c r="A114" s="313"/>
      <c r="B114" s="313"/>
      <c r="C114" s="308"/>
      <c r="D114" s="309"/>
      <c r="E114" s="309"/>
      <c r="F114" s="309"/>
      <c r="G114" s="309"/>
      <c r="H114" s="310"/>
      <c r="I114" s="43">
        <v>0</v>
      </c>
      <c r="J114" s="176"/>
      <c r="K114" s="176"/>
      <c r="L114" s="176"/>
      <c r="M114" s="43">
        <v>0</v>
      </c>
      <c r="N114" s="176"/>
      <c r="O114" s="185"/>
      <c r="P114" s="185"/>
      <c r="Q114" s="43">
        <v>0</v>
      </c>
      <c r="R114" s="152">
        <f t="shared" si="36"/>
        <v>0</v>
      </c>
      <c r="S114" s="152">
        <f t="shared" si="37"/>
        <v>0</v>
      </c>
      <c r="T114" s="152">
        <f t="shared" si="38"/>
        <v>0</v>
      </c>
      <c r="U114" s="2"/>
      <c r="V114" s="2"/>
      <c r="W114" s="2"/>
      <c r="X114" s="153"/>
      <c r="Y114" s="153"/>
      <c r="Z114" s="153"/>
      <c r="AA114" s="154"/>
      <c r="AB114" s="2"/>
      <c r="AC114" s="2"/>
      <c r="AD114" s="2"/>
      <c r="AE114" s="2"/>
      <c r="AF114" s="2"/>
      <c r="AG114" s="2"/>
      <c r="AH114" s="2"/>
      <c r="AI114" s="2"/>
      <c r="AJ114" s="2"/>
      <c r="AK114" s="2"/>
      <c r="AL114" s="2"/>
      <c r="AM114" s="2"/>
    </row>
    <row r="115" spans="1:39" x14ac:dyDescent="0.25">
      <c r="A115" s="313"/>
      <c r="B115" s="313"/>
      <c r="C115" s="308"/>
      <c r="D115" s="309"/>
      <c r="E115" s="309"/>
      <c r="F115" s="309"/>
      <c r="G115" s="309"/>
      <c r="H115" s="310"/>
      <c r="I115" s="43">
        <v>0</v>
      </c>
      <c r="J115" s="176"/>
      <c r="K115" s="176"/>
      <c r="L115" s="176"/>
      <c r="M115" s="43">
        <v>0</v>
      </c>
      <c r="N115" s="176"/>
      <c r="O115" s="185"/>
      <c r="P115" s="185"/>
      <c r="Q115" s="43">
        <v>0</v>
      </c>
      <c r="R115" s="152">
        <f t="shared" si="36"/>
        <v>0</v>
      </c>
      <c r="S115" s="152">
        <f t="shared" si="37"/>
        <v>0</v>
      </c>
      <c r="T115" s="152">
        <f t="shared" si="38"/>
        <v>0</v>
      </c>
      <c r="U115" s="2"/>
      <c r="V115" s="2"/>
      <c r="W115" s="2"/>
      <c r="X115" s="153"/>
      <c r="Y115" s="153"/>
      <c r="Z115" s="153"/>
      <c r="AA115" s="154"/>
      <c r="AB115" s="2"/>
      <c r="AC115" s="2"/>
      <c r="AD115" s="2"/>
      <c r="AE115" s="2"/>
      <c r="AF115" s="2"/>
      <c r="AG115" s="2"/>
      <c r="AH115" s="2"/>
      <c r="AI115" s="2"/>
      <c r="AJ115" s="2"/>
      <c r="AK115" s="2"/>
      <c r="AL115" s="2"/>
      <c r="AM115" s="2"/>
    </row>
    <row r="116" spans="1:39" x14ac:dyDescent="0.25">
      <c r="A116" s="313"/>
      <c r="B116" s="313"/>
      <c r="C116" s="308"/>
      <c r="D116" s="309"/>
      <c r="E116" s="309"/>
      <c r="F116" s="309"/>
      <c r="G116" s="309"/>
      <c r="H116" s="310"/>
      <c r="I116" s="43">
        <v>0</v>
      </c>
      <c r="J116" s="176"/>
      <c r="K116" s="176"/>
      <c r="L116" s="176"/>
      <c r="M116" s="43">
        <v>0</v>
      </c>
      <c r="N116" s="176"/>
      <c r="O116" s="185"/>
      <c r="P116" s="185"/>
      <c r="Q116" s="43">
        <v>0</v>
      </c>
      <c r="R116" s="152">
        <f t="shared" si="36"/>
        <v>0</v>
      </c>
      <c r="S116" s="152">
        <f t="shared" si="37"/>
        <v>0</v>
      </c>
      <c r="T116" s="152">
        <f t="shared" si="38"/>
        <v>0</v>
      </c>
      <c r="U116" s="2"/>
      <c r="V116" s="2"/>
      <c r="W116" s="2"/>
      <c r="X116" s="153"/>
      <c r="Y116" s="153"/>
      <c r="Z116" s="153"/>
      <c r="AA116" s="154"/>
      <c r="AB116" s="2"/>
      <c r="AC116" s="2"/>
      <c r="AD116" s="2"/>
      <c r="AE116" s="2"/>
      <c r="AF116" s="2"/>
      <c r="AG116" s="2"/>
      <c r="AH116" s="2"/>
      <c r="AI116" s="2"/>
      <c r="AJ116" s="2"/>
      <c r="AK116" s="2"/>
      <c r="AL116" s="2"/>
      <c r="AM116" s="2"/>
    </row>
    <row r="117" spans="1:39" x14ac:dyDescent="0.25">
      <c r="A117" s="313"/>
      <c r="B117" s="313"/>
      <c r="C117" s="308"/>
      <c r="D117" s="309"/>
      <c r="E117" s="309"/>
      <c r="F117" s="309"/>
      <c r="G117" s="309"/>
      <c r="H117" s="310"/>
      <c r="I117" s="43">
        <v>0</v>
      </c>
      <c r="J117" s="176"/>
      <c r="K117" s="176"/>
      <c r="L117" s="176"/>
      <c r="M117" s="43">
        <v>0</v>
      </c>
      <c r="N117" s="176"/>
      <c r="O117" s="185"/>
      <c r="P117" s="185"/>
      <c r="Q117" s="43">
        <v>0</v>
      </c>
      <c r="R117" s="152">
        <f t="shared" si="36"/>
        <v>0</v>
      </c>
      <c r="S117" s="152">
        <f t="shared" si="37"/>
        <v>0</v>
      </c>
      <c r="T117" s="152">
        <f t="shared" si="38"/>
        <v>0</v>
      </c>
      <c r="U117" s="2"/>
      <c r="V117" s="2"/>
      <c r="W117" s="2"/>
      <c r="X117" s="153"/>
      <c r="Y117" s="153"/>
      <c r="Z117" s="153"/>
      <c r="AA117" s="154"/>
      <c r="AB117" s="2"/>
      <c r="AC117" s="2"/>
      <c r="AD117" s="2"/>
      <c r="AE117" s="2"/>
      <c r="AF117" s="2"/>
      <c r="AG117" s="2"/>
      <c r="AH117" s="2"/>
      <c r="AI117" s="2"/>
      <c r="AJ117" s="2"/>
      <c r="AK117" s="2"/>
      <c r="AL117" s="2"/>
      <c r="AM117" s="2"/>
    </row>
    <row r="118" spans="1:39" x14ac:dyDescent="0.25">
      <c r="A118" s="313"/>
      <c r="B118" s="313"/>
      <c r="C118" s="308"/>
      <c r="D118" s="309"/>
      <c r="E118" s="309"/>
      <c r="F118" s="309"/>
      <c r="G118" s="309"/>
      <c r="H118" s="310"/>
      <c r="I118" s="43">
        <v>0</v>
      </c>
      <c r="J118" s="176"/>
      <c r="K118" s="176"/>
      <c r="L118" s="176"/>
      <c r="M118" s="43">
        <v>0</v>
      </c>
      <c r="N118" s="176"/>
      <c r="O118" s="185"/>
      <c r="P118" s="185"/>
      <c r="Q118" s="43">
        <v>0</v>
      </c>
      <c r="R118" s="152">
        <f t="shared" si="36"/>
        <v>0</v>
      </c>
      <c r="S118" s="152">
        <f t="shared" si="37"/>
        <v>0</v>
      </c>
      <c r="T118" s="152">
        <f t="shared" si="38"/>
        <v>0</v>
      </c>
      <c r="U118" s="2"/>
      <c r="V118" s="2"/>
      <c r="W118" s="2"/>
      <c r="X118" s="153"/>
      <c r="Y118" s="153"/>
      <c r="Z118" s="153"/>
      <c r="AA118" s="154"/>
      <c r="AB118" s="2"/>
      <c r="AC118" s="2"/>
      <c r="AD118" s="2"/>
      <c r="AE118" s="2"/>
      <c r="AF118" s="2"/>
      <c r="AG118" s="2"/>
      <c r="AH118" s="2"/>
      <c r="AI118" s="2"/>
      <c r="AJ118" s="2"/>
      <c r="AK118" s="2"/>
      <c r="AL118" s="2"/>
      <c r="AM118" s="2"/>
    </row>
    <row r="119" spans="1:39" ht="9.75" customHeight="1" x14ac:dyDescent="0.25">
      <c r="A119" s="2"/>
      <c r="B119" s="2"/>
      <c r="C119" s="2"/>
      <c r="D119" s="2"/>
      <c r="E119" s="2"/>
      <c r="F119" s="2"/>
      <c r="G119" s="2"/>
      <c r="H119" s="157" t="s">
        <v>65</v>
      </c>
      <c r="I119" s="158">
        <f>SUM(I111:I118)</f>
        <v>0</v>
      </c>
      <c r="J119" s="156"/>
      <c r="K119" s="156"/>
      <c r="L119" s="160" t="s">
        <v>65</v>
      </c>
      <c r="M119" s="186">
        <f t="shared" ref="M119" si="39">SUM(M111:M118)</f>
        <v>0</v>
      </c>
      <c r="N119" s="181"/>
      <c r="O119" s="182"/>
      <c r="P119" s="157" t="s">
        <v>65</v>
      </c>
      <c r="Q119" s="161">
        <f t="shared" ref="Q119" si="40">SUM(Q111:Q118)</f>
        <v>0</v>
      </c>
      <c r="R119" s="162">
        <f>SUM(R111:R118)</f>
        <v>0</v>
      </c>
      <c r="S119" s="162">
        <f>SUM(S111:S118)</f>
        <v>0</v>
      </c>
      <c r="T119" s="162">
        <f>SUM(T111:T118)</f>
        <v>0</v>
      </c>
      <c r="U119" s="2"/>
      <c r="V119" s="2"/>
      <c r="W119" s="2"/>
      <c r="X119" s="163" t="str">
        <f>IF(SUM(X111:X118)=0,"",SUM(X111:X118))</f>
        <v/>
      </c>
      <c r="Y119" s="163"/>
      <c r="Z119" s="163"/>
      <c r="AA119" s="2"/>
      <c r="AB119" s="2"/>
      <c r="AC119" s="2"/>
      <c r="AD119" s="2"/>
      <c r="AE119" s="2"/>
      <c r="AF119" s="2"/>
      <c r="AG119" s="2"/>
      <c r="AH119" s="2"/>
      <c r="AI119" s="2"/>
      <c r="AJ119" s="2"/>
      <c r="AK119" s="2"/>
      <c r="AL119" s="2"/>
      <c r="AM119" s="2"/>
    </row>
    <row r="120" spans="1:39" ht="3.75" hidden="1" customHeight="1" x14ac:dyDescent="0.25">
      <c r="A120" s="2"/>
      <c r="B120" s="2"/>
      <c r="C120" s="2"/>
      <c r="D120" s="2"/>
      <c r="E120" s="2"/>
      <c r="F120" s="169"/>
      <c r="G120" s="169"/>
      <c r="H120" s="169"/>
      <c r="I120" s="169"/>
      <c r="J120" s="169"/>
      <c r="K120" s="169"/>
      <c r="L120" s="169"/>
      <c r="M120" s="169"/>
      <c r="N120" s="169"/>
      <c r="U120" s="2"/>
      <c r="V120" s="2"/>
      <c r="W120" s="2"/>
      <c r="AA120" s="2"/>
      <c r="AB120" s="2"/>
      <c r="AC120" s="2"/>
      <c r="AD120" s="2"/>
      <c r="AE120" s="2"/>
      <c r="AF120" s="2"/>
      <c r="AG120" s="2"/>
      <c r="AH120" s="2"/>
      <c r="AI120" s="2"/>
      <c r="AJ120" s="2"/>
      <c r="AK120" s="2"/>
      <c r="AL120" s="2"/>
      <c r="AM120" s="2"/>
    </row>
    <row r="121" spans="1:39" ht="12" customHeight="1" x14ac:dyDescent="0.25">
      <c r="A121" s="2"/>
      <c r="B121" s="2"/>
      <c r="C121" s="2"/>
      <c r="D121" s="2"/>
      <c r="E121" s="2"/>
      <c r="F121" s="156"/>
      <c r="G121" s="156"/>
      <c r="H121" s="156"/>
      <c r="I121" s="156"/>
      <c r="J121" s="156"/>
      <c r="K121" s="156"/>
      <c r="L121" s="156"/>
      <c r="M121" s="156"/>
      <c r="N121" s="156"/>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2" customHeight="1" x14ac:dyDescent="0.25">
      <c r="A122" s="37" t="s">
        <v>142</v>
      </c>
      <c r="B122" s="139"/>
      <c r="C122" s="139"/>
      <c r="D122" s="139"/>
      <c r="E122" s="139"/>
      <c r="F122" s="187"/>
      <c r="G122" s="187"/>
      <c r="H122" s="187"/>
      <c r="I122" s="187"/>
      <c r="J122" s="187"/>
      <c r="K122" s="187"/>
      <c r="L122" s="187"/>
      <c r="M122" s="187"/>
      <c r="N122" s="187"/>
      <c r="O122" s="187"/>
      <c r="P122" s="187"/>
      <c r="Q122" s="187"/>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5" customHeight="1" x14ac:dyDescent="0.25">
      <c r="A123" s="341"/>
      <c r="B123" s="330"/>
      <c r="C123" s="336" t="s">
        <v>123</v>
      </c>
      <c r="D123" s="337"/>
      <c r="E123" s="337"/>
      <c r="F123" s="337"/>
      <c r="G123" s="337"/>
      <c r="H123" s="337"/>
      <c r="I123" s="338"/>
      <c r="J123" s="183"/>
      <c r="K123" s="183"/>
      <c r="L123" s="183"/>
      <c r="M123" s="184" t="s">
        <v>124</v>
      </c>
      <c r="N123" s="303" t="s">
        <v>125</v>
      </c>
      <c r="O123" s="303"/>
      <c r="P123" s="303"/>
      <c r="Q123" s="303"/>
      <c r="U123" s="2"/>
      <c r="V123" s="2"/>
      <c r="W123" s="2"/>
      <c r="X123" s="300" t="s">
        <v>111</v>
      </c>
      <c r="Y123" s="300"/>
      <c r="Z123" s="300"/>
      <c r="AA123" s="300"/>
      <c r="AB123" s="2"/>
      <c r="AC123" s="2"/>
      <c r="AD123" s="2"/>
      <c r="AE123" s="2"/>
      <c r="AF123" s="2"/>
      <c r="AG123" s="2"/>
      <c r="AH123" s="2"/>
      <c r="AI123" s="2"/>
      <c r="AJ123" s="2"/>
      <c r="AK123" s="2"/>
      <c r="AL123" s="2"/>
      <c r="AM123" s="2"/>
    </row>
    <row r="124" spans="1:39" ht="34.5" x14ac:dyDescent="0.25">
      <c r="A124" s="311" t="s">
        <v>115</v>
      </c>
      <c r="B124" s="311"/>
      <c r="C124" s="315" t="s">
        <v>75</v>
      </c>
      <c r="D124" s="315"/>
      <c r="E124" s="315"/>
      <c r="F124" s="171" t="s">
        <v>76</v>
      </c>
      <c r="G124" s="171" t="s">
        <v>77</v>
      </c>
      <c r="H124" s="171" t="s">
        <v>78</v>
      </c>
      <c r="I124" s="172" t="s">
        <v>65</v>
      </c>
      <c r="J124" s="188" t="s">
        <v>76</v>
      </c>
      <c r="K124" s="188" t="s">
        <v>77</v>
      </c>
      <c r="L124" s="188" t="s">
        <v>78</v>
      </c>
      <c r="M124" s="189" t="s">
        <v>65</v>
      </c>
      <c r="N124" s="188" t="s">
        <v>76</v>
      </c>
      <c r="O124" s="188" t="s">
        <v>77</v>
      </c>
      <c r="P124" s="188" t="s">
        <v>78</v>
      </c>
      <c r="Q124" s="189" t="s">
        <v>128</v>
      </c>
      <c r="U124" s="2"/>
      <c r="V124" s="2"/>
      <c r="W124" s="2"/>
      <c r="X124" s="150" t="s">
        <v>123</v>
      </c>
      <c r="Y124" s="150" t="s">
        <v>124</v>
      </c>
      <c r="Z124" s="150" t="s">
        <v>125</v>
      </c>
      <c r="AA124" s="150" t="s">
        <v>110</v>
      </c>
      <c r="AB124" s="2"/>
      <c r="AC124" s="2"/>
      <c r="AD124" s="2"/>
      <c r="AE124" s="2"/>
      <c r="AF124" s="2"/>
      <c r="AG124" s="2"/>
      <c r="AH124" s="2"/>
      <c r="AI124" s="2"/>
      <c r="AJ124" s="2"/>
      <c r="AK124" s="2"/>
      <c r="AL124" s="2"/>
      <c r="AM124" s="2"/>
    </row>
    <row r="125" spans="1:39" x14ac:dyDescent="0.25">
      <c r="A125" s="312"/>
      <c r="B125" s="312"/>
      <c r="C125" s="301"/>
      <c r="D125" s="301"/>
      <c r="E125" s="301"/>
      <c r="F125" s="40"/>
      <c r="G125" s="40"/>
      <c r="H125" s="47"/>
      <c r="I125" s="51">
        <f>F125*G125*H125</f>
        <v>0</v>
      </c>
      <c r="J125" s="48"/>
      <c r="K125" s="40"/>
      <c r="L125" s="44"/>
      <c r="M125" s="51">
        <f t="shared" ref="M125:M138" si="41">J125*K125*L125</f>
        <v>0</v>
      </c>
      <c r="N125" s="40"/>
      <c r="O125" s="40"/>
      <c r="P125" s="44"/>
      <c r="Q125" s="51">
        <f t="shared" ref="Q125:Q138" si="42">N125*O125*P125</f>
        <v>0</v>
      </c>
      <c r="R125" s="152">
        <f>IF(X125="",I125,X125)</f>
        <v>0</v>
      </c>
      <c r="S125" s="152">
        <f>IF(Y125="",M125,Y125)</f>
        <v>0</v>
      </c>
      <c r="T125" s="152">
        <f>IF(Z125="",Q125,Z125)</f>
        <v>0</v>
      </c>
      <c r="U125" s="2"/>
      <c r="V125" s="2"/>
      <c r="W125" s="2"/>
      <c r="X125" s="153"/>
      <c r="Y125" s="153"/>
      <c r="Z125" s="153"/>
      <c r="AA125" s="154"/>
      <c r="AB125" s="2"/>
      <c r="AC125" s="2"/>
      <c r="AD125" s="2"/>
      <c r="AE125" s="2"/>
      <c r="AF125" s="2"/>
      <c r="AG125" s="2"/>
      <c r="AH125" s="2"/>
      <c r="AI125" s="2"/>
      <c r="AJ125" s="2"/>
      <c r="AK125" s="2"/>
      <c r="AL125" s="2"/>
      <c r="AM125" s="2"/>
    </row>
    <row r="126" spans="1:39" x14ac:dyDescent="0.25">
      <c r="A126" s="312"/>
      <c r="B126" s="312"/>
      <c r="C126" s="301"/>
      <c r="D126" s="301"/>
      <c r="E126" s="301"/>
      <c r="F126" s="40"/>
      <c r="G126" s="40"/>
      <c r="H126" s="47"/>
      <c r="I126" s="51">
        <f t="shared" ref="I126:I138" si="43">F126*G126*H126</f>
        <v>0</v>
      </c>
      <c r="J126" s="48"/>
      <c r="K126" s="40"/>
      <c r="L126" s="44"/>
      <c r="M126" s="51">
        <f t="shared" si="41"/>
        <v>0</v>
      </c>
      <c r="N126" s="40"/>
      <c r="O126" s="40"/>
      <c r="P126" s="44"/>
      <c r="Q126" s="51">
        <f t="shared" si="42"/>
        <v>0</v>
      </c>
      <c r="R126" s="152">
        <f t="shared" ref="R126:R138" si="44">IF(X126="",I126,X126)</f>
        <v>0</v>
      </c>
      <c r="S126" s="152">
        <f t="shared" ref="S126:S138" si="45">IF(Y126="",M126,Y126)</f>
        <v>0</v>
      </c>
      <c r="T126" s="152">
        <f t="shared" ref="T126:T138" si="46">IF(Z126="",Q126,Z126)</f>
        <v>0</v>
      </c>
      <c r="U126" s="2"/>
      <c r="V126" s="2"/>
      <c r="W126" s="2"/>
      <c r="X126" s="153"/>
      <c r="Y126" s="153"/>
      <c r="Z126" s="153"/>
      <c r="AA126" s="154"/>
      <c r="AB126" s="2"/>
      <c r="AC126" s="2"/>
      <c r="AD126" s="2"/>
      <c r="AE126" s="2"/>
      <c r="AF126" s="2"/>
      <c r="AG126" s="2"/>
      <c r="AH126" s="2"/>
      <c r="AI126" s="2"/>
      <c r="AJ126" s="2"/>
      <c r="AK126" s="2"/>
      <c r="AL126" s="2"/>
      <c r="AM126" s="2"/>
    </row>
    <row r="127" spans="1:39" x14ac:dyDescent="0.25">
      <c r="A127" s="312"/>
      <c r="B127" s="312"/>
      <c r="C127" s="301"/>
      <c r="D127" s="301"/>
      <c r="E127" s="301"/>
      <c r="F127" s="40"/>
      <c r="G127" s="40"/>
      <c r="H127" s="47"/>
      <c r="I127" s="51">
        <f t="shared" si="43"/>
        <v>0</v>
      </c>
      <c r="J127" s="48"/>
      <c r="K127" s="40"/>
      <c r="L127" s="44"/>
      <c r="M127" s="51">
        <f t="shared" si="41"/>
        <v>0</v>
      </c>
      <c r="N127" s="40"/>
      <c r="O127" s="40"/>
      <c r="P127" s="44"/>
      <c r="Q127" s="51">
        <f t="shared" si="42"/>
        <v>0</v>
      </c>
      <c r="R127" s="152">
        <f t="shared" si="44"/>
        <v>0</v>
      </c>
      <c r="S127" s="152">
        <f t="shared" si="45"/>
        <v>0</v>
      </c>
      <c r="T127" s="152">
        <f t="shared" si="46"/>
        <v>0</v>
      </c>
      <c r="U127" s="2"/>
      <c r="V127" s="2"/>
      <c r="W127" s="2"/>
      <c r="X127" s="153"/>
      <c r="Y127" s="153"/>
      <c r="Z127" s="153"/>
      <c r="AA127" s="154"/>
      <c r="AB127" s="2"/>
      <c r="AC127" s="2"/>
      <c r="AD127" s="2"/>
      <c r="AE127" s="2"/>
      <c r="AF127" s="2"/>
      <c r="AG127" s="2"/>
      <c r="AH127" s="2"/>
      <c r="AI127" s="2"/>
      <c r="AJ127" s="2"/>
      <c r="AK127" s="2"/>
      <c r="AL127" s="2"/>
      <c r="AM127" s="2"/>
    </row>
    <row r="128" spans="1:39" x14ac:dyDescent="0.25">
      <c r="A128" s="312"/>
      <c r="B128" s="312"/>
      <c r="C128" s="301"/>
      <c r="D128" s="301"/>
      <c r="E128" s="301"/>
      <c r="F128" s="40"/>
      <c r="G128" s="40"/>
      <c r="H128" s="47"/>
      <c r="I128" s="51">
        <f t="shared" si="43"/>
        <v>0</v>
      </c>
      <c r="J128" s="48"/>
      <c r="K128" s="40"/>
      <c r="L128" s="44"/>
      <c r="M128" s="51">
        <f t="shared" si="41"/>
        <v>0</v>
      </c>
      <c r="N128" s="40"/>
      <c r="O128" s="40"/>
      <c r="P128" s="44"/>
      <c r="Q128" s="51">
        <f t="shared" si="42"/>
        <v>0</v>
      </c>
      <c r="R128" s="152">
        <f t="shared" si="44"/>
        <v>0</v>
      </c>
      <c r="S128" s="152">
        <f t="shared" si="45"/>
        <v>0</v>
      </c>
      <c r="T128" s="152">
        <f t="shared" si="46"/>
        <v>0</v>
      </c>
      <c r="U128" s="2"/>
      <c r="V128" s="2"/>
      <c r="W128" s="2"/>
      <c r="X128" s="153"/>
      <c r="Y128" s="153"/>
      <c r="Z128" s="153"/>
      <c r="AA128" s="154"/>
      <c r="AB128" s="2"/>
      <c r="AC128" s="2"/>
      <c r="AD128" s="2"/>
      <c r="AE128" s="2"/>
      <c r="AF128" s="2"/>
      <c r="AG128" s="2"/>
      <c r="AH128" s="2"/>
      <c r="AI128" s="2"/>
      <c r="AJ128" s="2"/>
      <c r="AK128" s="2"/>
      <c r="AL128" s="2"/>
      <c r="AM128" s="2"/>
    </row>
    <row r="129" spans="1:39" x14ac:dyDescent="0.25">
      <c r="A129" s="312"/>
      <c r="B129" s="312"/>
      <c r="C129" s="301"/>
      <c r="D129" s="301"/>
      <c r="E129" s="301"/>
      <c r="F129" s="40"/>
      <c r="G129" s="40"/>
      <c r="H129" s="47"/>
      <c r="I129" s="51">
        <f t="shared" si="43"/>
        <v>0</v>
      </c>
      <c r="J129" s="48"/>
      <c r="K129" s="40"/>
      <c r="L129" s="44"/>
      <c r="M129" s="51">
        <f t="shared" si="41"/>
        <v>0</v>
      </c>
      <c r="N129" s="40"/>
      <c r="O129" s="40"/>
      <c r="P129" s="44"/>
      <c r="Q129" s="51">
        <f t="shared" si="42"/>
        <v>0</v>
      </c>
      <c r="R129" s="152">
        <f t="shared" si="44"/>
        <v>0</v>
      </c>
      <c r="S129" s="152">
        <f t="shared" si="45"/>
        <v>0</v>
      </c>
      <c r="T129" s="152">
        <f t="shared" si="46"/>
        <v>0</v>
      </c>
      <c r="U129" s="2"/>
      <c r="V129" s="2"/>
      <c r="W129" s="2"/>
      <c r="X129" s="153"/>
      <c r="Y129" s="153"/>
      <c r="Z129" s="153"/>
      <c r="AA129" s="154"/>
      <c r="AB129" s="2"/>
      <c r="AC129" s="2"/>
      <c r="AD129" s="2"/>
      <c r="AE129" s="2"/>
      <c r="AF129" s="2"/>
      <c r="AG129" s="2"/>
      <c r="AH129" s="2"/>
      <c r="AI129" s="2"/>
      <c r="AJ129" s="2"/>
      <c r="AK129" s="2"/>
      <c r="AL129" s="2"/>
      <c r="AM129" s="2"/>
    </row>
    <row r="130" spans="1:39" x14ac:dyDescent="0.25">
      <c r="A130" s="312"/>
      <c r="B130" s="312"/>
      <c r="C130" s="301"/>
      <c r="D130" s="301"/>
      <c r="E130" s="301"/>
      <c r="F130" s="40"/>
      <c r="G130" s="40"/>
      <c r="H130" s="47"/>
      <c r="I130" s="51">
        <f t="shared" si="43"/>
        <v>0</v>
      </c>
      <c r="J130" s="48"/>
      <c r="K130" s="40"/>
      <c r="L130" s="44"/>
      <c r="M130" s="51">
        <f t="shared" si="41"/>
        <v>0</v>
      </c>
      <c r="N130" s="40"/>
      <c r="O130" s="40"/>
      <c r="P130" s="44"/>
      <c r="Q130" s="51">
        <f t="shared" si="42"/>
        <v>0</v>
      </c>
      <c r="R130" s="152">
        <f t="shared" si="44"/>
        <v>0</v>
      </c>
      <c r="S130" s="152">
        <f t="shared" si="45"/>
        <v>0</v>
      </c>
      <c r="T130" s="152">
        <f t="shared" si="46"/>
        <v>0</v>
      </c>
      <c r="U130" s="2"/>
      <c r="V130" s="2"/>
      <c r="W130" s="2"/>
      <c r="X130" s="153"/>
      <c r="Y130" s="153"/>
      <c r="Z130" s="153"/>
      <c r="AA130" s="154"/>
      <c r="AB130" s="2"/>
      <c r="AC130" s="2"/>
      <c r="AD130" s="2"/>
      <c r="AE130" s="2"/>
      <c r="AF130" s="2"/>
      <c r="AG130" s="2"/>
      <c r="AH130" s="2"/>
      <c r="AI130" s="2"/>
      <c r="AJ130" s="2"/>
      <c r="AK130" s="2"/>
      <c r="AL130" s="2"/>
      <c r="AM130" s="2"/>
    </row>
    <row r="131" spans="1:39" x14ac:dyDescent="0.25">
      <c r="A131" s="312"/>
      <c r="B131" s="312"/>
      <c r="C131" s="301"/>
      <c r="D131" s="301"/>
      <c r="E131" s="301"/>
      <c r="F131" s="40"/>
      <c r="G131" s="40"/>
      <c r="H131" s="47"/>
      <c r="I131" s="51">
        <f t="shared" si="43"/>
        <v>0</v>
      </c>
      <c r="J131" s="48"/>
      <c r="K131" s="40"/>
      <c r="L131" s="44"/>
      <c r="M131" s="51">
        <f t="shared" si="41"/>
        <v>0</v>
      </c>
      <c r="N131" s="40"/>
      <c r="O131" s="40"/>
      <c r="P131" s="44"/>
      <c r="Q131" s="51">
        <f t="shared" si="42"/>
        <v>0</v>
      </c>
      <c r="R131" s="152">
        <f t="shared" si="44"/>
        <v>0</v>
      </c>
      <c r="S131" s="152">
        <f t="shared" si="45"/>
        <v>0</v>
      </c>
      <c r="T131" s="152">
        <f t="shared" si="46"/>
        <v>0</v>
      </c>
      <c r="U131" s="2"/>
      <c r="V131" s="2"/>
      <c r="W131" s="2"/>
      <c r="X131" s="153"/>
      <c r="Y131" s="153"/>
      <c r="Z131" s="153"/>
      <c r="AA131" s="154"/>
      <c r="AB131" s="2"/>
      <c r="AC131" s="2"/>
      <c r="AD131" s="2"/>
      <c r="AE131" s="2"/>
      <c r="AF131" s="2"/>
      <c r="AG131" s="2"/>
      <c r="AH131" s="2"/>
      <c r="AI131" s="2"/>
      <c r="AJ131" s="2"/>
      <c r="AK131" s="2"/>
      <c r="AL131" s="2"/>
      <c r="AM131" s="2"/>
    </row>
    <row r="132" spans="1:39" x14ac:dyDescent="0.25">
      <c r="A132" s="312"/>
      <c r="B132" s="312"/>
      <c r="C132" s="301"/>
      <c r="D132" s="301"/>
      <c r="E132" s="301"/>
      <c r="F132" s="40"/>
      <c r="G132" s="40"/>
      <c r="H132" s="47"/>
      <c r="I132" s="51">
        <f t="shared" si="43"/>
        <v>0</v>
      </c>
      <c r="J132" s="48"/>
      <c r="K132" s="40"/>
      <c r="L132" s="44"/>
      <c r="M132" s="51">
        <f t="shared" si="41"/>
        <v>0</v>
      </c>
      <c r="N132" s="40"/>
      <c r="O132" s="40"/>
      <c r="P132" s="44"/>
      <c r="Q132" s="51">
        <f t="shared" si="42"/>
        <v>0</v>
      </c>
      <c r="R132" s="152">
        <f t="shared" si="44"/>
        <v>0</v>
      </c>
      <c r="S132" s="152">
        <f t="shared" si="45"/>
        <v>0</v>
      </c>
      <c r="T132" s="152">
        <f t="shared" si="46"/>
        <v>0</v>
      </c>
      <c r="U132" s="2"/>
      <c r="V132" s="2"/>
      <c r="W132" s="2"/>
      <c r="X132" s="153"/>
      <c r="Y132" s="153"/>
      <c r="Z132" s="153"/>
      <c r="AA132" s="154"/>
      <c r="AB132" s="2"/>
      <c r="AC132" s="2"/>
      <c r="AD132" s="2"/>
      <c r="AE132" s="2"/>
      <c r="AF132" s="2"/>
      <c r="AG132" s="2"/>
      <c r="AH132" s="2"/>
      <c r="AI132" s="2"/>
      <c r="AJ132" s="2"/>
      <c r="AK132" s="2"/>
      <c r="AL132" s="2"/>
      <c r="AM132" s="2"/>
    </row>
    <row r="133" spans="1:39" x14ac:dyDescent="0.25">
      <c r="A133" s="312"/>
      <c r="B133" s="312"/>
      <c r="C133" s="301"/>
      <c r="D133" s="301"/>
      <c r="E133" s="301"/>
      <c r="F133" s="40"/>
      <c r="G133" s="40"/>
      <c r="H133" s="47"/>
      <c r="I133" s="51">
        <f t="shared" si="43"/>
        <v>0</v>
      </c>
      <c r="J133" s="48"/>
      <c r="K133" s="40"/>
      <c r="L133" s="44"/>
      <c r="M133" s="51">
        <f t="shared" si="41"/>
        <v>0</v>
      </c>
      <c r="N133" s="40"/>
      <c r="O133" s="40"/>
      <c r="P133" s="44"/>
      <c r="Q133" s="51">
        <f t="shared" si="42"/>
        <v>0</v>
      </c>
      <c r="R133" s="152">
        <f t="shared" si="44"/>
        <v>0</v>
      </c>
      <c r="S133" s="152">
        <f t="shared" si="45"/>
        <v>0</v>
      </c>
      <c r="T133" s="152">
        <f t="shared" si="46"/>
        <v>0</v>
      </c>
      <c r="U133" s="2"/>
      <c r="V133" s="2"/>
      <c r="W133" s="2"/>
      <c r="X133" s="153"/>
      <c r="Y133" s="153"/>
      <c r="Z133" s="153"/>
      <c r="AA133" s="154"/>
      <c r="AB133" s="2"/>
      <c r="AC133" s="2"/>
      <c r="AD133" s="2"/>
      <c r="AE133" s="2"/>
      <c r="AF133" s="2"/>
      <c r="AG133" s="2"/>
      <c r="AH133" s="2"/>
      <c r="AI133" s="2"/>
      <c r="AJ133" s="2"/>
      <c r="AK133" s="2"/>
      <c r="AL133" s="2"/>
      <c r="AM133" s="2"/>
    </row>
    <row r="134" spans="1:39" x14ac:dyDescent="0.25">
      <c r="A134" s="312"/>
      <c r="B134" s="312"/>
      <c r="C134" s="301"/>
      <c r="D134" s="301"/>
      <c r="E134" s="301"/>
      <c r="F134" s="40"/>
      <c r="G134" s="40"/>
      <c r="H134" s="47"/>
      <c r="I134" s="51">
        <f t="shared" si="43"/>
        <v>0</v>
      </c>
      <c r="J134" s="48"/>
      <c r="K134" s="40"/>
      <c r="L134" s="44"/>
      <c r="M134" s="51">
        <f t="shared" si="41"/>
        <v>0</v>
      </c>
      <c r="N134" s="40"/>
      <c r="O134" s="40"/>
      <c r="P134" s="44"/>
      <c r="Q134" s="51">
        <f t="shared" si="42"/>
        <v>0</v>
      </c>
      <c r="R134" s="152">
        <f t="shared" si="44"/>
        <v>0</v>
      </c>
      <c r="S134" s="152">
        <f t="shared" si="45"/>
        <v>0</v>
      </c>
      <c r="T134" s="152">
        <f t="shared" si="46"/>
        <v>0</v>
      </c>
      <c r="U134" s="2"/>
      <c r="V134" s="2"/>
      <c r="W134" s="2"/>
      <c r="X134" s="153"/>
      <c r="Y134" s="153"/>
      <c r="Z134" s="153"/>
      <c r="AA134" s="154"/>
      <c r="AB134" s="2"/>
      <c r="AC134" s="2"/>
      <c r="AD134" s="2"/>
      <c r="AE134" s="2"/>
      <c r="AF134" s="2"/>
      <c r="AG134" s="2"/>
      <c r="AH134" s="2"/>
      <c r="AI134" s="2"/>
      <c r="AJ134" s="2"/>
      <c r="AK134" s="2"/>
      <c r="AL134" s="2"/>
      <c r="AM134" s="2"/>
    </row>
    <row r="135" spans="1:39" x14ac:dyDescent="0.25">
      <c r="A135" s="312"/>
      <c r="B135" s="312"/>
      <c r="C135" s="301"/>
      <c r="D135" s="301"/>
      <c r="E135" s="301"/>
      <c r="F135" s="40"/>
      <c r="G135" s="40"/>
      <c r="H135" s="47"/>
      <c r="I135" s="51">
        <f t="shared" si="43"/>
        <v>0</v>
      </c>
      <c r="J135" s="48"/>
      <c r="K135" s="40"/>
      <c r="L135" s="44"/>
      <c r="M135" s="51">
        <f t="shared" si="41"/>
        <v>0</v>
      </c>
      <c r="N135" s="40"/>
      <c r="O135" s="40"/>
      <c r="P135" s="44"/>
      <c r="Q135" s="51">
        <f t="shared" si="42"/>
        <v>0</v>
      </c>
      <c r="R135" s="152">
        <f t="shared" si="44"/>
        <v>0</v>
      </c>
      <c r="S135" s="152">
        <f t="shared" si="45"/>
        <v>0</v>
      </c>
      <c r="T135" s="152">
        <f t="shared" si="46"/>
        <v>0</v>
      </c>
      <c r="U135" s="2"/>
      <c r="V135" s="2"/>
      <c r="W135" s="2"/>
      <c r="X135" s="153"/>
      <c r="Y135" s="153"/>
      <c r="Z135" s="153"/>
      <c r="AA135" s="154"/>
      <c r="AB135" s="2"/>
      <c r="AC135" s="2"/>
      <c r="AD135" s="2"/>
      <c r="AE135" s="2"/>
      <c r="AF135" s="2"/>
      <c r="AG135" s="2"/>
      <c r="AH135" s="2"/>
      <c r="AI135" s="2"/>
      <c r="AJ135" s="2"/>
      <c r="AK135" s="2"/>
      <c r="AL135" s="2"/>
      <c r="AM135" s="2"/>
    </row>
    <row r="136" spans="1:39" x14ac:dyDescent="0.25">
      <c r="A136" s="312"/>
      <c r="B136" s="312"/>
      <c r="C136" s="301"/>
      <c r="D136" s="301"/>
      <c r="E136" s="301"/>
      <c r="F136" s="40"/>
      <c r="G136" s="40"/>
      <c r="H136" s="47"/>
      <c r="I136" s="51">
        <f t="shared" si="43"/>
        <v>0</v>
      </c>
      <c r="J136" s="48"/>
      <c r="K136" s="40"/>
      <c r="L136" s="44"/>
      <c r="M136" s="51">
        <f t="shared" si="41"/>
        <v>0</v>
      </c>
      <c r="N136" s="40"/>
      <c r="O136" s="40"/>
      <c r="P136" s="44"/>
      <c r="Q136" s="51">
        <f t="shared" si="42"/>
        <v>0</v>
      </c>
      <c r="R136" s="152">
        <f t="shared" si="44"/>
        <v>0</v>
      </c>
      <c r="S136" s="152">
        <f t="shared" si="45"/>
        <v>0</v>
      </c>
      <c r="T136" s="152">
        <f t="shared" si="46"/>
        <v>0</v>
      </c>
      <c r="U136" s="2"/>
      <c r="V136" s="2"/>
      <c r="W136" s="2"/>
      <c r="X136" s="153"/>
      <c r="Y136" s="153"/>
      <c r="Z136" s="153"/>
      <c r="AA136" s="154"/>
      <c r="AB136" s="2"/>
      <c r="AC136" s="2"/>
      <c r="AD136" s="2"/>
      <c r="AE136" s="2"/>
      <c r="AF136" s="2"/>
      <c r="AG136" s="2"/>
      <c r="AH136" s="2"/>
      <c r="AI136" s="2"/>
      <c r="AJ136" s="2"/>
      <c r="AK136" s="2"/>
      <c r="AL136" s="2"/>
      <c r="AM136" s="2"/>
    </row>
    <row r="137" spans="1:39" x14ac:dyDescent="0.25">
      <c r="A137" s="312"/>
      <c r="B137" s="312"/>
      <c r="C137" s="301"/>
      <c r="D137" s="301"/>
      <c r="E137" s="301"/>
      <c r="F137" s="40"/>
      <c r="G137" s="40"/>
      <c r="H137" s="47"/>
      <c r="I137" s="51">
        <f t="shared" si="43"/>
        <v>0</v>
      </c>
      <c r="J137" s="48"/>
      <c r="K137" s="40"/>
      <c r="L137" s="44"/>
      <c r="M137" s="51">
        <f t="shared" si="41"/>
        <v>0</v>
      </c>
      <c r="N137" s="40"/>
      <c r="O137" s="40"/>
      <c r="P137" s="44"/>
      <c r="Q137" s="51">
        <f t="shared" si="42"/>
        <v>0</v>
      </c>
      <c r="R137" s="152">
        <f t="shared" si="44"/>
        <v>0</v>
      </c>
      <c r="S137" s="152">
        <f t="shared" si="45"/>
        <v>0</v>
      </c>
      <c r="T137" s="152">
        <f t="shared" si="46"/>
        <v>0</v>
      </c>
      <c r="U137" s="2"/>
      <c r="V137" s="2"/>
      <c r="W137" s="2"/>
      <c r="X137" s="153"/>
      <c r="Y137" s="153"/>
      <c r="Z137" s="153"/>
      <c r="AA137" s="154"/>
      <c r="AB137" s="2"/>
      <c r="AC137" s="2"/>
      <c r="AD137" s="2"/>
      <c r="AE137" s="2"/>
      <c r="AF137" s="2"/>
      <c r="AG137" s="2"/>
      <c r="AH137" s="2"/>
      <c r="AI137" s="2"/>
      <c r="AJ137" s="2"/>
      <c r="AK137" s="2"/>
      <c r="AL137" s="2"/>
      <c r="AM137" s="2"/>
    </row>
    <row r="138" spans="1:39" x14ac:dyDescent="0.25">
      <c r="A138" s="312"/>
      <c r="B138" s="312"/>
      <c r="C138" s="301"/>
      <c r="D138" s="301"/>
      <c r="E138" s="301"/>
      <c r="F138" s="40"/>
      <c r="G138" s="40"/>
      <c r="H138" s="47"/>
      <c r="I138" s="51">
        <f t="shared" si="43"/>
        <v>0</v>
      </c>
      <c r="J138" s="48"/>
      <c r="K138" s="40"/>
      <c r="L138" s="44"/>
      <c r="M138" s="51">
        <f t="shared" si="41"/>
        <v>0</v>
      </c>
      <c r="N138" s="40"/>
      <c r="O138" s="40"/>
      <c r="P138" s="44"/>
      <c r="Q138" s="51">
        <f t="shared" si="42"/>
        <v>0</v>
      </c>
      <c r="R138" s="152">
        <f t="shared" si="44"/>
        <v>0</v>
      </c>
      <c r="S138" s="152">
        <f t="shared" si="45"/>
        <v>0</v>
      </c>
      <c r="T138" s="152">
        <f t="shared" si="46"/>
        <v>0</v>
      </c>
      <c r="U138" s="2"/>
      <c r="V138" s="2"/>
      <c r="W138" s="2"/>
      <c r="X138" s="153"/>
      <c r="Y138" s="153"/>
      <c r="Z138" s="153"/>
      <c r="AA138" s="154"/>
      <c r="AB138" s="2"/>
      <c r="AC138" s="2"/>
      <c r="AD138" s="2"/>
      <c r="AE138" s="2"/>
      <c r="AF138" s="2"/>
      <c r="AG138" s="2"/>
      <c r="AH138" s="2"/>
      <c r="AI138" s="2"/>
      <c r="AJ138" s="2"/>
      <c r="AK138" s="2"/>
      <c r="AL138" s="2"/>
      <c r="AM138" s="2"/>
    </row>
    <row r="139" spans="1:39" x14ac:dyDescent="0.25">
      <c r="A139" s="2"/>
      <c r="B139" s="2"/>
      <c r="C139" s="2"/>
      <c r="D139" s="2"/>
      <c r="E139" s="2"/>
      <c r="F139" s="2"/>
      <c r="G139" s="2"/>
      <c r="H139" s="157" t="s">
        <v>65</v>
      </c>
      <c r="I139" s="158">
        <f>SUM(I125:I138)</f>
        <v>0</v>
      </c>
      <c r="J139" s="2"/>
      <c r="K139" s="2"/>
      <c r="L139" s="160" t="s">
        <v>65</v>
      </c>
      <c r="M139" s="161">
        <f t="shared" ref="M139" si="47">SUM(M125:M138)</f>
        <v>0</v>
      </c>
      <c r="N139" s="2"/>
      <c r="O139" s="2"/>
      <c r="P139" s="157" t="s">
        <v>65</v>
      </c>
      <c r="Q139" s="161">
        <f t="shared" ref="Q139" si="48">SUM(Q125:Q138)</f>
        <v>0</v>
      </c>
      <c r="R139" s="190">
        <f>SUM(R125:R138)</f>
        <v>0</v>
      </c>
      <c r="S139" s="190">
        <f t="shared" ref="S139:T139" si="49">SUM(S125:S138)</f>
        <v>0</v>
      </c>
      <c r="T139" s="190">
        <f t="shared" si="49"/>
        <v>0</v>
      </c>
      <c r="U139" s="2"/>
      <c r="V139" s="2"/>
      <c r="W139" s="2"/>
      <c r="X139" s="163" t="str">
        <f>IF(SUM(X125:X138)=0,"",SUM(X125:X138))</f>
        <v/>
      </c>
      <c r="Y139" s="163"/>
      <c r="Z139" s="163"/>
      <c r="AA139" s="2"/>
      <c r="AB139" s="2"/>
      <c r="AC139" s="2"/>
      <c r="AD139" s="2"/>
      <c r="AE139" s="2"/>
      <c r="AF139" s="2"/>
      <c r="AG139" s="2"/>
      <c r="AH139" s="2"/>
      <c r="AI139" s="2"/>
      <c r="AJ139" s="2"/>
      <c r="AK139" s="2"/>
      <c r="AL139" s="2"/>
      <c r="AM139" s="2"/>
    </row>
    <row r="140" spans="1:39" ht="12"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x14ac:dyDescent="0.25">
      <c r="A141" s="191" t="s">
        <v>79</v>
      </c>
      <c r="B141" s="183"/>
      <c r="C141" s="183"/>
      <c r="D141" s="183"/>
      <c r="E141" s="183"/>
      <c r="F141" s="192"/>
      <c r="G141" s="192"/>
      <c r="H141" s="192"/>
      <c r="I141" s="192"/>
      <c r="J141" s="192"/>
      <c r="K141" s="192"/>
      <c r="L141" s="192"/>
      <c r="M141" s="192"/>
      <c r="N141" s="328"/>
      <c r="O141" s="328"/>
      <c r="P141" s="328"/>
      <c r="Q141" s="329"/>
      <c r="R141" s="139"/>
      <c r="S141" s="139"/>
      <c r="T141" s="139"/>
      <c r="U141" s="2"/>
      <c r="V141" s="2"/>
      <c r="W141" s="2"/>
      <c r="X141" s="300" t="s">
        <v>111</v>
      </c>
      <c r="Y141" s="300"/>
      <c r="Z141" s="300"/>
      <c r="AA141" s="300"/>
      <c r="AB141" s="2"/>
      <c r="AC141" s="2"/>
      <c r="AD141" s="2"/>
      <c r="AE141" s="2"/>
      <c r="AF141" s="2"/>
      <c r="AG141" s="2"/>
      <c r="AH141" s="2"/>
      <c r="AI141" s="2"/>
      <c r="AJ141" s="2"/>
      <c r="AK141" s="2"/>
      <c r="AL141" s="2"/>
      <c r="AM141" s="2"/>
    </row>
    <row r="142" spans="1:39" ht="15" customHeight="1" x14ac:dyDescent="0.25">
      <c r="A142" s="341"/>
      <c r="B142" s="330"/>
      <c r="C142" s="336" t="s">
        <v>123</v>
      </c>
      <c r="D142" s="337"/>
      <c r="E142" s="337"/>
      <c r="F142" s="337"/>
      <c r="G142" s="337"/>
      <c r="H142" s="337"/>
      <c r="I142" s="338"/>
      <c r="J142" s="183"/>
      <c r="K142" s="183"/>
      <c r="L142" s="183"/>
      <c r="M142" s="184" t="s">
        <v>124</v>
      </c>
      <c r="N142" s="303" t="s">
        <v>125</v>
      </c>
      <c r="O142" s="303"/>
      <c r="P142" s="303"/>
      <c r="Q142" s="303"/>
      <c r="R142" s="156"/>
      <c r="S142" s="156"/>
      <c r="T142" s="156"/>
      <c r="U142" s="2"/>
      <c r="V142" s="2"/>
      <c r="W142" s="2"/>
      <c r="X142" s="150" t="s">
        <v>123</v>
      </c>
      <c r="Y142" s="150" t="s">
        <v>124</v>
      </c>
      <c r="Z142" s="150" t="s">
        <v>125</v>
      </c>
      <c r="AA142" s="150" t="s">
        <v>110</v>
      </c>
      <c r="AB142" s="2"/>
      <c r="AC142" s="2"/>
      <c r="AD142" s="2"/>
      <c r="AE142" s="2"/>
      <c r="AF142" s="2"/>
      <c r="AG142" s="2"/>
      <c r="AH142" s="2"/>
      <c r="AI142" s="2"/>
      <c r="AJ142" s="2"/>
      <c r="AK142" s="2"/>
      <c r="AL142" s="2"/>
      <c r="AM142" s="2"/>
    </row>
    <row r="143" spans="1:39" x14ac:dyDescent="0.25">
      <c r="A143" s="313" t="s">
        <v>60</v>
      </c>
      <c r="B143" s="313"/>
      <c r="C143" s="308"/>
      <c r="D143" s="309"/>
      <c r="E143" s="309"/>
      <c r="F143" s="309"/>
      <c r="G143" s="309"/>
      <c r="H143" s="310"/>
      <c r="I143" s="43">
        <v>0</v>
      </c>
      <c r="J143" s="176"/>
      <c r="K143" s="176"/>
      <c r="L143" s="176"/>
      <c r="M143" s="43">
        <v>0</v>
      </c>
      <c r="N143" s="176"/>
      <c r="O143" s="185"/>
      <c r="P143" s="185"/>
      <c r="Q143" s="43">
        <v>0</v>
      </c>
      <c r="R143" s="152">
        <f>IF(X143="",I143,X143)</f>
        <v>0</v>
      </c>
      <c r="S143" s="152">
        <f>IF(Y143="",M143,Y143)</f>
        <v>0</v>
      </c>
      <c r="T143" s="152">
        <f>IF(Z143="",Q143,Z143)</f>
        <v>0</v>
      </c>
      <c r="U143" s="2"/>
      <c r="V143" s="2"/>
      <c r="W143" s="2"/>
      <c r="X143" s="153"/>
      <c r="Y143" s="153"/>
      <c r="Z143" s="153"/>
      <c r="AA143" s="154"/>
      <c r="AB143" s="2"/>
      <c r="AC143" s="2"/>
      <c r="AD143" s="2"/>
      <c r="AE143" s="2"/>
      <c r="AF143" s="2"/>
      <c r="AG143" s="2"/>
      <c r="AH143" s="2"/>
      <c r="AI143" s="2"/>
      <c r="AJ143" s="2"/>
      <c r="AK143" s="2"/>
      <c r="AL143" s="2"/>
      <c r="AM143" s="2"/>
    </row>
    <row r="144" spans="1:39" x14ac:dyDescent="0.25">
      <c r="A144" s="313"/>
      <c r="B144" s="313"/>
      <c r="C144" s="308"/>
      <c r="D144" s="309"/>
      <c r="E144" s="309"/>
      <c r="F144" s="309"/>
      <c r="G144" s="309"/>
      <c r="H144" s="310"/>
      <c r="I144" s="43">
        <v>0</v>
      </c>
      <c r="J144" s="176"/>
      <c r="K144" s="176"/>
      <c r="L144" s="176"/>
      <c r="M144" s="43">
        <v>0</v>
      </c>
      <c r="N144" s="176"/>
      <c r="O144" s="185"/>
      <c r="P144" s="185"/>
      <c r="Q144" s="43">
        <v>0</v>
      </c>
      <c r="R144" s="152">
        <f t="shared" ref="R144:R151" si="50">IF(X144="",I144,X144)</f>
        <v>0</v>
      </c>
      <c r="S144" s="152">
        <f t="shared" ref="S144:S151" si="51">IF(Y144="",M144,Y144)</f>
        <v>0</v>
      </c>
      <c r="T144" s="152">
        <f t="shared" ref="T144:T151" si="52">IF(Z144="",Q144,Z144)</f>
        <v>0</v>
      </c>
      <c r="U144" s="2"/>
      <c r="V144" s="2"/>
      <c r="W144" s="2"/>
      <c r="X144" s="153"/>
      <c r="Y144" s="153"/>
      <c r="Z144" s="153"/>
      <c r="AA144" s="154"/>
      <c r="AB144" s="2"/>
      <c r="AC144" s="2"/>
      <c r="AD144" s="2"/>
      <c r="AE144" s="2"/>
      <c r="AF144" s="2"/>
      <c r="AG144" s="2"/>
      <c r="AH144" s="2"/>
      <c r="AI144" s="2"/>
      <c r="AJ144" s="2"/>
      <c r="AK144" s="2"/>
      <c r="AL144" s="2"/>
      <c r="AM144" s="2"/>
    </row>
    <row r="145" spans="1:39" x14ac:dyDescent="0.25">
      <c r="A145" s="313"/>
      <c r="B145" s="313"/>
      <c r="C145" s="308"/>
      <c r="D145" s="309"/>
      <c r="E145" s="309"/>
      <c r="F145" s="309"/>
      <c r="G145" s="309"/>
      <c r="H145" s="310"/>
      <c r="I145" s="43">
        <v>0</v>
      </c>
      <c r="J145" s="176"/>
      <c r="K145" s="176"/>
      <c r="L145" s="176"/>
      <c r="M145" s="43">
        <v>0</v>
      </c>
      <c r="N145" s="176"/>
      <c r="O145" s="185"/>
      <c r="P145" s="185"/>
      <c r="Q145" s="43">
        <v>0</v>
      </c>
      <c r="R145" s="152">
        <f t="shared" si="50"/>
        <v>0</v>
      </c>
      <c r="S145" s="152">
        <f t="shared" si="51"/>
        <v>0</v>
      </c>
      <c r="T145" s="152">
        <f t="shared" si="52"/>
        <v>0</v>
      </c>
      <c r="U145" s="2"/>
      <c r="V145" s="2"/>
      <c r="W145" s="2"/>
      <c r="X145" s="153"/>
      <c r="Y145" s="153"/>
      <c r="Z145" s="153"/>
      <c r="AA145" s="154"/>
      <c r="AB145" s="2"/>
      <c r="AC145" s="2"/>
      <c r="AD145" s="2"/>
      <c r="AE145" s="2"/>
      <c r="AF145" s="2"/>
      <c r="AG145" s="2"/>
      <c r="AH145" s="2"/>
      <c r="AI145" s="2"/>
      <c r="AJ145" s="2"/>
      <c r="AK145" s="2"/>
      <c r="AL145" s="2"/>
      <c r="AM145" s="2"/>
    </row>
    <row r="146" spans="1:39" x14ac:dyDescent="0.25">
      <c r="A146" s="313"/>
      <c r="B146" s="313"/>
      <c r="C146" s="308"/>
      <c r="D146" s="309"/>
      <c r="E146" s="309"/>
      <c r="F146" s="309"/>
      <c r="G146" s="309"/>
      <c r="H146" s="310"/>
      <c r="I146" s="43">
        <v>0</v>
      </c>
      <c r="J146" s="193"/>
      <c r="K146" s="193"/>
      <c r="L146" s="193"/>
      <c r="M146" s="43">
        <v>0</v>
      </c>
      <c r="N146" s="194"/>
      <c r="O146" s="185"/>
      <c r="P146" s="185"/>
      <c r="Q146" s="43">
        <v>0</v>
      </c>
      <c r="R146" s="152">
        <f t="shared" si="50"/>
        <v>0</v>
      </c>
      <c r="S146" s="152">
        <f t="shared" si="51"/>
        <v>0</v>
      </c>
      <c r="T146" s="152">
        <f t="shared" si="52"/>
        <v>0</v>
      </c>
      <c r="U146" s="2"/>
      <c r="V146" s="2"/>
      <c r="W146" s="2"/>
      <c r="X146" s="153"/>
      <c r="Y146" s="153"/>
      <c r="Z146" s="153"/>
      <c r="AA146" s="154"/>
      <c r="AB146" s="2"/>
      <c r="AC146" s="2"/>
      <c r="AD146" s="2"/>
      <c r="AE146" s="2"/>
      <c r="AF146" s="2"/>
      <c r="AG146" s="2"/>
      <c r="AH146" s="2"/>
      <c r="AI146" s="2"/>
      <c r="AJ146" s="2"/>
      <c r="AK146" s="2"/>
      <c r="AL146" s="2"/>
      <c r="AM146" s="2"/>
    </row>
    <row r="147" spans="1:39" x14ac:dyDescent="0.25">
      <c r="A147" s="313"/>
      <c r="B147" s="313"/>
      <c r="C147" s="308"/>
      <c r="D147" s="309"/>
      <c r="E147" s="309"/>
      <c r="F147" s="309"/>
      <c r="G147" s="309"/>
      <c r="H147" s="310"/>
      <c r="I147" s="43">
        <v>0</v>
      </c>
      <c r="J147" s="193"/>
      <c r="K147" s="193"/>
      <c r="L147" s="193"/>
      <c r="M147" s="43">
        <v>0</v>
      </c>
      <c r="N147" s="194"/>
      <c r="O147" s="185"/>
      <c r="P147" s="185"/>
      <c r="Q147" s="43">
        <v>0</v>
      </c>
      <c r="R147" s="152">
        <f t="shared" si="50"/>
        <v>0</v>
      </c>
      <c r="S147" s="152">
        <f t="shared" si="51"/>
        <v>0</v>
      </c>
      <c r="T147" s="152">
        <f t="shared" si="52"/>
        <v>0</v>
      </c>
      <c r="U147" s="2"/>
      <c r="V147" s="2"/>
      <c r="W147" s="2"/>
      <c r="X147" s="153"/>
      <c r="Y147" s="153"/>
      <c r="Z147" s="153"/>
      <c r="AA147" s="154"/>
      <c r="AB147" s="2"/>
      <c r="AC147" s="2"/>
      <c r="AD147" s="2"/>
      <c r="AE147" s="2"/>
      <c r="AF147" s="2"/>
      <c r="AG147" s="2"/>
      <c r="AH147" s="2"/>
      <c r="AI147" s="2"/>
      <c r="AJ147" s="2"/>
      <c r="AK147" s="2"/>
      <c r="AL147" s="2"/>
      <c r="AM147" s="2"/>
    </row>
    <row r="148" spans="1:39" x14ac:dyDescent="0.25">
      <c r="A148" s="313"/>
      <c r="B148" s="313"/>
      <c r="C148" s="308"/>
      <c r="D148" s="309"/>
      <c r="E148" s="309"/>
      <c r="F148" s="309"/>
      <c r="G148" s="309"/>
      <c r="H148" s="310"/>
      <c r="I148" s="43">
        <v>0</v>
      </c>
      <c r="J148" s="193"/>
      <c r="K148" s="193"/>
      <c r="L148" s="193"/>
      <c r="M148" s="43">
        <v>0</v>
      </c>
      <c r="N148" s="194"/>
      <c r="O148" s="185"/>
      <c r="P148" s="185"/>
      <c r="Q148" s="43">
        <v>0</v>
      </c>
      <c r="R148" s="152">
        <f t="shared" si="50"/>
        <v>0</v>
      </c>
      <c r="S148" s="152">
        <f t="shared" si="51"/>
        <v>0</v>
      </c>
      <c r="T148" s="152">
        <f t="shared" si="52"/>
        <v>0</v>
      </c>
      <c r="U148" s="2"/>
      <c r="V148" s="2"/>
      <c r="W148" s="2"/>
      <c r="X148" s="153"/>
      <c r="Y148" s="153"/>
      <c r="Z148" s="153"/>
      <c r="AA148" s="154"/>
      <c r="AB148" s="2"/>
      <c r="AC148" s="2"/>
      <c r="AD148" s="2"/>
      <c r="AE148" s="2"/>
      <c r="AF148" s="2"/>
      <c r="AG148" s="2"/>
      <c r="AH148" s="2"/>
      <c r="AI148" s="2"/>
      <c r="AJ148" s="2"/>
      <c r="AK148" s="2"/>
      <c r="AL148" s="2"/>
      <c r="AM148" s="2"/>
    </row>
    <row r="149" spans="1:39" x14ac:dyDescent="0.25">
      <c r="A149" s="313"/>
      <c r="B149" s="313"/>
      <c r="C149" s="308"/>
      <c r="D149" s="309"/>
      <c r="E149" s="309"/>
      <c r="F149" s="309"/>
      <c r="G149" s="309"/>
      <c r="H149" s="310"/>
      <c r="I149" s="43">
        <v>0</v>
      </c>
      <c r="J149" s="193"/>
      <c r="K149" s="193"/>
      <c r="L149" s="193"/>
      <c r="M149" s="43">
        <v>0</v>
      </c>
      <c r="N149" s="194"/>
      <c r="O149" s="185"/>
      <c r="P149" s="185"/>
      <c r="Q149" s="43">
        <v>0</v>
      </c>
      <c r="R149" s="152">
        <f t="shared" si="50"/>
        <v>0</v>
      </c>
      <c r="S149" s="152">
        <f t="shared" si="51"/>
        <v>0</v>
      </c>
      <c r="T149" s="152">
        <f t="shared" si="52"/>
        <v>0</v>
      </c>
      <c r="U149" s="2"/>
      <c r="V149" s="2"/>
      <c r="W149" s="2"/>
      <c r="X149" s="153"/>
      <c r="Y149" s="153"/>
      <c r="Z149" s="153"/>
      <c r="AA149" s="154"/>
      <c r="AB149" s="2"/>
      <c r="AC149" s="2"/>
      <c r="AD149" s="2"/>
      <c r="AE149" s="2"/>
      <c r="AF149" s="2"/>
      <c r="AG149" s="2"/>
      <c r="AH149" s="2"/>
      <c r="AI149" s="2"/>
      <c r="AJ149" s="2"/>
      <c r="AK149" s="2"/>
      <c r="AL149" s="2"/>
      <c r="AM149" s="2"/>
    </row>
    <row r="150" spans="1:39" x14ac:dyDescent="0.25">
      <c r="A150" s="313"/>
      <c r="B150" s="313"/>
      <c r="C150" s="308"/>
      <c r="D150" s="309"/>
      <c r="E150" s="309"/>
      <c r="F150" s="309"/>
      <c r="G150" s="309"/>
      <c r="H150" s="310"/>
      <c r="I150" s="43">
        <v>0</v>
      </c>
      <c r="J150" s="193"/>
      <c r="K150" s="193"/>
      <c r="L150" s="193"/>
      <c r="M150" s="43">
        <v>0</v>
      </c>
      <c r="N150" s="194"/>
      <c r="O150" s="185"/>
      <c r="P150" s="185"/>
      <c r="Q150" s="43">
        <v>0</v>
      </c>
      <c r="R150" s="152">
        <f t="shared" si="50"/>
        <v>0</v>
      </c>
      <c r="S150" s="152">
        <f t="shared" si="51"/>
        <v>0</v>
      </c>
      <c r="T150" s="152">
        <f t="shared" si="52"/>
        <v>0</v>
      </c>
      <c r="U150" s="2"/>
      <c r="V150" s="2"/>
      <c r="W150" s="2"/>
      <c r="X150" s="153"/>
      <c r="Y150" s="153"/>
      <c r="Z150" s="153"/>
      <c r="AA150" s="154"/>
      <c r="AB150" s="2"/>
      <c r="AC150" s="2"/>
      <c r="AD150" s="2"/>
      <c r="AE150" s="2"/>
      <c r="AF150" s="2"/>
      <c r="AG150" s="2"/>
      <c r="AH150" s="2"/>
      <c r="AI150" s="2"/>
      <c r="AJ150" s="2"/>
      <c r="AK150" s="2"/>
      <c r="AL150" s="2"/>
      <c r="AM150" s="2"/>
    </row>
    <row r="151" spans="1:39" x14ac:dyDescent="0.25">
      <c r="A151" s="313"/>
      <c r="B151" s="313"/>
      <c r="C151" s="308"/>
      <c r="D151" s="309"/>
      <c r="E151" s="309"/>
      <c r="F151" s="309"/>
      <c r="G151" s="309"/>
      <c r="H151" s="310"/>
      <c r="I151" s="43">
        <v>0</v>
      </c>
      <c r="J151" s="176"/>
      <c r="K151" s="176"/>
      <c r="L151" s="176"/>
      <c r="M151" s="43">
        <v>0</v>
      </c>
      <c r="N151" s="176"/>
      <c r="O151" s="185"/>
      <c r="P151" s="185"/>
      <c r="Q151" s="43">
        <v>0</v>
      </c>
      <c r="R151" s="152">
        <f t="shared" si="50"/>
        <v>0</v>
      </c>
      <c r="S151" s="152">
        <f t="shared" si="51"/>
        <v>0</v>
      </c>
      <c r="T151" s="152">
        <f t="shared" si="52"/>
        <v>0</v>
      </c>
      <c r="U151" s="2"/>
      <c r="V151" s="2"/>
      <c r="W151" s="2"/>
      <c r="X151" s="153"/>
      <c r="Y151" s="153"/>
      <c r="Z151" s="153"/>
      <c r="AA151" s="154"/>
      <c r="AB151" s="2"/>
      <c r="AC151" s="2"/>
      <c r="AD151" s="2"/>
      <c r="AE151" s="2"/>
      <c r="AF151" s="2"/>
      <c r="AG151" s="2"/>
      <c r="AH151" s="2"/>
      <c r="AI151" s="2"/>
      <c r="AJ151" s="2"/>
      <c r="AK151" s="2"/>
      <c r="AL151" s="2"/>
      <c r="AM151" s="2"/>
    </row>
    <row r="152" spans="1:39" x14ac:dyDescent="0.25">
      <c r="A152" s="2"/>
      <c r="B152" s="2"/>
      <c r="C152" s="2"/>
      <c r="D152" s="2"/>
      <c r="E152" s="2"/>
      <c r="F152" s="2"/>
      <c r="G152" s="2"/>
      <c r="H152" s="157" t="s">
        <v>65</v>
      </c>
      <c r="I152" s="158">
        <f>SUM(I143:I151)</f>
        <v>0</v>
      </c>
      <c r="J152" s="156"/>
      <c r="K152" s="156"/>
      <c r="L152" s="160" t="s">
        <v>65</v>
      </c>
      <c r="M152" s="186">
        <f t="shared" ref="M152" si="53">SUM(M143:M151)</f>
        <v>0</v>
      </c>
      <c r="N152" s="195"/>
      <c r="O152" s="182"/>
      <c r="P152" s="157" t="s">
        <v>65</v>
      </c>
      <c r="Q152" s="161">
        <f t="shared" ref="Q152" si="54">SUM(Q143:Q151)</f>
        <v>0</v>
      </c>
      <c r="R152" s="162">
        <f>SUM(R143:R151)</f>
        <v>0</v>
      </c>
      <c r="S152" s="162">
        <f>SUM(S143:S151)</f>
        <v>0</v>
      </c>
      <c r="T152" s="162">
        <f>SUM(T143:T151)</f>
        <v>0</v>
      </c>
      <c r="U152" s="2"/>
      <c r="V152" s="2"/>
      <c r="W152" s="2"/>
      <c r="X152" s="163" t="str">
        <f>IF(SUM(X143:X151)=0,"",SUM(X143:X151))</f>
        <v/>
      </c>
      <c r="Y152" s="163"/>
      <c r="Z152" s="163"/>
      <c r="AA152" s="2"/>
      <c r="AB152" s="2"/>
      <c r="AC152" s="2"/>
      <c r="AD152" s="2"/>
      <c r="AE152" s="2"/>
      <c r="AF152" s="2"/>
      <c r="AG152" s="2"/>
      <c r="AH152" s="2"/>
      <c r="AI152" s="2"/>
      <c r="AJ152" s="2"/>
      <c r="AK152" s="2"/>
      <c r="AL152" s="2"/>
      <c r="AM152" s="2"/>
    </row>
    <row r="153" spans="1:39" x14ac:dyDescent="0.25">
      <c r="A153" s="2"/>
      <c r="B153" s="2"/>
      <c r="C153" s="2"/>
      <c r="D153" s="2"/>
      <c r="E153" s="2"/>
      <c r="F153" s="156"/>
      <c r="G153" s="156"/>
      <c r="H153" s="156"/>
      <c r="I153" s="156"/>
      <c r="J153" s="156"/>
      <c r="K153" s="156"/>
      <c r="L153" s="185"/>
      <c r="M153" s="185"/>
      <c r="N153" s="185"/>
      <c r="O153" s="185"/>
      <c r="P153" s="185"/>
      <c r="Q153" s="185"/>
      <c r="R153" s="162"/>
      <c r="S153" s="162"/>
      <c r="T153" s="162"/>
      <c r="U153" s="2"/>
      <c r="V153" s="2"/>
      <c r="W153" s="2"/>
      <c r="X153" s="2"/>
      <c r="Y153" s="2"/>
      <c r="Z153" s="2"/>
      <c r="AA153" s="2"/>
      <c r="AB153" s="2"/>
      <c r="AC153" s="2"/>
      <c r="AD153" s="2"/>
      <c r="AE153" s="2"/>
      <c r="AF153" s="2"/>
      <c r="AG153" s="2"/>
      <c r="AH153" s="2"/>
      <c r="AI153" s="2"/>
      <c r="AJ153" s="2"/>
      <c r="AK153" s="2"/>
      <c r="AL153" s="2"/>
      <c r="AM153" s="2"/>
    </row>
    <row r="154" spans="1:39" ht="12" customHeight="1" x14ac:dyDescent="0.25">
      <c r="A154" s="2"/>
      <c r="B154" s="2"/>
      <c r="C154" s="2"/>
      <c r="D154" s="2"/>
      <c r="E154" s="2"/>
      <c r="F154" s="2"/>
      <c r="G154" s="2"/>
      <c r="H154" s="2"/>
      <c r="I154" s="2"/>
      <c r="J154" s="2"/>
      <c r="K154" s="2"/>
      <c r="L154" s="2"/>
      <c r="M154" s="2"/>
      <c r="N154" s="196"/>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x14ac:dyDescent="0.25">
      <c r="A155" s="197" t="s">
        <v>81</v>
      </c>
      <c r="B155" s="198"/>
      <c r="C155" s="198"/>
      <c r="D155" s="198"/>
      <c r="E155" s="198"/>
      <c r="F155" s="198"/>
      <c r="G155" s="198"/>
      <c r="H155" s="198"/>
      <c r="I155" s="198"/>
      <c r="J155" s="198"/>
      <c r="K155" s="198"/>
      <c r="L155" s="198"/>
      <c r="M155" s="198"/>
      <c r="N155" s="330"/>
      <c r="O155" s="330"/>
      <c r="P155" s="330"/>
      <c r="Q155" s="331"/>
      <c r="R155" s="139"/>
      <c r="S155" s="139"/>
      <c r="T155" s="139"/>
      <c r="U155" s="2"/>
      <c r="V155" s="2"/>
      <c r="W155" s="2"/>
      <c r="X155" s="300" t="s">
        <v>111</v>
      </c>
      <c r="Y155" s="300"/>
      <c r="Z155" s="300"/>
      <c r="AA155" s="300"/>
      <c r="AB155" s="2"/>
      <c r="AC155" s="2"/>
      <c r="AD155" s="2"/>
      <c r="AE155" s="2"/>
      <c r="AF155" s="2"/>
      <c r="AG155" s="2"/>
      <c r="AH155" s="2"/>
      <c r="AI155" s="2"/>
      <c r="AJ155" s="2"/>
      <c r="AK155" s="2"/>
      <c r="AL155" s="2"/>
      <c r="AM155" s="2"/>
    </row>
    <row r="156" spans="1:39" ht="15" customHeight="1" x14ac:dyDescent="0.25">
      <c r="A156" s="341"/>
      <c r="B156" s="330"/>
      <c r="C156" s="336" t="s">
        <v>123</v>
      </c>
      <c r="D156" s="337"/>
      <c r="E156" s="337"/>
      <c r="F156" s="337"/>
      <c r="G156" s="337"/>
      <c r="H156" s="337"/>
      <c r="I156" s="338"/>
      <c r="J156" s="183"/>
      <c r="K156" s="183"/>
      <c r="L156" s="183"/>
      <c r="M156" s="184" t="s">
        <v>124</v>
      </c>
      <c r="N156" s="303" t="s">
        <v>125</v>
      </c>
      <c r="O156" s="303"/>
      <c r="P156" s="303"/>
      <c r="Q156" s="303"/>
      <c r="R156" s="156"/>
      <c r="S156" s="156"/>
      <c r="T156" s="156"/>
      <c r="U156" s="2"/>
      <c r="V156" s="2"/>
      <c r="W156" s="2"/>
      <c r="X156" s="150" t="s">
        <v>123</v>
      </c>
      <c r="Y156" s="150" t="s">
        <v>124</v>
      </c>
      <c r="Z156" s="150" t="s">
        <v>125</v>
      </c>
      <c r="AA156" s="150" t="s">
        <v>110</v>
      </c>
      <c r="AB156" s="2"/>
      <c r="AC156" s="2"/>
      <c r="AD156" s="2"/>
      <c r="AE156" s="2"/>
      <c r="AF156" s="2"/>
      <c r="AG156" s="2"/>
      <c r="AH156" s="2"/>
      <c r="AI156" s="2"/>
      <c r="AJ156" s="2"/>
      <c r="AK156" s="2"/>
      <c r="AL156" s="2"/>
      <c r="AM156" s="2"/>
    </row>
    <row r="157" spans="1:39" x14ac:dyDescent="0.25">
      <c r="A157" s="258" t="s">
        <v>60</v>
      </c>
      <c r="B157" s="258"/>
      <c r="C157" s="308"/>
      <c r="D157" s="309"/>
      <c r="E157" s="309"/>
      <c r="F157" s="309"/>
      <c r="G157" s="309"/>
      <c r="H157" s="310"/>
      <c r="I157" s="43">
        <v>0</v>
      </c>
      <c r="J157" s="176"/>
      <c r="K157" s="176"/>
      <c r="L157" s="176"/>
      <c r="M157" s="50">
        <v>0</v>
      </c>
      <c r="N157" s="176"/>
      <c r="O157" s="185"/>
      <c r="P157" s="199"/>
      <c r="Q157" s="43">
        <v>0</v>
      </c>
      <c r="R157" s="152">
        <f>IF(X157="",I157,X157)</f>
        <v>0</v>
      </c>
      <c r="S157" s="152">
        <f t="shared" ref="S157:S167" si="55">IF(Y157="",M157,Y157)</f>
        <v>0</v>
      </c>
      <c r="T157" s="152">
        <f t="shared" ref="T157:T167" si="56">IF(Z157="",Q157,Z157)</f>
        <v>0</v>
      </c>
      <c r="U157" s="2"/>
      <c r="V157" s="2"/>
      <c r="W157" s="2"/>
      <c r="X157" s="153"/>
      <c r="Y157" s="153"/>
      <c r="Z157" s="153"/>
      <c r="AA157" s="154"/>
      <c r="AB157" s="2"/>
      <c r="AC157" s="2"/>
      <c r="AD157" s="2"/>
      <c r="AE157" s="2"/>
      <c r="AF157" s="2"/>
      <c r="AG157" s="2"/>
      <c r="AH157" s="2"/>
      <c r="AI157" s="2"/>
      <c r="AJ157" s="2"/>
      <c r="AK157" s="2"/>
      <c r="AL157" s="2"/>
      <c r="AM157" s="2"/>
    </row>
    <row r="158" spans="1:39" x14ac:dyDescent="0.25">
      <c r="A158" s="258"/>
      <c r="B158" s="258"/>
      <c r="C158" s="308"/>
      <c r="D158" s="309"/>
      <c r="E158" s="309"/>
      <c r="F158" s="309"/>
      <c r="G158" s="309"/>
      <c r="H158" s="310"/>
      <c r="I158" s="43">
        <v>0</v>
      </c>
      <c r="J158" s="176"/>
      <c r="K158" s="176"/>
      <c r="L158" s="176"/>
      <c r="M158" s="50">
        <v>0</v>
      </c>
      <c r="N158" s="176"/>
      <c r="O158" s="185"/>
      <c r="P158" s="199"/>
      <c r="Q158" s="43">
        <v>0</v>
      </c>
      <c r="R158" s="152">
        <f t="shared" ref="R158:R167" si="57">IF(X158="",I158,X158)</f>
        <v>0</v>
      </c>
      <c r="S158" s="152">
        <f t="shared" si="55"/>
        <v>0</v>
      </c>
      <c r="T158" s="152">
        <f t="shared" si="56"/>
        <v>0</v>
      </c>
      <c r="U158" s="2"/>
      <c r="V158" s="2"/>
      <c r="W158" s="2"/>
      <c r="X158" s="153"/>
      <c r="Y158" s="153"/>
      <c r="Z158" s="153"/>
      <c r="AA158" s="154"/>
      <c r="AB158" s="2"/>
      <c r="AC158" s="2"/>
      <c r="AD158" s="2"/>
      <c r="AE158" s="2"/>
      <c r="AF158" s="2"/>
      <c r="AG158" s="2"/>
      <c r="AH158" s="2"/>
      <c r="AI158" s="2"/>
      <c r="AJ158" s="2"/>
      <c r="AK158" s="2"/>
      <c r="AL158" s="2"/>
      <c r="AM158" s="2"/>
    </row>
    <row r="159" spans="1:39" x14ac:dyDescent="0.25">
      <c r="A159" s="258"/>
      <c r="B159" s="258"/>
      <c r="C159" s="308"/>
      <c r="D159" s="309"/>
      <c r="E159" s="309"/>
      <c r="F159" s="309"/>
      <c r="G159" s="309"/>
      <c r="H159" s="310"/>
      <c r="I159" s="43">
        <v>0</v>
      </c>
      <c r="J159" s="176"/>
      <c r="K159" s="176"/>
      <c r="L159" s="176"/>
      <c r="M159" s="50">
        <v>0</v>
      </c>
      <c r="N159" s="176"/>
      <c r="O159" s="185"/>
      <c r="P159" s="199"/>
      <c r="Q159" s="43">
        <v>0</v>
      </c>
      <c r="R159" s="152">
        <f>IF(X159="",I159,X159)</f>
        <v>0</v>
      </c>
      <c r="S159" s="152">
        <f t="shared" si="55"/>
        <v>0</v>
      </c>
      <c r="T159" s="152">
        <f t="shared" si="56"/>
        <v>0</v>
      </c>
      <c r="U159" s="2"/>
      <c r="V159" s="2"/>
      <c r="W159" s="2"/>
      <c r="X159" s="153"/>
      <c r="Y159" s="153"/>
      <c r="Z159" s="153"/>
      <c r="AA159" s="154"/>
      <c r="AB159" s="2"/>
      <c r="AC159" s="2"/>
      <c r="AD159" s="2"/>
      <c r="AE159" s="2"/>
      <c r="AF159" s="2"/>
      <c r="AG159" s="2"/>
      <c r="AH159" s="2"/>
      <c r="AI159" s="2"/>
      <c r="AJ159" s="2"/>
      <c r="AK159" s="2"/>
      <c r="AL159" s="2"/>
      <c r="AM159" s="2"/>
    </row>
    <row r="160" spans="1:39" x14ac:dyDescent="0.25">
      <c r="A160" s="258"/>
      <c r="B160" s="258"/>
      <c r="C160" s="308"/>
      <c r="D160" s="309"/>
      <c r="E160" s="309"/>
      <c r="F160" s="309"/>
      <c r="G160" s="309"/>
      <c r="H160" s="310"/>
      <c r="I160" s="43">
        <v>0</v>
      </c>
      <c r="J160" s="176"/>
      <c r="K160" s="176"/>
      <c r="L160" s="176"/>
      <c r="M160" s="50">
        <v>0</v>
      </c>
      <c r="N160" s="176"/>
      <c r="O160" s="185"/>
      <c r="P160" s="199"/>
      <c r="Q160" s="43">
        <v>0</v>
      </c>
      <c r="R160" s="152">
        <f t="shared" si="57"/>
        <v>0</v>
      </c>
      <c r="S160" s="152">
        <f t="shared" si="55"/>
        <v>0</v>
      </c>
      <c r="T160" s="152">
        <f t="shared" si="56"/>
        <v>0</v>
      </c>
      <c r="U160" s="2"/>
      <c r="V160" s="2"/>
      <c r="W160" s="2"/>
      <c r="X160" s="153"/>
      <c r="Y160" s="153"/>
      <c r="Z160" s="153"/>
      <c r="AA160" s="154"/>
      <c r="AB160" s="2"/>
      <c r="AC160" s="2"/>
      <c r="AD160" s="2"/>
      <c r="AE160" s="2"/>
      <c r="AF160" s="2"/>
      <c r="AG160" s="2"/>
      <c r="AH160" s="2"/>
      <c r="AI160" s="2"/>
      <c r="AJ160" s="2"/>
      <c r="AK160" s="2"/>
      <c r="AL160" s="2"/>
      <c r="AM160" s="2"/>
    </row>
    <row r="161" spans="1:39" x14ac:dyDescent="0.25">
      <c r="A161" s="258"/>
      <c r="B161" s="258"/>
      <c r="C161" s="308"/>
      <c r="D161" s="309"/>
      <c r="E161" s="309"/>
      <c r="F161" s="309"/>
      <c r="G161" s="309"/>
      <c r="H161" s="310"/>
      <c r="I161" s="43">
        <v>0</v>
      </c>
      <c r="J161" s="176"/>
      <c r="K161" s="176"/>
      <c r="L161" s="176"/>
      <c r="M161" s="50">
        <v>0</v>
      </c>
      <c r="N161" s="176"/>
      <c r="O161" s="185"/>
      <c r="P161" s="199"/>
      <c r="Q161" s="43">
        <v>0</v>
      </c>
      <c r="R161" s="152">
        <f t="shared" si="57"/>
        <v>0</v>
      </c>
      <c r="S161" s="152">
        <f t="shared" si="55"/>
        <v>0</v>
      </c>
      <c r="T161" s="152">
        <f t="shared" si="56"/>
        <v>0</v>
      </c>
      <c r="U161" s="2"/>
      <c r="V161" s="2"/>
      <c r="W161" s="2"/>
      <c r="X161" s="153"/>
      <c r="Y161" s="153"/>
      <c r="Z161" s="153"/>
      <c r="AA161" s="154"/>
      <c r="AB161" s="2"/>
      <c r="AC161" s="2"/>
      <c r="AD161" s="2"/>
      <c r="AE161" s="2"/>
      <c r="AF161" s="2"/>
      <c r="AG161" s="2"/>
      <c r="AH161" s="2"/>
      <c r="AI161" s="2"/>
      <c r="AJ161" s="2"/>
      <c r="AK161" s="2"/>
      <c r="AL161" s="2"/>
      <c r="AM161" s="2"/>
    </row>
    <row r="162" spans="1:39" x14ac:dyDescent="0.25">
      <c r="A162" s="258"/>
      <c r="B162" s="258"/>
      <c r="C162" s="308"/>
      <c r="D162" s="309"/>
      <c r="E162" s="309"/>
      <c r="F162" s="309"/>
      <c r="G162" s="309"/>
      <c r="H162" s="310"/>
      <c r="I162" s="43">
        <v>0</v>
      </c>
      <c r="J162" s="193"/>
      <c r="K162" s="193"/>
      <c r="L162" s="193"/>
      <c r="M162" s="43">
        <v>0</v>
      </c>
      <c r="N162" s="194"/>
      <c r="O162" s="185"/>
      <c r="P162" s="199"/>
      <c r="Q162" s="43">
        <v>0</v>
      </c>
      <c r="R162" s="152">
        <f t="shared" si="57"/>
        <v>0</v>
      </c>
      <c r="S162" s="152">
        <f t="shared" si="55"/>
        <v>0</v>
      </c>
      <c r="T162" s="152">
        <f t="shared" si="56"/>
        <v>0</v>
      </c>
      <c r="U162" s="2"/>
      <c r="V162" s="2"/>
      <c r="W162" s="2"/>
      <c r="X162" s="153"/>
      <c r="Y162" s="153"/>
      <c r="Z162" s="153"/>
      <c r="AA162" s="154"/>
      <c r="AB162" s="2"/>
      <c r="AC162" s="2"/>
      <c r="AD162" s="2"/>
      <c r="AE162" s="2"/>
      <c r="AF162" s="2"/>
      <c r="AG162" s="2"/>
      <c r="AH162" s="2"/>
      <c r="AI162" s="2"/>
      <c r="AJ162" s="2"/>
      <c r="AK162" s="2"/>
      <c r="AL162" s="2"/>
      <c r="AM162" s="2"/>
    </row>
    <row r="163" spans="1:39" x14ac:dyDescent="0.25">
      <c r="A163" s="258"/>
      <c r="B163" s="258"/>
      <c r="C163" s="308"/>
      <c r="D163" s="309"/>
      <c r="E163" s="309"/>
      <c r="F163" s="309"/>
      <c r="G163" s="309"/>
      <c r="H163" s="310"/>
      <c r="I163" s="43">
        <v>0</v>
      </c>
      <c r="J163" s="193"/>
      <c r="K163" s="193"/>
      <c r="L163" s="193"/>
      <c r="M163" s="43">
        <v>0</v>
      </c>
      <c r="N163" s="194"/>
      <c r="O163" s="185"/>
      <c r="P163" s="199"/>
      <c r="Q163" s="43">
        <v>0</v>
      </c>
      <c r="R163" s="152">
        <f t="shared" si="57"/>
        <v>0</v>
      </c>
      <c r="S163" s="152">
        <f t="shared" si="55"/>
        <v>0</v>
      </c>
      <c r="T163" s="152">
        <f t="shared" si="56"/>
        <v>0</v>
      </c>
      <c r="U163" s="2"/>
      <c r="V163" s="2"/>
      <c r="W163" s="2"/>
      <c r="X163" s="153"/>
      <c r="Y163" s="153"/>
      <c r="Z163" s="153"/>
      <c r="AA163" s="154"/>
      <c r="AB163" s="2"/>
      <c r="AC163" s="2"/>
      <c r="AD163" s="2"/>
      <c r="AE163" s="2"/>
      <c r="AF163" s="2"/>
      <c r="AG163" s="2"/>
      <c r="AH163" s="2"/>
      <c r="AI163" s="2"/>
      <c r="AJ163" s="2"/>
      <c r="AK163" s="2"/>
      <c r="AL163" s="2"/>
      <c r="AM163" s="2"/>
    </row>
    <row r="164" spans="1:39" x14ac:dyDescent="0.25">
      <c r="A164" s="258"/>
      <c r="B164" s="258"/>
      <c r="C164" s="308"/>
      <c r="D164" s="309"/>
      <c r="E164" s="309"/>
      <c r="F164" s="309"/>
      <c r="G164" s="309"/>
      <c r="H164" s="310"/>
      <c r="I164" s="43">
        <v>0</v>
      </c>
      <c r="J164" s="176"/>
      <c r="K164" s="176"/>
      <c r="L164" s="176"/>
      <c r="M164" s="50">
        <v>0</v>
      </c>
      <c r="N164" s="176"/>
      <c r="O164" s="185"/>
      <c r="P164" s="199"/>
      <c r="Q164" s="43">
        <v>0</v>
      </c>
      <c r="R164" s="152">
        <f t="shared" si="57"/>
        <v>0</v>
      </c>
      <c r="S164" s="152">
        <f t="shared" si="55"/>
        <v>0</v>
      </c>
      <c r="T164" s="152">
        <f t="shared" si="56"/>
        <v>0</v>
      </c>
      <c r="U164" s="2"/>
      <c r="V164" s="2"/>
      <c r="W164" s="2"/>
      <c r="X164" s="153"/>
      <c r="Y164" s="153"/>
      <c r="Z164" s="153"/>
      <c r="AA164" s="154"/>
      <c r="AB164" s="2"/>
      <c r="AC164" s="2"/>
      <c r="AD164" s="2"/>
      <c r="AE164" s="2"/>
      <c r="AF164" s="2"/>
      <c r="AG164" s="2"/>
      <c r="AH164" s="2"/>
      <c r="AI164" s="2"/>
      <c r="AJ164" s="2"/>
      <c r="AK164" s="2"/>
      <c r="AL164" s="2"/>
      <c r="AM164" s="2"/>
    </row>
    <row r="165" spans="1:39" x14ac:dyDescent="0.25">
      <c r="A165" s="258"/>
      <c r="B165" s="258"/>
      <c r="C165" s="308"/>
      <c r="D165" s="309"/>
      <c r="E165" s="309"/>
      <c r="F165" s="309"/>
      <c r="G165" s="309"/>
      <c r="H165" s="310"/>
      <c r="I165" s="43">
        <v>0</v>
      </c>
      <c r="J165" s="176"/>
      <c r="K165" s="176"/>
      <c r="L165" s="176"/>
      <c r="M165" s="50">
        <v>0</v>
      </c>
      <c r="N165" s="176"/>
      <c r="O165" s="185"/>
      <c r="P165" s="199"/>
      <c r="Q165" s="43">
        <v>0</v>
      </c>
      <c r="R165" s="152">
        <f t="shared" si="57"/>
        <v>0</v>
      </c>
      <c r="S165" s="152">
        <f t="shared" si="55"/>
        <v>0</v>
      </c>
      <c r="T165" s="152">
        <f t="shared" si="56"/>
        <v>0</v>
      </c>
      <c r="U165" s="2"/>
      <c r="V165" s="2"/>
      <c r="W165" s="2"/>
      <c r="X165" s="153"/>
      <c r="Y165" s="153"/>
      <c r="Z165" s="153"/>
      <c r="AA165" s="154"/>
      <c r="AB165" s="2"/>
      <c r="AC165" s="2"/>
      <c r="AD165" s="2"/>
      <c r="AE165" s="2"/>
      <c r="AF165" s="2"/>
      <c r="AG165" s="2"/>
      <c r="AH165" s="2"/>
      <c r="AI165" s="2"/>
      <c r="AJ165" s="2"/>
      <c r="AK165" s="2"/>
      <c r="AL165" s="2"/>
      <c r="AM165" s="2"/>
    </row>
    <row r="166" spans="1:39" x14ac:dyDescent="0.25">
      <c r="A166" s="258"/>
      <c r="B166" s="258"/>
      <c r="C166" s="308"/>
      <c r="D166" s="309"/>
      <c r="E166" s="309"/>
      <c r="F166" s="309"/>
      <c r="G166" s="309"/>
      <c r="H166" s="310"/>
      <c r="I166" s="43">
        <v>0</v>
      </c>
      <c r="J166" s="176"/>
      <c r="K166" s="176"/>
      <c r="L166" s="176"/>
      <c r="M166" s="50">
        <v>0</v>
      </c>
      <c r="N166" s="176"/>
      <c r="O166" s="185"/>
      <c r="P166" s="199"/>
      <c r="Q166" s="43">
        <v>0</v>
      </c>
      <c r="R166" s="152">
        <f t="shared" si="57"/>
        <v>0</v>
      </c>
      <c r="S166" s="152">
        <f t="shared" si="55"/>
        <v>0</v>
      </c>
      <c r="T166" s="152">
        <f t="shared" si="56"/>
        <v>0</v>
      </c>
      <c r="U166" s="2"/>
      <c r="V166" s="2"/>
      <c r="W166" s="2"/>
      <c r="X166" s="153"/>
      <c r="Y166" s="153"/>
      <c r="Z166" s="153"/>
      <c r="AA166" s="154"/>
      <c r="AB166" s="2"/>
      <c r="AC166" s="2"/>
      <c r="AD166" s="2"/>
      <c r="AE166" s="2"/>
      <c r="AF166" s="2"/>
      <c r="AG166" s="2"/>
      <c r="AH166" s="2"/>
      <c r="AI166" s="2"/>
      <c r="AJ166" s="2"/>
      <c r="AK166" s="2"/>
      <c r="AL166" s="2"/>
      <c r="AM166" s="2"/>
    </row>
    <row r="167" spans="1:39" x14ac:dyDescent="0.25">
      <c r="A167" s="258"/>
      <c r="B167" s="258"/>
      <c r="C167" s="308"/>
      <c r="D167" s="309"/>
      <c r="E167" s="309"/>
      <c r="F167" s="309"/>
      <c r="G167" s="309"/>
      <c r="H167" s="310"/>
      <c r="I167" s="43">
        <v>0</v>
      </c>
      <c r="J167" s="176"/>
      <c r="K167" s="176"/>
      <c r="L167" s="176"/>
      <c r="M167" s="50">
        <v>0</v>
      </c>
      <c r="N167" s="176"/>
      <c r="O167" s="185"/>
      <c r="P167" s="199"/>
      <c r="Q167" s="43">
        <v>0</v>
      </c>
      <c r="R167" s="152">
        <f t="shared" si="57"/>
        <v>0</v>
      </c>
      <c r="S167" s="152">
        <f t="shared" si="55"/>
        <v>0</v>
      </c>
      <c r="T167" s="152">
        <f t="shared" si="56"/>
        <v>0</v>
      </c>
      <c r="U167" s="2"/>
      <c r="V167" s="2"/>
      <c r="W167" s="2"/>
      <c r="X167" s="153"/>
      <c r="Y167" s="153"/>
      <c r="Z167" s="153"/>
      <c r="AA167" s="154"/>
      <c r="AB167" s="2"/>
      <c r="AC167" s="2"/>
      <c r="AD167" s="2"/>
      <c r="AE167" s="2"/>
      <c r="AF167" s="2"/>
      <c r="AG167" s="2"/>
      <c r="AH167" s="2"/>
      <c r="AI167" s="2"/>
      <c r="AJ167" s="2"/>
      <c r="AK167" s="2"/>
      <c r="AL167" s="2"/>
      <c r="AM167" s="2"/>
    </row>
    <row r="168" spans="1:39" x14ac:dyDescent="0.25">
      <c r="A168" s="2"/>
      <c r="B168" s="2"/>
      <c r="C168" s="2"/>
      <c r="D168" s="2"/>
      <c r="E168" s="2"/>
      <c r="F168" s="2"/>
      <c r="G168" s="2"/>
      <c r="H168" s="157" t="s">
        <v>65</v>
      </c>
      <c r="I168" s="158">
        <f>SUM(I157:I167)</f>
        <v>0</v>
      </c>
      <c r="J168" s="156"/>
      <c r="K168" s="156"/>
      <c r="L168" s="160" t="s">
        <v>65</v>
      </c>
      <c r="M168" s="186">
        <f t="shared" ref="M168" si="58">SUM(M157:M167)</f>
        <v>0</v>
      </c>
      <c r="N168" s="56"/>
      <c r="O168" s="182"/>
      <c r="P168" s="157" t="s">
        <v>65</v>
      </c>
      <c r="Q168" s="161">
        <f t="shared" ref="Q168" si="59">SUM(Q157:Q167)</f>
        <v>0</v>
      </c>
      <c r="R168" s="162">
        <f>SUM(R157:R167)</f>
        <v>0</v>
      </c>
      <c r="S168" s="162">
        <f>SUM(S157:S167)</f>
        <v>0</v>
      </c>
      <c r="T168" s="162">
        <f>SUM(T157:T167)</f>
        <v>0</v>
      </c>
      <c r="U168" s="2"/>
      <c r="V168" s="2"/>
      <c r="W168" s="2"/>
      <c r="X168" s="163" t="str">
        <f>IF(SUM(X157:X167)=0,"",SUM(X157:X167))</f>
        <v/>
      </c>
      <c r="Y168" s="163"/>
      <c r="Z168" s="163"/>
      <c r="AA168" s="2"/>
      <c r="AB168" s="2"/>
      <c r="AC168" s="2"/>
      <c r="AD168" s="2"/>
      <c r="AE168" s="2"/>
      <c r="AF168" s="2"/>
      <c r="AG168" s="2"/>
      <c r="AH168" s="2"/>
      <c r="AI168" s="2"/>
      <c r="AJ168" s="2"/>
      <c r="AK168" s="2"/>
      <c r="AL168" s="2"/>
      <c r="AM168" s="2"/>
    </row>
    <row r="169" spans="1:39"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x14ac:dyDescent="0.25">
      <c r="A170" s="2"/>
      <c r="B170" s="2"/>
      <c r="C170" s="2"/>
      <c r="D170" s="2"/>
      <c r="E170" s="2"/>
      <c r="F170" s="2"/>
      <c r="G170" s="2"/>
      <c r="H170" s="2"/>
      <c r="I170" s="2"/>
      <c r="J170" s="2"/>
      <c r="K170" s="2"/>
      <c r="L170" s="2"/>
      <c r="M170" s="2"/>
      <c r="N170" s="2"/>
      <c r="O170" s="2"/>
      <c r="P170" s="2"/>
      <c r="Q170" s="2"/>
      <c r="R170" s="200">
        <f>R152+R139+R119+R107+R92+R80+R63+R25</f>
        <v>0</v>
      </c>
      <c r="S170" s="200">
        <f>+S152+S139+S119+S107+S92+S80+S63+S25</f>
        <v>0</v>
      </c>
      <c r="T170" s="200">
        <f>+T152+T139+T119+T107+T92+T80+T63+T25</f>
        <v>0</v>
      </c>
      <c r="U170" s="2" t="s">
        <v>135</v>
      </c>
      <c r="V170" s="2"/>
      <c r="W170" s="2"/>
      <c r="X170" s="2"/>
      <c r="Y170" s="2"/>
      <c r="Z170" s="2"/>
      <c r="AA170" s="2"/>
      <c r="AB170" s="2"/>
      <c r="AC170" s="2"/>
      <c r="AD170" s="2"/>
      <c r="AE170" s="2"/>
      <c r="AF170" s="2"/>
      <c r="AG170" s="2"/>
      <c r="AH170" s="2"/>
      <c r="AI170" s="2"/>
      <c r="AJ170" s="2"/>
      <c r="AK170" s="2"/>
      <c r="AL170" s="2"/>
      <c r="AM170" s="2"/>
    </row>
    <row r="171" spans="1:39" x14ac:dyDescent="0.25">
      <c r="A171" s="2"/>
      <c r="B171" s="2"/>
      <c r="C171" s="2"/>
      <c r="D171" s="2"/>
      <c r="E171" s="2"/>
      <c r="F171" s="2"/>
      <c r="G171" s="2"/>
      <c r="H171" s="2"/>
      <c r="I171" s="2"/>
      <c r="J171" s="2"/>
      <c r="K171" s="2"/>
      <c r="L171" s="2"/>
      <c r="M171" s="2"/>
      <c r="N171" s="2"/>
      <c r="O171" s="2"/>
      <c r="P171" s="2"/>
      <c r="Q171" s="2"/>
      <c r="R171" s="200">
        <f>R168+R152+R139+R119+R107+R92+R80+R63+R25</f>
        <v>0</v>
      </c>
      <c r="S171" s="200">
        <f>S168+S152+S139+S119+S107+S92+S80+S63+S25</f>
        <v>0</v>
      </c>
      <c r="T171" s="200">
        <f t="shared" ref="T171" si="60">T168+T152+T139+T119+T107+T92+T80+T63+T25</f>
        <v>0</v>
      </c>
      <c r="U171" s="2" t="s">
        <v>26</v>
      </c>
      <c r="V171" s="2"/>
      <c r="W171" s="2"/>
      <c r="X171" s="201" t="str">
        <f>IF(TotDépensesAn1=R171,"",R171)</f>
        <v/>
      </c>
      <c r="Y171" s="201" t="str">
        <f>IF(TotalDépensesAn2=S171,"",S171)</f>
        <v/>
      </c>
      <c r="Z171" s="201" t="str">
        <f>IF(TotalDépensesAn3=T171,"",T171)</f>
        <v/>
      </c>
      <c r="AA171" s="2"/>
      <c r="AB171" s="2"/>
      <c r="AC171" s="2"/>
      <c r="AD171" s="2"/>
      <c r="AE171" s="2"/>
      <c r="AF171" s="2"/>
      <c r="AG171" s="2"/>
      <c r="AH171" s="2"/>
      <c r="AI171" s="2"/>
      <c r="AJ171" s="2"/>
      <c r="AK171" s="2"/>
      <c r="AL171" s="2"/>
      <c r="AM171" s="2"/>
    </row>
    <row r="172" spans="1:39" x14ac:dyDescent="0.25">
      <c r="A172" s="2"/>
      <c r="B172" s="2"/>
      <c r="C172" s="2"/>
      <c r="D172" s="2"/>
      <c r="E172" s="339"/>
      <c r="F172" s="339"/>
      <c r="G172" s="339"/>
      <c r="H172" s="339"/>
      <c r="I172" s="339"/>
      <c r="J172" s="202" t="s">
        <v>123</v>
      </c>
      <c r="K172" s="202" t="s">
        <v>124</v>
      </c>
      <c r="L172" s="202" t="s">
        <v>125</v>
      </c>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5" customHeight="1" x14ac:dyDescent="0.25">
      <c r="A173" s="2"/>
      <c r="B173" s="2"/>
      <c r="C173" s="2"/>
      <c r="D173" s="2"/>
      <c r="E173" s="332" t="s">
        <v>80</v>
      </c>
      <c r="F173" s="332"/>
      <c r="G173" s="332"/>
      <c r="H173" s="332"/>
      <c r="I173" s="332"/>
      <c r="J173" s="203">
        <f>I152+I139+I119+I107+K92+K80+I63+K25</f>
        <v>0</v>
      </c>
      <c r="K173" s="203">
        <f>M152+M139+M119+M107+N92+N80+M63+N25</f>
        <v>0</v>
      </c>
      <c r="L173" s="203">
        <f>Q152+Q139+Q119+Q107+Q92+Q80+Q63+Q25</f>
        <v>0</v>
      </c>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5" customHeight="1" x14ac:dyDescent="0.25">
      <c r="A174" s="2"/>
      <c r="B174" s="2"/>
      <c r="C174" s="2"/>
      <c r="D174" s="2"/>
      <c r="E174" s="332" t="s">
        <v>144</v>
      </c>
      <c r="F174" s="332"/>
      <c r="G174" s="332"/>
      <c r="H174" s="332"/>
      <c r="I174" s="332"/>
      <c r="J174" s="203">
        <f>I168</f>
        <v>0</v>
      </c>
      <c r="K174" s="203">
        <f>M168</f>
        <v>0</v>
      </c>
      <c r="L174" s="203">
        <f>Q168</f>
        <v>0</v>
      </c>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5" customHeight="1" x14ac:dyDescent="0.25">
      <c r="A175" s="2"/>
      <c r="B175" s="2"/>
      <c r="C175" s="2"/>
      <c r="D175" s="2"/>
      <c r="E175" s="340" t="s">
        <v>82</v>
      </c>
      <c r="F175" s="340"/>
      <c r="G175" s="340"/>
      <c r="H175" s="340"/>
      <c r="I175" s="340"/>
      <c r="J175" s="204">
        <f>J173+J174</f>
        <v>0</v>
      </c>
      <c r="K175" s="204">
        <f t="shared" ref="K175:L175" si="61">K173+K174</f>
        <v>0</v>
      </c>
      <c r="L175" s="204">
        <f t="shared" si="61"/>
        <v>0</v>
      </c>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row>
    <row r="196" spans="1:39"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row>
    <row r="197" spans="1:39"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row>
    <row r="198" spans="1:39"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row>
    <row r="199" spans="1:39"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row>
    <row r="200" spans="1:39"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row>
    <row r="201" spans="1:39"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row>
    <row r="202" spans="1:39"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row>
    <row r="203" spans="1:39"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row>
    <row r="204" spans="1:39"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row>
    <row r="205" spans="1:39"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row>
    <row r="206" spans="1:39"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row>
    <row r="207" spans="1:39"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row>
    <row r="208" spans="1:39"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row>
    <row r="209" spans="1:33"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row>
    <row r="210" spans="1:33"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row>
    <row r="211" spans="1:33"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row>
    <row r="212" spans="1:33"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row>
    <row r="213" spans="1:33"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row>
    <row r="214" spans="1:33"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row>
    <row r="215" spans="1:33"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row>
    <row r="216" spans="1:33"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row>
    <row r="217" spans="1:33"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row>
    <row r="218" spans="1:33"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row>
    <row r="219" spans="1:33"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row>
    <row r="220" spans="1:33"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row>
    <row r="221" spans="1:33"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row>
    <row r="222" spans="1:33"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row>
    <row r="223" spans="1:33"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row>
    <row r="224" spans="1:33"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row>
    <row r="225" spans="1:33"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row>
    <row r="226" spans="1:33"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row>
    <row r="227" spans="1:33"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row>
    <row r="228" spans="1:33"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row>
    <row r="229" spans="1:33"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row>
    <row r="230" spans="1:33"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row>
    <row r="231" spans="1:33"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row>
    <row r="232" spans="1:33"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row>
    <row r="233" spans="1:33"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row>
    <row r="234" spans="1:33"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row>
    <row r="235" spans="1:33"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row>
    <row r="236" spans="1:33"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row>
    <row r="237" spans="1:33"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row>
    <row r="238" spans="1:33"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row>
    <row r="239" spans="1:33"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row>
    <row r="240" spans="1:33"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row>
    <row r="241" spans="1:33"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row>
    <row r="242" spans="1:33"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row>
    <row r="243" spans="1:33"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row>
    <row r="244" spans="1:33"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row>
    <row r="245" spans="1:33"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row>
    <row r="246" spans="1:33"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row>
    <row r="247" spans="1:33"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row>
    <row r="248" spans="1:33"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row>
    <row r="249" spans="1:33"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row>
    <row r="250" spans="1:33"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row>
    <row r="251" spans="1:33"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row>
    <row r="252" spans="1:33"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row>
    <row r="253" spans="1:33"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row>
    <row r="254" spans="1:33"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row>
    <row r="255" spans="1:33"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row>
    <row r="256" spans="1:33"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row>
    <row r="257" spans="1:33"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row>
    <row r="258" spans="1:33"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row>
    <row r="259" spans="1:33"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row>
    <row r="260" spans="1:33"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row>
    <row r="261" spans="1:33"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row>
    <row r="262" spans="1:33"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row>
    <row r="263" spans="1:33"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row>
    <row r="264" spans="1:33"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row>
    <row r="265" spans="1:33"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row>
    <row r="266" spans="1:33"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row>
    <row r="267" spans="1:33"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row>
    <row r="268" spans="1:33"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row>
    <row r="269" spans="1:33"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row>
    <row r="270" spans="1:33"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row>
    <row r="271" spans="1:33"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row>
    <row r="272" spans="1:33"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row>
    <row r="273" spans="1:33"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row>
    <row r="274" spans="1:33"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row>
    <row r="275" spans="1:33"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row>
    <row r="276" spans="1:33"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row>
    <row r="277" spans="1:33"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row>
    <row r="278" spans="1:33"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row>
    <row r="279" spans="1:33"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row>
    <row r="280" spans="1:33"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row>
    <row r="281" spans="1:33"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row>
    <row r="282" spans="1:33"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row>
    <row r="283" spans="1:33"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row>
    <row r="284" spans="1:33"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row>
    <row r="285" spans="1:33"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row>
    <row r="286" spans="1:33"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row>
    <row r="287" spans="1:33"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row>
    <row r="288" spans="1:33"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row>
    <row r="289" spans="1:33"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row>
    <row r="290" spans="1:33"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row>
    <row r="291" spans="1:33"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row>
    <row r="292" spans="1:33"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row>
    <row r="293" spans="1:33"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row>
    <row r="294" spans="1:33"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row>
    <row r="295" spans="1:33"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row>
    <row r="296" spans="1:33"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row>
    <row r="297" spans="1:33"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row>
    <row r="298" spans="1:33"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row>
    <row r="299" spans="1:33"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row>
    <row r="300" spans="1:33"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row>
    <row r="301" spans="1:33"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row>
    <row r="302" spans="1:33"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row>
    <row r="303" spans="1:33"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row>
    <row r="304" spans="1:33"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row>
    <row r="305" spans="1:33"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row>
    <row r="306" spans="1:33"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row>
    <row r="307" spans="1:33"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row>
    <row r="308" spans="1:33"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row>
    <row r="309" spans="1:33"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row>
    <row r="310" spans="1:33"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row>
    <row r="311" spans="1:33"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row>
    <row r="312" spans="1:33"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row>
    <row r="313" spans="1:33"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row>
    <row r="314" spans="1:33"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row>
    <row r="315" spans="1:33"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row>
    <row r="316" spans="1:33"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row>
    <row r="317" spans="1:33"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row>
    <row r="318" spans="1:33"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row>
    <row r="319" spans="1:33"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row>
    <row r="320" spans="1:33"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row>
    <row r="321" spans="1:33"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row>
    <row r="322" spans="1:33"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row>
    <row r="323" spans="1:33"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row>
    <row r="324" spans="1:33"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row>
    <row r="325" spans="1:33"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row>
    <row r="326" spans="1:33"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row>
    <row r="327" spans="1:33"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row>
    <row r="328" spans="1:33"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row>
    <row r="329" spans="1:33"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row>
    <row r="330" spans="1:33"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row>
    <row r="331" spans="1:33"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row>
    <row r="332" spans="1:33"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row>
    <row r="333" spans="1:33"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row>
    <row r="334" spans="1:33"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row>
    <row r="335" spans="1:33"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row>
    <row r="336" spans="1:33"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row>
    <row r="337" spans="1:33"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row>
    <row r="338" spans="1:33"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row>
    <row r="339" spans="1:33"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row>
    <row r="340" spans="1:33"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row>
    <row r="341" spans="1:33"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row>
    <row r="342" spans="1:33"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row>
    <row r="343" spans="1:33"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row>
    <row r="344" spans="1:33"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row>
    <row r="345" spans="1:33"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row>
    <row r="346" spans="1:33"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row>
    <row r="347" spans="1:33"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row>
    <row r="348" spans="1:33"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row>
    <row r="349" spans="1:33"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row>
    <row r="350" spans="1:33"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row>
    <row r="351" spans="1:33"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row>
    <row r="352" spans="1:33"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row>
    <row r="353" spans="1:33"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row>
    <row r="354" spans="1:33"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row>
    <row r="355" spans="1:33"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row>
    <row r="356" spans="1:33"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row>
    <row r="357" spans="1:33"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row>
    <row r="358" spans="1:33"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row>
    <row r="359" spans="1:33"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row>
    <row r="360" spans="1:33"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row>
    <row r="361" spans="1:33"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row>
    <row r="362" spans="1:33"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row>
    <row r="363" spans="1:33"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row>
    <row r="364" spans="1:33"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row>
    <row r="365" spans="1:33"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row>
    <row r="366" spans="1:33"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row>
    <row r="367" spans="1:33"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row>
    <row r="368" spans="1:33"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row>
    <row r="369" spans="1:33"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row>
    <row r="370" spans="1:33"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row>
    <row r="371" spans="1:33"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row>
    <row r="372" spans="1:33"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row>
    <row r="373" spans="1:33"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row>
    <row r="374" spans="1:33"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row>
    <row r="375" spans="1:33"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row>
    <row r="376" spans="1:33"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row>
    <row r="377" spans="1:33"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row>
    <row r="378" spans="1:33"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row>
    <row r="379" spans="1:33"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row>
    <row r="380" spans="1:33"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row>
    <row r="381" spans="1:33"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row>
    <row r="382" spans="1:33"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row>
    <row r="383" spans="1:33"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row>
    <row r="384" spans="1:33"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row>
    <row r="385" spans="1:33"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row>
    <row r="386" spans="1:33"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row>
    <row r="387" spans="1:33"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row>
    <row r="388" spans="1:33"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row>
    <row r="389" spans="1:33"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row>
    <row r="390" spans="1:33"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row>
    <row r="391" spans="1:33"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row>
    <row r="392" spans="1:33"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row>
    <row r="393" spans="1:33"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row>
    <row r="394" spans="1:33"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row>
    <row r="395" spans="1:33"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row>
    <row r="396" spans="1:33"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row>
    <row r="397" spans="1:33"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row>
    <row r="398" spans="1:33"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row>
    <row r="399" spans="1:33"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row>
    <row r="400" spans="1:33"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row>
    <row r="401" spans="1:33"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row>
    <row r="402" spans="1:33"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row>
    <row r="403" spans="1:33"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row>
    <row r="404" spans="1:33"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row>
    <row r="405" spans="1:33"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row>
    <row r="406" spans="1:33"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row>
    <row r="407" spans="1:33"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row>
    <row r="408" spans="1:33"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row>
    <row r="409" spans="1:33"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row>
    <row r="410" spans="1:33"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row>
    <row r="411" spans="1:33"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row>
    <row r="412" spans="1:33"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row>
    <row r="413" spans="1:33"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row>
    <row r="414" spans="1:33"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row>
    <row r="415" spans="1:33"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row>
    <row r="416" spans="1:33"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row>
    <row r="417" spans="1:33"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row>
    <row r="418" spans="1:33"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row>
    <row r="419" spans="1:33"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row>
    <row r="420" spans="1:33"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row>
    <row r="421" spans="1:33"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row>
    <row r="422" spans="1:33"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row>
    <row r="423" spans="1:33"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row>
    <row r="424" spans="1:33"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row>
    <row r="425" spans="1:33"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row>
    <row r="426" spans="1:33"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row>
    <row r="427" spans="1:33"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row>
    <row r="428" spans="1:33"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row>
    <row r="429" spans="1:33"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row>
    <row r="430" spans="1:33"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row>
    <row r="431" spans="1:33"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row>
    <row r="432" spans="1:33"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row>
    <row r="433" spans="1:33"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row>
    <row r="434" spans="1:33"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row>
    <row r="435" spans="1:33"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row>
    <row r="436" spans="1:33"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row>
    <row r="437" spans="1:33"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row>
    <row r="438" spans="1:33"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row>
    <row r="439" spans="1:33"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row>
    <row r="440" spans="1:33"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row>
    <row r="441" spans="1:33"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row>
    <row r="442" spans="1:33"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row>
    <row r="443" spans="1:33"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row>
    <row r="444" spans="1:33"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row>
    <row r="445" spans="1:33"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row>
    <row r="446" spans="1:33"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row>
    <row r="447" spans="1:33"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row>
    <row r="448" spans="1:33"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row>
    <row r="449" spans="1:33"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row>
    <row r="450" spans="1:33"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row>
    <row r="451" spans="1:33"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row>
    <row r="452" spans="1:33"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row>
    <row r="453" spans="1:33"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row>
    <row r="454" spans="1:33"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row>
    <row r="455" spans="1:33"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row>
    <row r="456" spans="1:33"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row>
    <row r="457" spans="1:33"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row>
    <row r="458" spans="1:33"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row>
    <row r="459" spans="1:33"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row>
    <row r="460" spans="1:33"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row>
    <row r="461" spans="1:33"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row>
    <row r="462" spans="1:33"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row>
    <row r="463" spans="1:33"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row>
    <row r="464" spans="1:33"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row>
    <row r="465" spans="1:33"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row>
    <row r="466" spans="1:33"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row>
    <row r="467" spans="1:33"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row>
    <row r="468" spans="1:33"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row>
    <row r="469" spans="1:33"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row>
    <row r="470" spans="1:33"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row>
    <row r="471" spans="1:33"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row>
    <row r="472" spans="1:33"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row>
    <row r="473" spans="1:33"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row>
    <row r="474" spans="1:33"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row>
    <row r="475" spans="1:33"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row>
    <row r="476" spans="1:33"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row>
    <row r="477" spans="1:33"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row>
    <row r="478" spans="1:33"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row>
    <row r="479" spans="1:33"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row>
    <row r="480" spans="1:33"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row>
    <row r="481" spans="1:33"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row>
    <row r="482" spans="1:33"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row>
    <row r="483" spans="1:33"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row>
    <row r="484" spans="1:33"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row>
    <row r="485" spans="1:33"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row>
    <row r="486" spans="1:33"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row>
    <row r="487" spans="1:33"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row>
    <row r="488" spans="1:33"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row>
    <row r="489" spans="1:33"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row>
    <row r="490" spans="1:33"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row>
    <row r="491" spans="1:33"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row>
    <row r="492" spans="1:33"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row>
    <row r="493" spans="1:33"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row>
    <row r="494" spans="1:33"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row>
    <row r="495" spans="1:33"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row>
    <row r="496" spans="1:33"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row>
    <row r="497" spans="1:33"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row>
    <row r="498" spans="1:33"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row>
    <row r="499" spans="1:33"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row>
    <row r="500" spans="1:33"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row>
    <row r="501" spans="1:33"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row>
    <row r="502" spans="1:33"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row>
    <row r="503" spans="1:33"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row>
    <row r="504" spans="1:33"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row>
    <row r="505" spans="1:33"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row>
    <row r="506" spans="1:33"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row>
    <row r="507" spans="1:33"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row>
    <row r="508" spans="1:33"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row>
    <row r="509" spans="1:33"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row>
    <row r="510" spans="1:33"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row>
    <row r="511" spans="1:33"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row>
    <row r="512" spans="1:33"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row>
    <row r="513" spans="1:33"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row>
    <row r="514" spans="1:33"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row>
    <row r="515" spans="1:33"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row>
    <row r="516" spans="1:33"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row>
    <row r="517" spans="1:33"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row>
    <row r="518" spans="1:33"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row>
    <row r="519" spans="1:33"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row>
    <row r="520" spans="1:33"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row>
    <row r="521" spans="1:33"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row>
    <row r="522" spans="1:33"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row>
    <row r="523" spans="1:33"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row>
    <row r="524" spans="1:33"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row>
    <row r="525" spans="1:33"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row>
    <row r="526" spans="1:33"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row>
    <row r="527" spans="1:33"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row>
    <row r="528" spans="1:33"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row>
    <row r="529" spans="1:33"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row>
    <row r="530" spans="1:33"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row>
    <row r="531" spans="1:33"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row>
    <row r="532" spans="1:33"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row>
    <row r="533" spans="1:33"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row>
    <row r="534" spans="1:33"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row>
    <row r="535" spans="1:33"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row>
    <row r="536" spans="1:33"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row>
    <row r="537" spans="1:33"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row>
    <row r="538" spans="1:33"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row>
    <row r="539" spans="1:33"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row>
    <row r="540" spans="1:33"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row>
    <row r="541" spans="1:33"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row>
    <row r="542" spans="1:33"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row>
    <row r="543" spans="1:33"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row>
    <row r="544" spans="1:33"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row>
    <row r="545" spans="1:33"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row>
    <row r="546" spans="1:33"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row>
    <row r="547" spans="1:33"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row>
    <row r="548" spans="1:33"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row>
    <row r="549" spans="1:33"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row>
    <row r="550" spans="1:33"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row>
    <row r="551" spans="1:33"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row>
    <row r="552" spans="1:33"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row>
    <row r="553" spans="1:33"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row>
    <row r="554" spans="1:33"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row>
    <row r="555" spans="1:33"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row>
    <row r="556" spans="1:33"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row>
    <row r="557" spans="1:33"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row>
    <row r="558" spans="1:33"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row>
    <row r="559" spans="1:33"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row>
    <row r="560" spans="1:33"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row>
    <row r="561" spans="1:33"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row>
    <row r="562" spans="1:33"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row>
    <row r="563" spans="1:33"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row>
    <row r="564" spans="1:33"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row>
    <row r="565" spans="1:33"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row>
    <row r="566" spans="1:33"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row>
    <row r="567" spans="1:33"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row>
    <row r="568" spans="1:33"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row>
    <row r="569" spans="1:33"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row>
    <row r="570" spans="1:33"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row>
    <row r="571" spans="1:33"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row>
    <row r="572" spans="1:33"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row>
    <row r="573" spans="1:33"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row>
    <row r="574" spans="1:33"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row>
    <row r="575" spans="1:33"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row>
    <row r="576" spans="1:33"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row>
    <row r="577" spans="1:33"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row>
    <row r="578" spans="1:33"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row>
    <row r="579" spans="1:33"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row>
    <row r="580" spans="1:33"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row>
    <row r="581" spans="1:33"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row>
    <row r="582" spans="1:33"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row>
    <row r="583" spans="1:33"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row>
    <row r="584" spans="1:33"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row>
    <row r="585" spans="1:33"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row>
    <row r="586" spans="1:33"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row>
    <row r="587" spans="1:33"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row>
    <row r="588" spans="1:33"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row>
    <row r="589" spans="1:33"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row>
    <row r="590" spans="1:33"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row>
    <row r="591" spans="1:33"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row>
    <row r="592" spans="1:33"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row>
    <row r="593" spans="1:33"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row>
    <row r="594" spans="1:33"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row>
    <row r="595" spans="1:33"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row>
    <row r="596" spans="1:33"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row>
    <row r="597" spans="1:33"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row>
    <row r="598" spans="1:33"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row>
    <row r="599" spans="1:33"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row>
    <row r="600" spans="1:33"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row>
    <row r="601" spans="1:33"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row>
    <row r="602" spans="1:33"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row>
    <row r="603" spans="1:33"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row>
    <row r="604" spans="1:33"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row>
    <row r="605" spans="1:33"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row>
    <row r="606" spans="1:33"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row>
    <row r="607" spans="1:33"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row>
    <row r="608" spans="1:33"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row>
    <row r="609" spans="1:33"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row>
    <row r="610" spans="1:33"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row>
    <row r="611" spans="1:33"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row>
    <row r="612" spans="1:33"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row>
    <row r="613" spans="1:33"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row>
    <row r="614" spans="1:33"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row>
    <row r="615" spans="1:33"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row>
    <row r="616" spans="1:33"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row>
    <row r="617" spans="1:33"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row>
    <row r="618" spans="1:33"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row>
    <row r="619" spans="1:33"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row>
    <row r="620" spans="1:33"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row>
    <row r="621" spans="1:33"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row>
    <row r="622" spans="1:33"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row>
    <row r="623" spans="1:33"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row>
    <row r="624" spans="1:33"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row>
    <row r="625" spans="1:33"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row>
    <row r="626" spans="1:33"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row>
    <row r="627" spans="1:33"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row>
    <row r="628" spans="1:33"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row>
    <row r="629" spans="1:33"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row>
    <row r="630" spans="1:33"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row>
  </sheetData>
  <sheetProtection algorithmName="SHA-512" hashValue="37iqp3TS3893rvKFz9weueTQU+0k0lCoL5QrL9NYSfwf9EmEZfSi6ykWNKzJ0LEOmEf+6mz6i7hF+73mD7yr0g==" saltValue="nMl2CEH5izJhoryQKsUxNA==" spinCount="100000" sheet="1" selectLockedCells="1"/>
  <mergeCells count="197">
    <mergeCell ref="E174:I174"/>
    <mergeCell ref="E172:I172"/>
    <mergeCell ref="E175:I175"/>
    <mergeCell ref="A96:B106"/>
    <mergeCell ref="C106:H106"/>
    <mergeCell ref="N110:Q110"/>
    <mergeCell ref="N95:Q95"/>
    <mergeCell ref="N142:Q142"/>
    <mergeCell ref="N156:Q156"/>
    <mergeCell ref="N109:Q109"/>
    <mergeCell ref="A123:B123"/>
    <mergeCell ref="A110:B110"/>
    <mergeCell ref="A142:B142"/>
    <mergeCell ref="A156:B156"/>
    <mergeCell ref="C104:H104"/>
    <mergeCell ref="C105:H105"/>
    <mergeCell ref="C111:H111"/>
    <mergeCell ref="C112:H112"/>
    <mergeCell ref="N123:Q123"/>
    <mergeCell ref="A143:B151"/>
    <mergeCell ref="C151:H151"/>
    <mergeCell ref="C146:H146"/>
    <mergeCell ref="C147:H147"/>
    <mergeCell ref="C148:H148"/>
    <mergeCell ref="N94:Q94"/>
    <mergeCell ref="N141:Q141"/>
    <mergeCell ref="N155:Q155"/>
    <mergeCell ref="E173:I173"/>
    <mergeCell ref="C95:I95"/>
    <mergeCell ref="J95:M95"/>
    <mergeCell ref="C110:I110"/>
    <mergeCell ref="C123:I123"/>
    <mergeCell ref="C142:I142"/>
    <mergeCell ref="C156:I156"/>
    <mergeCell ref="C113:H113"/>
    <mergeCell ref="C114:H114"/>
    <mergeCell ref="C115:H115"/>
    <mergeCell ref="C116:H116"/>
    <mergeCell ref="C117:H117"/>
    <mergeCell ref="C118:H118"/>
    <mergeCell ref="C143:H143"/>
    <mergeCell ref="C144:H144"/>
    <mergeCell ref="C145:H145"/>
    <mergeCell ref="C99:H99"/>
    <mergeCell ref="C100:H100"/>
    <mergeCell ref="C101:H101"/>
    <mergeCell ref="C102:H102"/>
    <mergeCell ref="C103:H103"/>
    <mergeCell ref="G36:J36"/>
    <mergeCell ref="G37:J37"/>
    <mergeCell ref="G38:J38"/>
    <mergeCell ref="G39:J39"/>
    <mergeCell ref="G40:J40"/>
    <mergeCell ref="C27:F27"/>
    <mergeCell ref="C28:F28"/>
    <mergeCell ref="C31:F31"/>
    <mergeCell ref="C29:F29"/>
    <mergeCell ref="C30:F30"/>
    <mergeCell ref="C36:F36"/>
    <mergeCell ref="C37:F37"/>
    <mergeCell ref="C39:F39"/>
    <mergeCell ref="C38:F38"/>
    <mergeCell ref="C32:F32"/>
    <mergeCell ref="C33:F33"/>
    <mergeCell ref="C34:F34"/>
    <mergeCell ref="C35:F35"/>
    <mergeCell ref="G32:J32"/>
    <mergeCell ref="G33:J33"/>
    <mergeCell ref="G34:J34"/>
    <mergeCell ref="G35:J35"/>
    <mergeCell ref="A111:B118"/>
    <mergeCell ref="A2:D2"/>
    <mergeCell ref="C24:H24"/>
    <mergeCell ref="A11:B24"/>
    <mergeCell ref="F25:H25"/>
    <mergeCell ref="A27:B40"/>
    <mergeCell ref="G27:J27"/>
    <mergeCell ref="G28:J28"/>
    <mergeCell ref="C40:F40"/>
    <mergeCell ref="C51:E51"/>
    <mergeCell ref="C52:E52"/>
    <mergeCell ref="C53:E53"/>
    <mergeCell ref="C54:E54"/>
    <mergeCell ref="C55:E55"/>
    <mergeCell ref="C56:E56"/>
    <mergeCell ref="I66:K66"/>
    <mergeCell ref="F80:H80"/>
    <mergeCell ref="I83:K83"/>
    <mergeCell ref="A82:K82"/>
    <mergeCell ref="C97:H97"/>
    <mergeCell ref="C98:H98"/>
    <mergeCell ref="G29:J29"/>
    <mergeCell ref="G30:J30"/>
    <mergeCell ref="G31:J31"/>
    <mergeCell ref="N2:Q2"/>
    <mergeCell ref="X9:AA9"/>
    <mergeCell ref="I9:K9"/>
    <mergeCell ref="L9:N9"/>
    <mergeCell ref="C19:H19"/>
    <mergeCell ref="C20:H20"/>
    <mergeCell ref="C21:H21"/>
    <mergeCell ref="C22:H22"/>
    <mergeCell ref="C23:H23"/>
    <mergeCell ref="C10:H10"/>
    <mergeCell ref="C11:H11"/>
    <mergeCell ref="C12:H12"/>
    <mergeCell ref="C13:H13"/>
    <mergeCell ref="C14:H14"/>
    <mergeCell ref="C15:H15"/>
    <mergeCell ref="C16:H16"/>
    <mergeCell ref="C17:H17"/>
    <mergeCell ref="C18:H18"/>
    <mergeCell ref="O9:Q9"/>
    <mergeCell ref="A9:H9"/>
    <mergeCell ref="C74:H74"/>
    <mergeCell ref="C75:H75"/>
    <mergeCell ref="C76:H76"/>
    <mergeCell ref="C77:H77"/>
    <mergeCell ref="C78:H78"/>
    <mergeCell ref="C79:H79"/>
    <mergeCell ref="A47:B62"/>
    <mergeCell ref="C47:E47"/>
    <mergeCell ref="C48:E48"/>
    <mergeCell ref="C49:E49"/>
    <mergeCell ref="C50:E50"/>
    <mergeCell ref="C57:E57"/>
    <mergeCell ref="C58:E58"/>
    <mergeCell ref="C59:E59"/>
    <mergeCell ref="C60:E60"/>
    <mergeCell ref="C61:E61"/>
    <mergeCell ref="C62:E62"/>
    <mergeCell ref="A66:H66"/>
    <mergeCell ref="X155:AA155"/>
    <mergeCell ref="C157:H157"/>
    <mergeCell ref="C158:H158"/>
    <mergeCell ref="C159:H159"/>
    <mergeCell ref="C160:H160"/>
    <mergeCell ref="C161:H161"/>
    <mergeCell ref="C162:H162"/>
    <mergeCell ref="X109:AA109"/>
    <mergeCell ref="C137:E137"/>
    <mergeCell ref="C138:E138"/>
    <mergeCell ref="C124:E124"/>
    <mergeCell ref="C125:E125"/>
    <mergeCell ref="C126:E126"/>
    <mergeCell ref="C127:E127"/>
    <mergeCell ref="C128:E128"/>
    <mergeCell ref="C129:E129"/>
    <mergeCell ref="C130:E130"/>
    <mergeCell ref="C163:H163"/>
    <mergeCell ref="C164:H164"/>
    <mergeCell ref="C165:H165"/>
    <mergeCell ref="C166:H166"/>
    <mergeCell ref="C167:H167"/>
    <mergeCell ref="A157:B167"/>
    <mergeCell ref="F46:I46"/>
    <mergeCell ref="J46:M46"/>
    <mergeCell ref="N46:Q46"/>
    <mergeCell ref="C149:H149"/>
    <mergeCell ref="C150:H150"/>
    <mergeCell ref="A124:B138"/>
    <mergeCell ref="L83:N83"/>
    <mergeCell ref="O83:Q83"/>
    <mergeCell ref="A85:B91"/>
    <mergeCell ref="C85:H85"/>
    <mergeCell ref="C86:H86"/>
    <mergeCell ref="C87:H87"/>
    <mergeCell ref="C88:H88"/>
    <mergeCell ref="C89:H89"/>
    <mergeCell ref="C90:H90"/>
    <mergeCell ref="C91:H91"/>
    <mergeCell ref="A83:H83"/>
    <mergeCell ref="C84:H84"/>
    <mergeCell ref="X46:AA46"/>
    <mergeCell ref="X141:AA141"/>
    <mergeCell ref="C131:E131"/>
    <mergeCell ref="C132:E132"/>
    <mergeCell ref="C133:E133"/>
    <mergeCell ref="C134:E134"/>
    <mergeCell ref="C135:E135"/>
    <mergeCell ref="C136:E136"/>
    <mergeCell ref="X123:AA123"/>
    <mergeCell ref="X95:AA95"/>
    <mergeCell ref="X83:AA83"/>
    <mergeCell ref="F92:H92"/>
    <mergeCell ref="L66:N66"/>
    <mergeCell ref="O66:Q66"/>
    <mergeCell ref="A65:K65"/>
    <mergeCell ref="X66:AA66"/>
    <mergeCell ref="C67:H67"/>
    <mergeCell ref="A68:B79"/>
    <mergeCell ref="C68:H68"/>
    <mergeCell ref="C69:H69"/>
    <mergeCell ref="C70:H70"/>
    <mergeCell ref="C71:H71"/>
    <mergeCell ref="C72:H72"/>
    <mergeCell ref="C73:H73"/>
  </mergeCells>
  <conditionalFormatting sqref="J110:M110">
    <cfRule type="expression" dxfId="41" priority="24">
      <formula>durée="1 an"</formula>
    </cfRule>
  </conditionalFormatting>
  <conditionalFormatting sqref="J142:M142">
    <cfRule type="expression" dxfId="40" priority="22">
      <formula>durée="1 an"</formula>
    </cfRule>
  </conditionalFormatting>
  <conditionalFormatting sqref="J156:M156">
    <cfRule type="expression" dxfId="39" priority="20">
      <formula>durée="1 an"</formula>
    </cfRule>
  </conditionalFormatting>
  <conditionalFormatting sqref="J93:Q93 J94:N94 J95 N95:Q95 J96:Q106 J107:K107 M107:Q107 J108:Q108 J109:N109 J110:Q118 J119:K119 M119:Q119 J120:Q140 J141:N141 J142:Q151 J152:K152 M152:Q152 J153:Q154 J155:N155 J156:Q167 J168:K168 M168:Q168 J169:Q171 M172:Q172">
    <cfRule type="expression" dxfId="38" priority="27">
      <formula>(durée="1 an")</formula>
    </cfRule>
  </conditionalFormatting>
  <conditionalFormatting sqref="K172:K175">
    <cfRule type="expression" dxfId="37" priority="4">
      <formula>(durée="1 an")</formula>
    </cfRule>
  </conditionalFormatting>
  <conditionalFormatting sqref="L107">
    <cfRule type="expression" dxfId="36" priority="18">
      <formula>durée="1 an"</formula>
    </cfRule>
  </conditionalFormatting>
  <conditionalFormatting sqref="L119">
    <cfRule type="expression" dxfId="35" priority="17">
      <formula>durée="1 an"</formula>
    </cfRule>
  </conditionalFormatting>
  <conditionalFormatting sqref="L152">
    <cfRule type="expression" dxfId="34" priority="16">
      <formula>durée="1 an"</formula>
    </cfRule>
  </conditionalFormatting>
  <conditionalFormatting sqref="L168">
    <cfRule type="expression" dxfId="33" priority="15">
      <formula>durée="1 an"</formula>
    </cfRule>
  </conditionalFormatting>
  <conditionalFormatting sqref="L172:L175">
    <cfRule type="expression" dxfId="32" priority="5">
      <formula>OR(durée="1 an",durée="2 ans")</formula>
    </cfRule>
  </conditionalFormatting>
  <conditionalFormatting sqref="L8:N26 J45:M63 L65:N80 L82:N92 J95 N95 P110:P118 J122:M139">
    <cfRule type="expression" dxfId="31" priority="37">
      <formula>durée="1 an"</formula>
    </cfRule>
  </conditionalFormatting>
  <conditionalFormatting sqref="M110:M119">
    <cfRule type="expression" dxfId="30" priority="23">
      <formula>durée="1 an"</formula>
    </cfRule>
  </conditionalFormatting>
  <conditionalFormatting sqref="M123">
    <cfRule type="expression" dxfId="29" priority="25">
      <formula>durée="1 an"</formula>
    </cfRule>
  </conditionalFormatting>
  <conditionalFormatting sqref="M142:M152">
    <cfRule type="expression" dxfId="28" priority="21">
      <formula>durée="1 an"</formula>
    </cfRule>
  </conditionalFormatting>
  <conditionalFormatting sqref="M156:M168">
    <cfRule type="expression" dxfId="27" priority="19">
      <formula>durée="1 an"</formula>
    </cfRule>
  </conditionalFormatting>
  <conditionalFormatting sqref="M172:M175">
    <cfRule type="expression" dxfId="26" priority="6">
      <formula>OR(durée="1 an",durée="2 ans")</formula>
    </cfRule>
  </conditionalFormatting>
  <conditionalFormatting sqref="N94 N95:Q108 N109 N110:Q140 N141 N142:Q154 N155 N156:Q175">
    <cfRule type="expression" dxfId="25" priority="26">
      <formula>OR(durée="1 an",durée="2 ans")</formula>
    </cfRule>
  </conditionalFormatting>
  <conditionalFormatting sqref="O6">
    <cfRule type="expression" dxfId="24" priority="35">
      <formula>$O$4&lt;&gt;$O$5</formula>
    </cfRule>
  </conditionalFormatting>
  <conditionalFormatting sqref="O8:Q24 O25 Q25 O26:Q26 N45:Q62 N63:O63 Q63 O65:Q79 O80 Q80 O82:Q91 O92 Q92 N95:Q95 Q95:Q107 N110:Q110 Q110:Q119 N122:Q139 N142:Q142 Q142:Q153 N156:Q156 Q156:Q168 Q171">
    <cfRule type="expression" dxfId="23" priority="36">
      <formula>OR(durée="1 an",durée="2 ans")</formula>
    </cfRule>
  </conditionalFormatting>
  <conditionalFormatting sqref="P6">
    <cfRule type="expression" dxfId="22" priority="34">
      <formula>$P$4&lt;&gt;$P$5</formula>
    </cfRule>
  </conditionalFormatting>
  <conditionalFormatting sqref="P25">
    <cfRule type="expression" dxfId="21" priority="7">
      <formula>OR(durée="1 an",durée="2 ans")</formula>
    </cfRule>
    <cfRule type="expression" dxfId="20" priority="8">
      <formula>(durée="1 an")</formula>
    </cfRule>
  </conditionalFormatting>
  <conditionalFormatting sqref="P63 P80">
    <cfRule type="expression" dxfId="19" priority="9">
      <formula>OR(durée="1 an",durée="2 ans")</formula>
    </cfRule>
    <cfRule type="expression" dxfId="18" priority="10">
      <formula>(durée="1 an")</formula>
    </cfRule>
  </conditionalFormatting>
  <conditionalFormatting sqref="P92">
    <cfRule type="expression" dxfId="17" priority="13">
      <formula>OR(durée="1 an",durée="2 ans")</formula>
    </cfRule>
    <cfRule type="expression" dxfId="16" priority="14">
      <formula>(durée="1 an")</formula>
    </cfRule>
  </conditionalFormatting>
  <conditionalFormatting sqref="P95:P106 P142:P151 L153:Q153 P156:P167 P171">
    <cfRule type="expression" dxfId="15" priority="38">
      <formula>durée="1 an"</formula>
    </cfRule>
  </conditionalFormatting>
  <conditionalFormatting sqref="P3:Q6">
    <cfRule type="expression" dxfId="14" priority="2">
      <formula>(durée="1 an")</formula>
    </cfRule>
  </conditionalFormatting>
  <conditionalFormatting sqref="Q3:Q6">
    <cfRule type="expression" dxfId="13" priority="1">
      <formula>OR(durée="1 an",durée="2 ans")</formula>
    </cfRule>
  </conditionalFormatting>
  <conditionalFormatting sqref="Q6">
    <cfRule type="expression" dxfId="12" priority="33">
      <formula>$Q$4&lt;&gt;$Q$5</formula>
    </cfRule>
  </conditionalFormatting>
  <dataValidations count="1">
    <dataValidation type="whole" allowBlank="1" showInputMessage="1" showErrorMessage="1" sqref="H48:H62 L48:L62 P48:P62" xr:uid="{8DA6C727-7C94-4F80-90E1-237D47BC1156}">
      <formula1>0</formula1>
      <formula2>200</formula2>
    </dataValidation>
  </dataValidations>
  <pageMargins left="0.7" right="0.7" top="0.75" bottom="0.75" header="0.3" footer="0.3"/>
  <pageSetup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2506E53-F11E-4F06-ADC7-B21D51536C42}">
          <x14:formula1>
            <xm:f>Revenus!$AA$59:$AA$71</xm:f>
          </x14:formula1>
          <xm:sqref>C11:C24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1"/>
  </sheetPr>
  <dimension ref="B1:Q49"/>
  <sheetViews>
    <sheetView showGridLines="0" zoomScaleNormal="100" workbookViewId="0">
      <pane ySplit="1" topLeftCell="A2" activePane="bottomLeft" state="frozen"/>
      <selection pane="bottomLeft" activeCell="C35" sqref="C35:D35"/>
    </sheetView>
  </sheetViews>
  <sheetFormatPr baseColWidth="10" defaultColWidth="11.453125" defaultRowHeight="14" x14ac:dyDescent="0.3"/>
  <cols>
    <col min="1" max="1" width="11.453125" style="1"/>
    <col min="2" max="2" width="39.54296875" style="1" customWidth="1"/>
    <col min="3" max="3" width="7.54296875" style="1" customWidth="1"/>
    <col min="4" max="9" width="16.1796875" style="1" customWidth="1"/>
    <col min="10" max="10" width="12.1796875" style="1" hidden="1" customWidth="1"/>
    <col min="11" max="13" width="11.453125" style="1" hidden="1" customWidth="1"/>
    <col min="14" max="14" width="9.81640625" style="1" hidden="1" customWidth="1"/>
    <col min="15" max="15" width="15.1796875" style="1" hidden="1" customWidth="1"/>
    <col min="16" max="16" width="15.7265625" style="1" hidden="1" customWidth="1"/>
    <col min="17" max="17" width="9.81640625" style="1" customWidth="1"/>
    <col min="18" max="16384" width="11.453125" style="1"/>
  </cols>
  <sheetData>
    <row r="1" spans="2:13" s="15" customFormat="1" ht="33" customHeight="1" x14ac:dyDescent="0.3">
      <c r="B1" s="81" t="str">
        <f>IF(Revenus!M4=1,"RÉCAPITULATIF DE LA DEMANDE","RÉCAPITULATIF")</f>
        <v>RÉCAPITULATIF</v>
      </c>
      <c r="C1" s="81"/>
      <c r="D1" s="82" t="str">
        <f>IF(Revenus!B13="","",Revenus!B13)</f>
        <v/>
      </c>
      <c r="E1" s="83" t="str">
        <f>IF(Revenus!B9="","",Revenus!B9)</f>
        <v/>
      </c>
      <c r="F1" s="83"/>
      <c r="G1" s="83"/>
      <c r="H1" s="83"/>
      <c r="I1" s="83"/>
      <c r="J1" s="84"/>
    </row>
    <row r="2" spans="2:13" x14ac:dyDescent="0.3">
      <c r="B2" s="85"/>
      <c r="C2" s="85"/>
      <c r="D2" s="86"/>
      <c r="E2" s="87"/>
      <c r="F2" s="87"/>
      <c r="G2" s="87"/>
      <c r="H2" s="87"/>
      <c r="I2" s="87"/>
      <c r="J2" s="88"/>
    </row>
    <row r="3" spans="2:13" x14ac:dyDescent="0.3">
      <c r="B3" s="89" t="str">
        <f>IF(Revenus!M4=1,"Demande déposée par :","Bénéficiaire de la subvention :")</f>
        <v>Bénéficiaire de la subvention :</v>
      </c>
      <c r="D3" s="369" t="str">
        <f>IF(Revenus!C17="","",Revenus!C17)</f>
        <v/>
      </c>
      <c r="E3" s="369"/>
      <c r="F3" s="369"/>
      <c r="G3" s="369"/>
      <c r="H3" s="369"/>
      <c r="I3" s="369"/>
      <c r="J3" s="369"/>
      <c r="K3" s="369"/>
      <c r="L3" s="369"/>
      <c r="M3" s="369"/>
    </row>
    <row r="4" spans="2:13" x14ac:dyDescent="0.3">
      <c r="B4" s="89" t="s">
        <v>83</v>
      </c>
      <c r="D4" s="369" t="str">
        <f>IF(Revenus!C19="","",Revenus!C19)</f>
        <v/>
      </c>
      <c r="E4" s="369"/>
      <c r="F4" s="369"/>
      <c r="G4" s="369"/>
      <c r="H4" s="369"/>
      <c r="I4" s="369"/>
      <c r="J4" s="369"/>
      <c r="K4" s="369"/>
      <c r="L4" s="85"/>
      <c r="M4" s="85"/>
    </row>
    <row r="5" spans="2:13" x14ac:dyDescent="0.3">
      <c r="B5" s="89" t="s">
        <v>84</v>
      </c>
      <c r="D5" s="369" t="str">
        <f>IF(Revenus!B15="","",Revenus!B15)</f>
        <v/>
      </c>
      <c r="E5" s="369"/>
      <c r="F5" s="369"/>
      <c r="G5" s="369"/>
      <c r="H5" s="369"/>
      <c r="I5" s="369"/>
      <c r="J5" s="369"/>
      <c r="K5" s="369"/>
      <c r="L5" s="85"/>
      <c r="M5" s="85"/>
    </row>
    <row r="6" spans="2:13" x14ac:dyDescent="0.3">
      <c r="B6" s="89" t="str">
        <f>IF(Revenus!M4=1,"Aide financière demandée au MLF :","Aide financière accordée par le MLF")</f>
        <v>Aide financière accordée par le MLF</v>
      </c>
      <c r="D6" s="370" t="str">
        <f>IF(Revenus!J23="","",Revenus!J23)</f>
        <v/>
      </c>
      <c r="E6" s="370"/>
      <c r="F6" s="370" t="str">
        <f>IF(Revenus!K23="","",Revenus!K23)</f>
        <v/>
      </c>
      <c r="G6" s="370"/>
      <c r="H6" s="370" t="str">
        <f>IF(Revenus!L23="","",Revenus!L23)</f>
        <v/>
      </c>
      <c r="I6" s="370"/>
      <c r="J6" s="90"/>
      <c r="K6" s="90"/>
      <c r="L6" s="85"/>
      <c r="M6" s="85"/>
    </row>
    <row r="7" spans="2:13" x14ac:dyDescent="0.3">
      <c r="B7" s="89" t="s">
        <v>85</v>
      </c>
      <c r="D7" s="371">
        <f>IF(Coopan1="","",Coopan1)</f>
        <v>0</v>
      </c>
      <c r="E7" s="371"/>
      <c r="F7" s="371">
        <f>IF(CoopAn2="","",CoopAn2)</f>
        <v>0</v>
      </c>
      <c r="G7" s="371"/>
      <c r="H7" s="371">
        <f>IF(Coopan3="","",Coopan3)</f>
        <v>0</v>
      </c>
      <c r="I7" s="371"/>
      <c r="J7" s="90"/>
      <c r="K7" s="90"/>
      <c r="L7" s="85"/>
      <c r="M7" s="85"/>
    </row>
    <row r="8" spans="2:13" x14ac:dyDescent="0.3">
      <c r="B8" s="89" t="s">
        <v>86</v>
      </c>
      <c r="D8" s="91" t="str">
        <f>IF(Revenus!H15="","",Revenus!H15)</f>
        <v>1 an</v>
      </c>
      <c r="E8" s="90"/>
      <c r="F8" s="90"/>
      <c r="G8" s="90"/>
      <c r="H8" s="90"/>
      <c r="I8" s="90"/>
      <c r="J8" s="90"/>
      <c r="K8" s="90"/>
      <c r="L8" s="85"/>
      <c r="M8" s="85"/>
    </row>
    <row r="10" spans="2:13" x14ac:dyDescent="0.3">
      <c r="B10" s="363" t="s">
        <v>87</v>
      </c>
      <c r="C10" s="363"/>
      <c r="D10" s="364" t="s">
        <v>120</v>
      </c>
      <c r="E10" s="365"/>
      <c r="F10" s="363" t="s">
        <v>121</v>
      </c>
      <c r="G10" s="363"/>
      <c r="H10" s="363" t="s">
        <v>122</v>
      </c>
      <c r="I10" s="363"/>
    </row>
    <row r="11" spans="2:13" x14ac:dyDescent="0.3">
      <c r="B11" s="366" t="s">
        <v>88</v>
      </c>
      <c r="C11" s="367"/>
      <c r="D11" s="92">
        <f>Coopan1</f>
        <v>0</v>
      </c>
      <c r="E11" s="93" t="str">
        <f>IF(D11&gt;0,D11/D17,"")</f>
        <v/>
      </c>
      <c r="F11" s="92">
        <f>CoopAn2</f>
        <v>0</v>
      </c>
      <c r="G11" s="93" t="str">
        <f>IF(F11&gt;0,F11/F17,"")</f>
        <v/>
      </c>
      <c r="H11" s="92">
        <f>Coopan3</f>
        <v>0</v>
      </c>
      <c r="I11" s="93" t="str">
        <f>IF(H11&gt;0,H11/H17,"")</f>
        <v/>
      </c>
    </row>
    <row r="12" spans="2:13" x14ac:dyDescent="0.3">
      <c r="B12" s="94" t="s">
        <v>112</v>
      </c>
      <c r="C12" s="95"/>
      <c r="D12" s="92">
        <f>AideDAn1</f>
        <v>0</v>
      </c>
      <c r="E12" s="93" t="str">
        <f>IF(D12&gt;0,D12/D17,"")</f>
        <v/>
      </c>
      <c r="F12" s="92">
        <f>AideDan2</f>
        <v>0</v>
      </c>
      <c r="G12" s="93" t="str">
        <f>IF(F12&gt;0,F12/F17,"")</f>
        <v/>
      </c>
      <c r="H12" s="92">
        <f>aideDAn3</f>
        <v>0</v>
      </c>
      <c r="I12" s="93" t="str">
        <f>IF(H12&gt;0,H12/H17,"")</f>
        <v/>
      </c>
    </row>
    <row r="13" spans="2:13" x14ac:dyDescent="0.3">
      <c r="B13" s="366" t="s">
        <v>18</v>
      </c>
      <c r="C13" s="367"/>
      <c r="D13" s="92">
        <f>ContributionAn1</f>
        <v>0</v>
      </c>
      <c r="E13" s="93" t="str">
        <f>IF(D13&gt;0,D13/D17,"")</f>
        <v/>
      </c>
      <c r="F13" s="92">
        <f>ContributionAn2</f>
        <v>0</v>
      </c>
      <c r="G13" s="93" t="str">
        <f>IF(F13&gt;0,F13/F17,"")</f>
        <v/>
      </c>
      <c r="H13" s="92">
        <f>ContributionAn3</f>
        <v>0</v>
      </c>
      <c r="I13" s="93" t="str">
        <f>IF(H13&gt;0,H13/H17,"")</f>
        <v/>
      </c>
    </row>
    <row r="14" spans="2:13" x14ac:dyDescent="0.3">
      <c r="B14" s="366" t="s">
        <v>29</v>
      </c>
      <c r="C14" s="367"/>
      <c r="D14" s="92">
        <f>contcodemandeurAn1</f>
        <v>0</v>
      </c>
      <c r="E14" s="93" t="str">
        <f>IF(D14&gt;0,D14/D17,"")</f>
        <v/>
      </c>
      <c r="F14" s="92">
        <f>contCodemandeurAn2</f>
        <v>0</v>
      </c>
      <c r="G14" s="93" t="str">
        <f>IF(F14&gt;0,F14/F17,"")</f>
        <v/>
      </c>
      <c r="H14" s="92">
        <f>ContCodemandeurAn3</f>
        <v>0</v>
      </c>
      <c r="I14" s="93" t="str">
        <f>IF(H14&gt;0,H14/H17,"")</f>
        <v/>
      </c>
    </row>
    <row r="15" spans="2:13" x14ac:dyDescent="0.3">
      <c r="B15" s="366" t="s">
        <v>104</v>
      </c>
      <c r="C15" s="367"/>
      <c r="D15" s="92">
        <f>SubPuban1</f>
        <v>0</v>
      </c>
      <c r="E15" s="93" t="str">
        <f>IF(D15&gt;0,D15/D17,"")</f>
        <v/>
      </c>
      <c r="F15" s="92">
        <f>SubPuban2</f>
        <v>0</v>
      </c>
      <c r="G15" s="93" t="str">
        <f>IF(F15&gt;0,F15/F17,"")</f>
        <v/>
      </c>
      <c r="H15" s="92">
        <f>SubPubAn3</f>
        <v>0</v>
      </c>
      <c r="I15" s="93" t="str">
        <f>IF(H15&gt;0,H15/H17,"")</f>
        <v/>
      </c>
    </row>
    <row r="16" spans="2:13" x14ac:dyDescent="0.3">
      <c r="B16" s="366" t="s">
        <v>40</v>
      </c>
      <c r="C16" s="367"/>
      <c r="D16" s="92">
        <f>autrRevAn1</f>
        <v>0</v>
      </c>
      <c r="E16" s="93" t="str">
        <f>IF(D16&gt;0,D16/D17,"")</f>
        <v/>
      </c>
      <c r="F16" s="92">
        <f>AutrRevan2</f>
        <v>0</v>
      </c>
      <c r="G16" s="93" t="str">
        <f>IF(F16&gt;0,F16/F17,"")</f>
        <v/>
      </c>
      <c r="H16" s="92">
        <f>AutrRevan3</f>
        <v>0</v>
      </c>
      <c r="I16" s="93" t="str">
        <f>IF(H16&gt;0,H16/H17,"")</f>
        <v/>
      </c>
    </row>
    <row r="17" spans="2:9" x14ac:dyDescent="0.3">
      <c r="B17" s="96" t="s">
        <v>26</v>
      </c>
      <c r="C17" s="97"/>
      <c r="D17" s="98">
        <f t="shared" ref="D17:I17" si="0">SUM(D11:D16)</f>
        <v>0</v>
      </c>
      <c r="E17" s="99">
        <f t="shared" si="0"/>
        <v>0</v>
      </c>
      <c r="F17" s="98">
        <f t="shared" si="0"/>
        <v>0</v>
      </c>
      <c r="G17" s="99">
        <f t="shared" si="0"/>
        <v>0</v>
      </c>
      <c r="H17" s="98">
        <f t="shared" si="0"/>
        <v>0</v>
      </c>
      <c r="I17" s="99">
        <f t="shared" si="0"/>
        <v>0</v>
      </c>
    </row>
    <row r="18" spans="2:9" x14ac:dyDescent="0.3">
      <c r="B18" s="100"/>
      <c r="D18" s="101"/>
      <c r="E18" s="102"/>
      <c r="F18" s="102"/>
      <c r="G18" s="102"/>
      <c r="H18" s="102"/>
      <c r="I18" s="102"/>
    </row>
    <row r="19" spans="2:9" ht="28" customHeight="1" x14ac:dyDescent="0.3">
      <c r="B19" s="368" t="s">
        <v>102</v>
      </c>
      <c r="C19" s="368"/>
      <c r="D19" s="103" t="str">
        <f>Reafan1</f>
        <v/>
      </c>
      <c r="E19" s="104"/>
      <c r="F19" s="105" t="str">
        <f>ReafAn2</f>
        <v/>
      </c>
      <c r="G19" s="104"/>
      <c r="H19" s="105" t="str">
        <f>ReafAn3</f>
        <v/>
      </c>
      <c r="I19" s="104"/>
    </row>
    <row r="22" spans="2:9" x14ac:dyDescent="0.3">
      <c r="B22" s="106" t="s">
        <v>89</v>
      </c>
      <c r="C22" s="107"/>
      <c r="D22" s="362" t="s">
        <v>120</v>
      </c>
      <c r="E22" s="362"/>
      <c r="F22" s="362" t="s">
        <v>121</v>
      </c>
      <c r="G22" s="362"/>
      <c r="H22" s="362" t="s">
        <v>122</v>
      </c>
      <c r="I22" s="362"/>
    </row>
    <row r="23" spans="2:9" x14ac:dyDescent="0.3">
      <c r="B23" s="342" t="s">
        <v>90</v>
      </c>
      <c r="C23" s="342"/>
      <c r="D23" s="108">
        <f>DépCanAn1</f>
        <v>0</v>
      </c>
      <c r="E23" s="109" t="str">
        <f>IF(D23&gt;0,D23/resumTotDep,"")</f>
        <v/>
      </c>
      <c r="F23" s="108">
        <f>DepCanAn2</f>
        <v>0</v>
      </c>
      <c r="G23" s="109" t="str">
        <f t="shared" ref="G23:G31" si="1">IF(F23&gt;0,F23/resumTotDepAn2,"")</f>
        <v/>
      </c>
      <c r="H23" s="108">
        <f>DepCanan3</f>
        <v>0</v>
      </c>
      <c r="I23" s="109" t="str">
        <f t="shared" ref="I23:I31" si="2">IF(H23&gt;0,H23/resumTotDepAn3,"")</f>
        <v/>
      </c>
    </row>
    <row r="24" spans="2:9" x14ac:dyDescent="0.3">
      <c r="B24" s="342" t="s">
        <v>69</v>
      </c>
      <c r="C24" s="342"/>
      <c r="D24" s="108">
        <f>SéjourAn1</f>
        <v>0</v>
      </c>
      <c r="E24" s="109" t="str">
        <f t="shared" ref="E24:E31" si="3">IF(D24&gt;0,D24/resumTotDep,"")</f>
        <v/>
      </c>
      <c r="F24" s="108">
        <f>SéjourAn2</f>
        <v>0</v>
      </c>
      <c r="G24" s="109" t="str">
        <f t="shared" si="1"/>
        <v/>
      </c>
      <c r="H24" s="108">
        <f>SéjourAn3</f>
        <v>0</v>
      </c>
      <c r="I24" s="109" t="str">
        <f t="shared" si="2"/>
        <v/>
      </c>
    </row>
    <row r="25" spans="2:9" x14ac:dyDescent="0.3">
      <c r="B25" s="342" t="s">
        <v>91</v>
      </c>
      <c r="C25" s="342"/>
      <c r="D25" s="108">
        <f>TransLocAn1</f>
        <v>0</v>
      </c>
      <c r="E25" s="109" t="str">
        <f t="shared" si="3"/>
        <v/>
      </c>
      <c r="F25" s="108">
        <f>TransLocAn2</f>
        <v>0</v>
      </c>
      <c r="G25" s="109" t="str">
        <f t="shared" si="1"/>
        <v/>
      </c>
      <c r="H25" s="108">
        <f>TransLocAn3</f>
        <v>0</v>
      </c>
      <c r="I25" s="109" t="str">
        <f t="shared" si="2"/>
        <v/>
      </c>
    </row>
    <row r="26" spans="2:9" x14ac:dyDescent="0.3">
      <c r="B26" s="342" t="s">
        <v>92</v>
      </c>
      <c r="C26" s="342"/>
      <c r="D26" s="108">
        <f>InscriptionAn1</f>
        <v>0</v>
      </c>
      <c r="E26" s="109" t="str">
        <f t="shared" si="3"/>
        <v/>
      </c>
      <c r="F26" s="108">
        <f>InscriptionAn2</f>
        <v>0</v>
      </c>
      <c r="G26" s="109" t="str">
        <f t="shared" si="1"/>
        <v/>
      </c>
      <c r="H26" s="108">
        <f>InscriptionAn3</f>
        <v>0</v>
      </c>
      <c r="I26" s="109" t="str">
        <f t="shared" si="2"/>
        <v/>
      </c>
    </row>
    <row r="27" spans="2:9" x14ac:dyDescent="0.3">
      <c r="B27" s="342" t="s">
        <v>93</v>
      </c>
      <c r="C27" s="342"/>
      <c r="D27" s="108">
        <f>communicationAn1</f>
        <v>0</v>
      </c>
      <c r="E27" s="109" t="str">
        <f t="shared" si="3"/>
        <v/>
      </c>
      <c r="F27" s="108">
        <f>CommunicationAn2</f>
        <v>0</v>
      </c>
      <c r="G27" s="109" t="str">
        <f t="shared" si="1"/>
        <v/>
      </c>
      <c r="H27" s="108">
        <f>communicationAn3</f>
        <v>0</v>
      </c>
      <c r="I27" s="109" t="str">
        <f t="shared" si="2"/>
        <v/>
      </c>
    </row>
    <row r="28" spans="2:9" x14ac:dyDescent="0.3">
      <c r="B28" s="342" t="s">
        <v>94</v>
      </c>
      <c r="C28" s="342"/>
      <c r="D28" s="108">
        <f>LocationAn1</f>
        <v>0</v>
      </c>
      <c r="E28" s="109" t="str">
        <f t="shared" si="3"/>
        <v/>
      </c>
      <c r="F28" s="108">
        <f>LocationAn2</f>
        <v>0</v>
      </c>
      <c r="G28" s="109" t="str">
        <f t="shared" si="1"/>
        <v/>
      </c>
      <c r="H28" s="108">
        <f>LocationAn3</f>
        <v>0</v>
      </c>
      <c r="I28" s="109" t="str">
        <f t="shared" si="2"/>
        <v/>
      </c>
    </row>
    <row r="29" spans="2:9" x14ac:dyDescent="0.3">
      <c r="B29" s="342" t="s">
        <v>95</v>
      </c>
      <c r="C29" s="342"/>
      <c r="D29" s="108">
        <f>SalaireAn1</f>
        <v>0</v>
      </c>
      <c r="E29" s="109" t="str">
        <f t="shared" si="3"/>
        <v/>
      </c>
      <c r="F29" s="108">
        <f>salaireAn2</f>
        <v>0</v>
      </c>
      <c r="G29" s="109" t="str">
        <f t="shared" si="1"/>
        <v/>
      </c>
      <c r="H29" s="108">
        <f>SalaireAn3</f>
        <v>0</v>
      </c>
      <c r="I29" s="109" t="str">
        <f t="shared" si="2"/>
        <v/>
      </c>
    </row>
    <row r="30" spans="2:9" x14ac:dyDescent="0.3">
      <c r="B30" s="342" t="s">
        <v>79</v>
      </c>
      <c r="C30" s="342"/>
      <c r="D30" s="108">
        <f>autreAdAn1</f>
        <v>0</v>
      </c>
      <c r="E30" s="109" t="str">
        <f t="shared" si="3"/>
        <v/>
      </c>
      <c r="F30" s="108">
        <f>AutrAdAn2</f>
        <v>0</v>
      </c>
      <c r="G30" s="109" t="str">
        <f t="shared" si="1"/>
        <v/>
      </c>
      <c r="H30" s="108">
        <f>AutrAdAn3</f>
        <v>0</v>
      </c>
      <c r="I30" s="109" t="str">
        <f t="shared" si="2"/>
        <v/>
      </c>
    </row>
    <row r="31" spans="2:9" x14ac:dyDescent="0.3">
      <c r="B31" s="342" t="s">
        <v>81</v>
      </c>
      <c r="C31" s="342"/>
      <c r="D31" s="108">
        <f>NonAdAn1</f>
        <v>0</v>
      </c>
      <c r="E31" s="109" t="str">
        <f t="shared" si="3"/>
        <v/>
      </c>
      <c r="F31" s="108">
        <f>NonAdAn2</f>
        <v>0</v>
      </c>
      <c r="G31" s="109" t="str">
        <f t="shared" si="1"/>
        <v/>
      </c>
      <c r="H31" s="108">
        <f>NonAdAn3</f>
        <v>0</v>
      </c>
      <c r="I31" s="109" t="str">
        <f t="shared" si="2"/>
        <v/>
      </c>
    </row>
    <row r="32" spans="2:9" x14ac:dyDescent="0.3">
      <c r="B32" s="110" t="s">
        <v>26</v>
      </c>
      <c r="C32" s="111"/>
      <c r="D32" s="112">
        <f t="shared" ref="D32:I32" si="4">SUM(D23:D31)</f>
        <v>0</v>
      </c>
      <c r="E32" s="113">
        <f t="shared" si="4"/>
        <v>0</v>
      </c>
      <c r="F32" s="112">
        <f t="shared" si="4"/>
        <v>0</v>
      </c>
      <c r="G32" s="113">
        <f t="shared" si="4"/>
        <v>0</v>
      </c>
      <c r="H32" s="112">
        <f t="shared" si="4"/>
        <v>0</v>
      </c>
      <c r="I32" s="113">
        <f t="shared" si="4"/>
        <v>0</v>
      </c>
    </row>
    <row r="34" spans="2:17" x14ac:dyDescent="0.3">
      <c r="B34" s="348" t="s">
        <v>114</v>
      </c>
      <c r="C34" s="348"/>
      <c r="D34" s="348"/>
      <c r="E34" s="85"/>
      <c r="F34" s="85"/>
      <c r="G34" s="85"/>
      <c r="H34" s="85"/>
      <c r="I34" s="85"/>
    </row>
    <row r="35" spans="2:17" x14ac:dyDescent="0.3">
      <c r="B35" s="114" t="str">
        <f>IF(Revenus!M4=1,"Budget approuvé par :","Bilan approuvé par :")</f>
        <v>Bilan approuvé par :</v>
      </c>
      <c r="C35" s="349"/>
      <c r="D35" s="349"/>
    </row>
    <row r="36" spans="2:17" x14ac:dyDescent="0.3">
      <c r="B36" s="345"/>
      <c r="C36" s="346"/>
      <c r="D36" s="115" t="s">
        <v>120</v>
      </c>
      <c r="E36" s="115" t="s">
        <v>121</v>
      </c>
      <c r="F36" s="115" t="s">
        <v>122</v>
      </c>
      <c r="I36" s="233"/>
      <c r="J36" s="233"/>
      <c r="K36" s="233"/>
      <c r="L36" s="233"/>
      <c r="M36" s="233"/>
      <c r="N36" s="233"/>
      <c r="O36" s="233"/>
      <c r="P36" s="233"/>
      <c r="Q36" s="233"/>
    </row>
    <row r="37" spans="2:17" x14ac:dyDescent="0.3">
      <c r="B37" s="347" t="str">
        <f>IF(Revenus!M4=1,"Montant demandé","Montant accordé")</f>
        <v>Montant accordé</v>
      </c>
      <c r="C37" s="347"/>
      <c r="D37" s="116">
        <f>D12</f>
        <v>0</v>
      </c>
      <c r="E37" s="116">
        <f>F12</f>
        <v>0</v>
      </c>
      <c r="F37" s="116">
        <f>H12</f>
        <v>0</v>
      </c>
      <c r="I37" s="233"/>
      <c r="J37" s="234">
        <f>IF(D37&gt;5001,D37*80/100,D37)</f>
        <v>0</v>
      </c>
      <c r="K37" s="359" t="str">
        <f>IF(D37&lt;5001,"Montant versé 100%","Montant versé 80%")</f>
        <v>Montant versé 100%</v>
      </c>
      <c r="L37" s="359"/>
      <c r="M37" s="359"/>
      <c r="N37" s="233"/>
      <c r="O37" s="233"/>
      <c r="P37" s="233"/>
      <c r="Q37" s="233"/>
    </row>
    <row r="38" spans="2:17" x14ac:dyDescent="0.3">
      <c r="B38" s="343" t="s">
        <v>96</v>
      </c>
      <c r="C38" s="344"/>
      <c r="D38" s="116">
        <f>AdCorAn1</f>
        <v>0</v>
      </c>
      <c r="E38" s="116">
        <f>AdcorAn2</f>
        <v>0</v>
      </c>
      <c r="F38" s="116">
        <f>Adcoran3</f>
        <v>0</v>
      </c>
      <c r="I38" s="233"/>
      <c r="J38" s="234">
        <f>D37-J37</f>
        <v>0</v>
      </c>
      <c r="K38" s="359" t="s">
        <v>108</v>
      </c>
      <c r="L38" s="359"/>
      <c r="M38" s="359"/>
      <c r="N38" s="233"/>
      <c r="O38" s="233"/>
      <c r="P38" s="233"/>
      <c r="Q38" s="233"/>
    </row>
    <row r="39" spans="2:17" ht="14.5" x14ac:dyDescent="0.3">
      <c r="B39" s="347" t="s">
        <v>105</v>
      </c>
      <c r="C39" s="347"/>
      <c r="D39" s="117" t="str">
        <f>Revenus!R23</f>
        <v/>
      </c>
      <c r="E39" s="117" t="str">
        <f>Revenus!R23</f>
        <v/>
      </c>
      <c r="F39" s="117" t="str">
        <f>Revenus!R23</f>
        <v/>
      </c>
      <c r="I39" s="233"/>
      <c r="J39" s="234">
        <f>D37-D45</f>
        <v>0</v>
      </c>
      <c r="K39" s="359" t="s">
        <v>109</v>
      </c>
      <c r="L39" s="359"/>
      <c r="M39" s="359"/>
      <c r="N39" s="233"/>
      <c r="O39" s="234">
        <f>J39-J38</f>
        <v>0</v>
      </c>
      <c r="P39" s="233"/>
      <c r="Q39" s="233"/>
    </row>
    <row r="40" spans="2:17" ht="30" customHeight="1" x14ac:dyDescent="0.3">
      <c r="B40" s="347" t="s">
        <v>103</v>
      </c>
      <c r="C40" s="347"/>
      <c r="D40" s="361">
        <f>IF(Catégorie="Entreprise",D38*0.5,D38*0.8)</f>
        <v>0</v>
      </c>
      <c r="E40" s="361">
        <f>IF(Catégorie="Entreprise",E38*0.5,E38*0.8)</f>
        <v>0</v>
      </c>
      <c r="F40" s="361">
        <f>IF(Catégorie="Entreprise",F38*0.5,F38*0.8)</f>
        <v>0</v>
      </c>
      <c r="I40" s="233"/>
      <c r="J40" s="235">
        <f>IF(D45&gt;=D37,J38,IF(D45&gt;J37,J39,O40))</f>
        <v>0</v>
      </c>
      <c r="K40" s="360" t="str">
        <f>IF(D45&gt;=D37,"Verser la totalité du 20%",IF(D45&gt;J37,"Deuxième versement partiel à effectuer","Remboursement à réclamer"))</f>
        <v>Verser la totalité du 20%</v>
      </c>
      <c r="L40" s="360"/>
      <c r="M40" s="360"/>
      <c r="N40" s="233"/>
      <c r="O40" s="233">
        <f>IF(O39&gt;J37,J37,O39)</f>
        <v>0</v>
      </c>
      <c r="P40" s="233"/>
      <c r="Q40" s="233"/>
    </row>
    <row r="41" spans="2:17" x14ac:dyDescent="0.3">
      <c r="B41" s="357" t="str">
        <f>IF(Catégorie="Entreprise","(50 % montant admissible)","(80 % montant admissible)")</f>
        <v>(80 % montant admissible)</v>
      </c>
      <c r="C41" s="358"/>
      <c r="D41" s="361"/>
      <c r="E41" s="361"/>
      <c r="F41" s="361"/>
      <c r="I41" s="233"/>
      <c r="J41" s="233"/>
      <c r="K41" s="233"/>
      <c r="L41" s="233"/>
      <c r="M41" s="233"/>
      <c r="N41" s="233"/>
      <c r="O41" s="233"/>
      <c r="P41" s="233"/>
      <c r="Q41" s="233"/>
    </row>
    <row r="42" spans="2:17" ht="29.5" customHeight="1" x14ac:dyDescent="0.3">
      <c r="B42" s="347" t="str">
        <f>IF(Revenus!M4=1,"Autres subventions gouvernementales confirmées (fédéral et Québec)","Autres subventions gouvernementales (fédéral et Québec)")</f>
        <v>Autres subventions gouvernementales (fédéral et Québec)</v>
      </c>
      <c r="C42" s="347"/>
      <c r="D42" s="116">
        <f>Revenus!M58</f>
        <v>0</v>
      </c>
      <c r="E42" s="116">
        <f>Revenus!N58</f>
        <v>0</v>
      </c>
      <c r="F42" s="116">
        <f>Revenus!O58</f>
        <v>0</v>
      </c>
      <c r="I42" s="233"/>
      <c r="J42" s="233"/>
      <c r="K42" s="233"/>
      <c r="L42" s="233"/>
      <c r="M42" s="233"/>
      <c r="N42" s="233"/>
      <c r="O42" s="233"/>
      <c r="P42" s="233"/>
      <c r="Q42" s="233"/>
    </row>
    <row r="43" spans="2:17" ht="29.5" customHeight="1" x14ac:dyDescent="0.35">
      <c r="B43" s="356" t="s">
        <v>102</v>
      </c>
      <c r="C43" s="356"/>
      <c r="D43" s="118" t="str">
        <f>D19</f>
        <v/>
      </c>
      <c r="E43" s="118" t="str">
        <f>F19</f>
        <v/>
      </c>
      <c r="F43" s="118" t="str">
        <f>H19</f>
        <v/>
      </c>
      <c r="I43" s="233"/>
      <c r="J43" s="233"/>
      <c r="K43" s="233"/>
      <c r="L43" s="233"/>
      <c r="M43" s="233"/>
      <c r="N43" s="233"/>
      <c r="O43" s="233"/>
      <c r="P43" s="233"/>
      <c r="Q43" s="233"/>
    </row>
    <row r="44" spans="2:17" ht="30" customHeight="1" x14ac:dyDescent="0.3">
      <c r="B44" s="351" t="s">
        <v>113</v>
      </c>
      <c r="C44" s="351"/>
      <c r="D44" s="116">
        <f>D40-D42</f>
        <v>0</v>
      </c>
      <c r="E44" s="116">
        <f>E40-E42</f>
        <v>0</v>
      </c>
      <c r="F44" s="116">
        <f>F40-F42</f>
        <v>0</v>
      </c>
      <c r="I44" s="233"/>
      <c r="J44" s="233"/>
      <c r="K44" s="233"/>
      <c r="L44" s="233"/>
      <c r="M44" s="233"/>
      <c r="N44" s="233"/>
      <c r="O44" s="233" t="s">
        <v>99</v>
      </c>
      <c r="P44" s="233" t="s">
        <v>98</v>
      </c>
      <c r="Q44" s="233"/>
    </row>
    <row r="45" spans="2:17" ht="14.5" thickBot="1" x14ac:dyDescent="0.35">
      <c r="B45" s="352" t="str">
        <f>IF(Revenus!M4=1,"Subvention avant l’analyse","Montant subvention MLF maximum Ajusté")</f>
        <v>Montant subvention MLF maximum Ajusté</v>
      </c>
      <c r="C45" s="353"/>
      <c r="D45" s="119">
        <f>IF(Revenus!M4=1,O45,P45)</f>
        <v>0</v>
      </c>
      <c r="E45" s="119">
        <f>IF(Revenus!M4=1,O46,P46)</f>
        <v>0</v>
      </c>
      <c r="F45" s="120">
        <f>IF(Revenus!M4=1,O47,P47)</f>
        <v>0</v>
      </c>
      <c r="I45" s="233"/>
      <c r="J45" s="234"/>
      <c r="K45" s="234"/>
      <c r="L45" s="233"/>
      <c r="M45" s="233"/>
      <c r="N45" s="233" t="s">
        <v>136</v>
      </c>
      <c r="O45" s="234">
        <f>MIN(D44,D39,D37)</f>
        <v>0</v>
      </c>
      <c r="P45" s="234">
        <f>MIN(D44,D39)</f>
        <v>0</v>
      </c>
      <c r="Q45" s="233"/>
    </row>
    <row r="46" spans="2:17" ht="14.5" thickBot="1" x14ac:dyDescent="0.35">
      <c r="B46" s="354" t="s">
        <v>106</v>
      </c>
      <c r="C46" s="354"/>
      <c r="D46" s="71"/>
      <c r="I46" s="233"/>
      <c r="J46" s="233"/>
      <c r="K46" s="233"/>
      <c r="L46" s="233"/>
      <c r="M46" s="233"/>
      <c r="N46" s="233" t="s">
        <v>118</v>
      </c>
      <c r="O46" s="234">
        <f>MIN(E44,E39,E37)</f>
        <v>0</v>
      </c>
      <c r="P46" s="234">
        <f>MIN(E44,E39)</f>
        <v>0</v>
      </c>
      <c r="Q46" s="233"/>
    </row>
    <row r="47" spans="2:17" x14ac:dyDescent="0.3">
      <c r="B47" s="355" t="str">
        <f>IF(Revenus!M4=1,"Subvention finale maximale","")</f>
        <v/>
      </c>
      <c r="C47" s="355"/>
      <c r="D47" s="121">
        <f>IF(AND(Note&gt;=70,Note&lt;75),D45*0.9,IF(AND(Note&gt;=65,Note&lt;70),D45*0.8,IF(AND(Note&gt;=60,Note&lt;65),D45*0.7,IF(Note&gt;=75,D45,0))))</f>
        <v>0</v>
      </c>
      <c r="E47" s="121">
        <f>IF(AND(Note&gt;=70,Note&lt;75),E45*0.9,IF(AND(Note&gt;=65,Note&lt;70),E45*0.8,IF(AND(Note&gt;=60,Note&lt;65),E45*0.7,IF(Note&gt;=75,E45,0))))</f>
        <v>0</v>
      </c>
      <c r="F47" s="121">
        <f>IF(AND(Note&gt;=70,Note&lt;75),F45*0.9,IF(AND(Note&gt;=65,Note&lt;70),F45*0.8,IF(AND(Note&gt;=60,Note&lt;65),F45*0.7,IF(Note&gt;=75,F45,0))))</f>
        <v>0</v>
      </c>
      <c r="I47" s="233"/>
      <c r="J47" s="233"/>
      <c r="K47" s="233"/>
      <c r="L47" s="233"/>
      <c r="M47" s="233"/>
      <c r="N47" s="233" t="s">
        <v>119</v>
      </c>
      <c r="O47" s="234">
        <f>MIN(F44,F39,F37)</f>
        <v>0</v>
      </c>
      <c r="P47" s="234">
        <f>MIN(F44,F39)</f>
        <v>0</v>
      </c>
      <c r="Q47" s="233"/>
    </row>
    <row r="48" spans="2:17" x14ac:dyDescent="0.3">
      <c r="I48" s="233"/>
      <c r="J48" s="233"/>
      <c r="K48" s="233"/>
      <c r="L48" s="233"/>
      <c r="M48" s="233"/>
      <c r="N48" s="233"/>
      <c r="O48" s="233"/>
      <c r="P48" s="233"/>
      <c r="Q48" s="233"/>
    </row>
    <row r="49" spans="2:17" ht="34.5" customHeight="1" x14ac:dyDescent="0.3">
      <c r="B49" s="350" t="s">
        <v>107</v>
      </c>
      <c r="C49" s="350"/>
      <c r="D49" s="122" t="str">
        <f>IF(D47&gt;0,ROUND(D47,-1),"")</f>
        <v/>
      </c>
      <c r="E49" s="122" t="str">
        <f>IF(E47&gt;0,ROUND(E47,-1),"")</f>
        <v/>
      </c>
      <c r="F49" s="122" t="str">
        <f>IF(F47&gt;0,ROUND(F47,-1),"")</f>
        <v/>
      </c>
      <c r="I49" s="233"/>
      <c r="J49" s="233"/>
      <c r="K49" s="233"/>
      <c r="L49" s="233"/>
      <c r="M49" s="233"/>
      <c r="N49" s="233"/>
      <c r="O49" s="233"/>
      <c r="P49" s="233"/>
      <c r="Q49" s="233"/>
    </row>
  </sheetData>
  <sheetProtection algorithmName="SHA-512" hashValue="jcacERZEQ0GsrjzkF8H87v9H49OYYQ56LpRek6i6jSGzoRSM/Zuu0PdXD3sHUB1zPE51zfi3vtW+nobQcbe3Hw==" saltValue="IadDWsL8lFVZWM9tzE98LA==" spinCount="100000" sheet="1" selectLockedCells="1"/>
  <mergeCells count="54">
    <mergeCell ref="D3:K3"/>
    <mergeCell ref="L3:M3"/>
    <mergeCell ref="F6:G6"/>
    <mergeCell ref="F7:G7"/>
    <mergeCell ref="H6:I6"/>
    <mergeCell ref="H7:I7"/>
    <mergeCell ref="D4:K4"/>
    <mergeCell ref="D5:K5"/>
    <mergeCell ref="D6:E6"/>
    <mergeCell ref="D7:E7"/>
    <mergeCell ref="H22:I22"/>
    <mergeCell ref="F10:G10"/>
    <mergeCell ref="H10:I10"/>
    <mergeCell ref="D10:E10"/>
    <mergeCell ref="B10:C10"/>
    <mergeCell ref="D22:E22"/>
    <mergeCell ref="F22:G22"/>
    <mergeCell ref="B11:C11"/>
    <mergeCell ref="B13:C13"/>
    <mergeCell ref="B14:C14"/>
    <mergeCell ref="B15:C15"/>
    <mergeCell ref="B19:C19"/>
    <mergeCell ref="B16:C16"/>
    <mergeCell ref="K39:M39"/>
    <mergeCell ref="K37:M37"/>
    <mergeCell ref="K38:M38"/>
    <mergeCell ref="K40:M40"/>
    <mergeCell ref="D40:D41"/>
    <mergeCell ref="E40:E41"/>
    <mergeCell ref="F40:F41"/>
    <mergeCell ref="B42:C42"/>
    <mergeCell ref="B34:D34"/>
    <mergeCell ref="C35:D35"/>
    <mergeCell ref="B49:C49"/>
    <mergeCell ref="B44:C44"/>
    <mergeCell ref="B45:C45"/>
    <mergeCell ref="B46:C46"/>
    <mergeCell ref="B47:C47"/>
    <mergeCell ref="B40:C40"/>
    <mergeCell ref="B39:C39"/>
    <mergeCell ref="B37:C37"/>
    <mergeCell ref="B43:C43"/>
    <mergeCell ref="B41:C41"/>
    <mergeCell ref="B23:C23"/>
    <mergeCell ref="B24:C24"/>
    <mergeCell ref="B25:C25"/>
    <mergeCell ref="B26:C26"/>
    <mergeCell ref="B27:C27"/>
    <mergeCell ref="B28:C28"/>
    <mergeCell ref="B29:C29"/>
    <mergeCell ref="B30:C30"/>
    <mergeCell ref="B31:C31"/>
    <mergeCell ref="B38:C38"/>
    <mergeCell ref="B36:C36"/>
  </mergeCells>
  <conditionalFormatting sqref="D49:F49">
    <cfRule type="expression" dxfId="7" priority="17">
      <formula>IF($D$46&lt;&gt;"",TRUE,FALSE)</formula>
    </cfRule>
  </conditionalFormatting>
  <conditionalFormatting sqref="F6:I7">
    <cfRule type="expression" dxfId="4" priority="2">
      <formula>(durée="1 an")</formula>
    </cfRule>
  </conditionalFormatting>
  <conditionalFormatting sqref="F10:I33 E36:F51">
    <cfRule type="expression" dxfId="3" priority="3">
      <formula>(durée="1 an")</formula>
    </cfRule>
  </conditionalFormatting>
  <conditionalFormatting sqref="H6:I7 H10:I34 F36:F50">
    <cfRule type="expression" dxfId="2" priority="1">
      <formula>OR(durée="1 an",durée="2 ans")</formula>
    </cfRule>
  </conditionalFormatting>
  <pageMargins left="0.7" right="0.7" top="0.75" bottom="0.75" header="0.3" footer="0.3"/>
  <pageSetup orientation="portrait" horizontalDpi="300" verticalDpi="300" r:id="rId1"/>
  <ignoredErrors>
    <ignoredError sqref="F11:F16 H11:H16" formula="1"/>
  </ignoredErrors>
  <extLst>
    <ext xmlns:x14="http://schemas.microsoft.com/office/spreadsheetml/2009/9/main" uri="{78C0D931-6437-407d-A8EE-F0AAD7539E65}">
      <x14:conditionalFormattings>
        <x14:conditionalFormatting xmlns:xm="http://schemas.microsoft.com/office/excel/2006/main">
          <x14:cfRule type="expression" priority="15" id="{CE3ECE0B-46D1-48C9-A19B-49FA6C9E989E}">
            <xm:f>IF(Revenus!M4=2,TRUE,FALSE)</xm:f>
            <x14:dxf>
              <font>
                <color theme="3" tint="-0.499984740745262"/>
              </font>
            </x14:dxf>
          </x14:cfRule>
          <xm:sqref>B49</xm:sqref>
        </x14:conditionalFormatting>
        <x14:conditionalFormatting xmlns:xm="http://schemas.microsoft.com/office/excel/2006/main">
          <x14:cfRule type="expression" priority="13" id="{F5D5A36F-3FB7-4FAB-B550-B87E959FE3A1}">
            <xm:f>IF(Revenus!$M$4=1, FALSE,TRUE)</xm:f>
            <x14:dxf>
              <font>
                <color theme="0" tint="-4.9989318521683403E-2"/>
              </font>
              <fill>
                <patternFill>
                  <bgColor theme="0" tint="-4.9989318521683403E-2"/>
                </patternFill>
              </fill>
              <border>
                <vertical/>
                <horizontal/>
              </border>
            </x14:dxf>
          </x14:cfRule>
          <xm:sqref>B46:D49</xm:sqref>
        </x14:conditionalFormatting>
        <x14:conditionalFormatting xmlns:xm="http://schemas.microsoft.com/office/excel/2006/main">
          <x14:cfRule type="expression" priority="65" id="{CE3ECE0B-46D1-48C9-A19B-49FA6C9E989E}">
            <xm:f>IF(Revenus!K4=2,TRUE,FALSE)</xm:f>
            <x14:dxf>
              <font>
                <color theme="3" tint="-0.499984740745262"/>
              </font>
            </x14:dxf>
          </x14:cfRule>
          <xm:sqref>C49</xm:sqref>
        </x14:conditionalFormatting>
        <x14:conditionalFormatting xmlns:xm="http://schemas.microsoft.com/office/excel/2006/main">
          <x14:cfRule type="expression" priority="16" id="{FED22C2F-DF45-4254-BD0B-21FF4570F062}">
            <xm:f>IF(Revenus!M4=2,TRUE,FALSE)</xm:f>
            <x14:dxf>
              <font>
                <color theme="0"/>
              </font>
            </x14:dxf>
          </x14:cfRule>
          <xm:sqref>D47:F47</xm:sqref>
        </x14:conditionalFormatting>
        <x14:conditionalFormatting xmlns:xm="http://schemas.microsoft.com/office/excel/2006/main">
          <x14:cfRule type="expression" priority="8" id="{E9908FDC-1605-4917-9F87-204C6D1CBE53}">
            <xm:f>IF(Revenus!$M$4=1, FALSE,TRUE)</xm:f>
            <x14:dxf>
              <font>
                <color theme="0" tint="-4.9989318521683403E-2"/>
              </font>
              <fill>
                <patternFill>
                  <bgColor theme="0" tint="-4.9989318521683403E-2"/>
                </patternFill>
              </fill>
              <border>
                <vertical/>
                <horizontal/>
              </border>
            </x14:dxf>
          </x14:cfRule>
          <xm:sqref>E47:F47</xm:sqref>
        </x14:conditionalFormatting>
        <x14:conditionalFormatting xmlns:xm="http://schemas.microsoft.com/office/excel/2006/main">
          <x14:cfRule type="expression" priority="6" id="{E958A0D5-CB0E-4F8F-B78B-1C9187F01244}">
            <xm:f>IF(Revenus!$M$4=1, FALSE,TRUE)</xm:f>
            <x14:dxf>
              <font>
                <color theme="0" tint="-4.9989318521683403E-2"/>
              </font>
              <fill>
                <patternFill>
                  <bgColor theme="0" tint="-4.9989318521683403E-2"/>
                </patternFill>
              </fill>
              <border>
                <vertical/>
                <horizontal/>
              </border>
            </x14:dxf>
          </x14:cfRule>
          <xm:sqref>E49:F49</xm:sqref>
        </x14:conditionalFormatting>
        <x14:conditionalFormatting xmlns:xm="http://schemas.microsoft.com/office/excel/2006/main">
          <x14:cfRule type="expression" priority="10" id="{B4A21D17-BED6-443D-9099-E41A761E190B}">
            <xm:f>IF(AND(Revenus!$M$4=2,$C$35&lt;&gt;0),FALSE,TRUE)</xm:f>
            <x14:dxf>
              <font>
                <color theme="0" tint="-4.9989318521683403E-2"/>
              </font>
              <fill>
                <patternFill>
                  <bgColor theme="0" tint="-4.9989318521683403E-2"/>
                </patternFill>
              </fill>
              <border>
                <left/>
                <right/>
                <top/>
                <bottom/>
                <vertical/>
                <horizontal/>
              </border>
            </x14:dxf>
          </x14:cfRule>
          <xm:sqref>J37:M40</xm:sqref>
        </x14:conditionalFormatting>
        <x14:conditionalFormatting xmlns:xm="http://schemas.microsoft.com/office/excel/2006/main">
          <x14:cfRule type="expression" priority="12" id="{A8BEC7C6-32A7-4350-B561-4400B9BAC0E2}">
            <xm:f>IF(Revenus!$M$4=1,TRUE,FALSE)</xm:f>
            <x14:dxf>
              <font>
                <color theme="0" tint="-4.9989318521683403E-2"/>
              </font>
              <fill>
                <patternFill>
                  <bgColor theme="0" tint="-4.9989318521683403E-2"/>
                </patternFill>
              </fill>
              <border>
                <vertical/>
                <horizontal/>
              </border>
            </x14:dxf>
          </x14:cfRule>
          <xm:sqref>N37:N38 J37:K40 N40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68</vt:i4>
      </vt:variant>
    </vt:vector>
  </HeadingPairs>
  <TitlesOfParts>
    <vt:vector size="71" baseType="lpstr">
      <vt:lpstr>Revenus</vt:lpstr>
      <vt:lpstr>Dépenses</vt:lpstr>
      <vt:lpstr>Récapitulatif</vt:lpstr>
      <vt:lpstr>AdCorAn1</vt:lpstr>
      <vt:lpstr>AdcorAn2</vt:lpstr>
      <vt:lpstr>Adcoran3</vt:lpstr>
      <vt:lpstr>AideDAn1</vt:lpstr>
      <vt:lpstr>AideDan2</vt:lpstr>
      <vt:lpstr>aideDAn3</vt:lpstr>
      <vt:lpstr>AutrAdAn2</vt:lpstr>
      <vt:lpstr>AutrAdAn3</vt:lpstr>
      <vt:lpstr>autreAdAn1</vt:lpstr>
      <vt:lpstr>autrRevAn1</vt:lpstr>
      <vt:lpstr>AutrRevan2</vt:lpstr>
      <vt:lpstr>AutrRevan3</vt:lpstr>
      <vt:lpstr>Catégorie</vt:lpstr>
      <vt:lpstr>communicationAn1</vt:lpstr>
      <vt:lpstr>CommunicationAn2</vt:lpstr>
      <vt:lpstr>communicationAn3</vt:lpstr>
      <vt:lpstr>contcodemandeurAn1</vt:lpstr>
      <vt:lpstr>contCodemandeurAn2</vt:lpstr>
      <vt:lpstr>ContCodemandeurAn3</vt:lpstr>
      <vt:lpstr>ContributionAn1</vt:lpstr>
      <vt:lpstr>ContributionAn2</vt:lpstr>
      <vt:lpstr>ContributionAn3</vt:lpstr>
      <vt:lpstr>Coopan1</vt:lpstr>
      <vt:lpstr>CoopAn2</vt:lpstr>
      <vt:lpstr>Coopan3</vt:lpstr>
      <vt:lpstr>DepAd</vt:lpstr>
      <vt:lpstr>DepAdAn1</vt:lpstr>
      <vt:lpstr>DepAdAn2</vt:lpstr>
      <vt:lpstr>DépCanAn1</vt:lpstr>
      <vt:lpstr>DepCanAn2</vt:lpstr>
      <vt:lpstr>DepCanan3</vt:lpstr>
      <vt:lpstr>durée</vt:lpstr>
      <vt:lpstr>ecartREVDEP</vt:lpstr>
      <vt:lpstr>écartREVDEP</vt:lpstr>
      <vt:lpstr>InscriptionAn1</vt:lpstr>
      <vt:lpstr>InscriptionAn2</vt:lpstr>
      <vt:lpstr>InscriptionAn3</vt:lpstr>
      <vt:lpstr>LocationAn1</vt:lpstr>
      <vt:lpstr>LocationAn2</vt:lpstr>
      <vt:lpstr>LocationAn3</vt:lpstr>
      <vt:lpstr>NonAdAn1</vt:lpstr>
      <vt:lpstr>NonAdAn2</vt:lpstr>
      <vt:lpstr>NonAdAn3</vt:lpstr>
      <vt:lpstr>Note</vt:lpstr>
      <vt:lpstr>Reafan1</vt:lpstr>
      <vt:lpstr>ReafAn2</vt:lpstr>
      <vt:lpstr>ReafAn3</vt:lpstr>
      <vt:lpstr>resumTotDep</vt:lpstr>
      <vt:lpstr>resumTotDepAn2</vt:lpstr>
      <vt:lpstr>resumTotDepAn3</vt:lpstr>
      <vt:lpstr>SalaireAn1</vt:lpstr>
      <vt:lpstr>salaireAn2</vt:lpstr>
      <vt:lpstr>SalaireAn3</vt:lpstr>
      <vt:lpstr>SéjourAn1</vt:lpstr>
      <vt:lpstr>SéjourAn2</vt:lpstr>
      <vt:lpstr>SéjourAn3</vt:lpstr>
      <vt:lpstr>SubPuban1</vt:lpstr>
      <vt:lpstr>SubPuban2</vt:lpstr>
      <vt:lpstr>SubPubAn3</vt:lpstr>
      <vt:lpstr>TotalDépensesAn2</vt:lpstr>
      <vt:lpstr>TotalDépensesAn3</vt:lpstr>
      <vt:lpstr>TotDépensesAn1</vt:lpstr>
      <vt:lpstr>Totrevenus</vt:lpstr>
      <vt:lpstr>TotrevenusAn2</vt:lpstr>
      <vt:lpstr>TotrevenusAn3</vt:lpstr>
      <vt:lpstr>TransLocAn1</vt:lpstr>
      <vt:lpstr>TransLocAn2</vt:lpstr>
      <vt:lpstr>TransLocAn3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Garnier, Laurent</dc:creator>
  <cp:keywords/>
  <dc:description/>
  <cp:lastModifiedBy>Caroline Vachon</cp:lastModifiedBy>
  <cp:revision/>
  <dcterms:created xsi:type="dcterms:W3CDTF">2023-01-17T18:59:00Z</dcterms:created>
  <dcterms:modified xsi:type="dcterms:W3CDTF">2026-03-27T15:59:23Z</dcterms:modified>
  <cp:category/>
  <cp:contentStatus/>
</cp:coreProperties>
</file>