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P\N\1\D\Accès\Accès 2024-2025\24-25.652 Guérette 2025-07-14_FSG_CD\PUBLICATION\"/>
    </mc:Choice>
  </mc:AlternateContent>
  <xr:revisionPtr revIDLastSave="0" documentId="8_{E5A4FAA7-743B-4854-809C-ADBCCCBD5F41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Octroyé" sheetId="39" r:id="rId1"/>
    <sheet name="Compilation" sheetId="37" r:id="rId2"/>
    <sheet name="01-BSL-24-PF-00001" sheetId="28" r:id="rId3"/>
    <sheet name="02-SLSJ-24-PF-00001" sheetId="7" r:id="rId4"/>
    <sheet name="03-CN-24-PF-00001" sheetId="8" r:id="rId5"/>
    <sheet name="04-MCQ-24-PF-00001" sheetId="26" r:id="rId6"/>
    <sheet name="05-Estrie-24-PF-00001" sheetId="10" r:id="rId7"/>
    <sheet name="06-Mtl-24-PF-00001-23-PF-00427" sheetId="11" r:id="rId8"/>
    <sheet name="07-Outaouais-24-PF-00001" sheetId="12" r:id="rId9"/>
    <sheet name="08-A.T.-24-PF-00001" sheetId="13" r:id="rId10"/>
    <sheet name="09-CôteN-24-PF-00001" sheetId="14" r:id="rId11"/>
    <sheet name="10-NordQc-24-PF-00001" sheetId="15" r:id="rId12"/>
    <sheet name="11-Gaspésie-Îles-24-PF-00001" sheetId="16" r:id="rId13"/>
    <sheet name="12-C.-Appalaches-24-PF-00001" sheetId="17" r:id="rId14"/>
    <sheet name="13-Laval-24-PF-00001" sheetId="18" r:id="rId15"/>
    <sheet name="14-Lanaudière-24-PF-00001" sheetId="19" r:id="rId16"/>
    <sheet name="15-Laurentides-24-PF-00001" sheetId="20" r:id="rId17"/>
    <sheet name="16-Montérégie-24-PF-00001" sheetId="21" r:id="rId18"/>
    <sheet name="Liste déroulante" sheetId="25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9" l="1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4" i="39"/>
  <c r="D20" i="39" s="1"/>
  <c r="C20" i="39"/>
  <c r="C9" i="37"/>
  <c r="B11" i="37"/>
  <c r="B10" i="37"/>
  <c r="D9" i="37"/>
  <c r="D11" i="37"/>
  <c r="C11" i="37"/>
  <c r="D21" i="37"/>
  <c r="C21" i="37"/>
  <c r="B21" i="37"/>
  <c r="D20" i="37"/>
  <c r="C20" i="37"/>
  <c r="B20" i="37"/>
  <c r="D10" i="37"/>
  <c r="C10" i="37"/>
  <c r="B9" i="37"/>
  <c r="D8" i="37"/>
  <c r="C8" i="37"/>
  <c r="B8" i="37"/>
  <c r="B20" i="39"/>
  <c r="D7" i="37"/>
  <c r="C7" i="37"/>
  <c r="B7" i="37"/>
  <c r="C6" i="37"/>
  <c r="B6" i="37"/>
  <c r="D6" i="37"/>
  <c r="L31" i="16" l="1"/>
  <c r="L30" i="16"/>
  <c r="L20" i="16"/>
  <c r="L30" i="10"/>
  <c r="L20" i="10"/>
  <c r="L31" i="10" s="1"/>
  <c r="L45" i="8"/>
  <c r="L27" i="8"/>
  <c r="L46" i="8" s="1"/>
  <c r="L47" i="8" s="1"/>
  <c r="H27" i="8"/>
  <c r="E27" i="8"/>
  <c r="L20" i="19"/>
  <c r="M20" i="19"/>
  <c r="H30" i="16"/>
  <c r="H20" i="16"/>
  <c r="E30" i="16"/>
  <c r="E20" i="16"/>
  <c r="H20" i="17"/>
  <c r="D19" i="37"/>
  <c r="D18" i="37"/>
  <c r="D17" i="37"/>
  <c r="D16" i="37"/>
  <c r="D15" i="37"/>
  <c r="D14" i="37"/>
  <c r="D13" i="37"/>
  <c r="D12" i="37"/>
  <c r="D22" i="37" s="1"/>
  <c r="H31" i="16" l="1"/>
  <c r="E31" i="16"/>
  <c r="L30" i="28"/>
  <c r="C16" i="37" l="1"/>
  <c r="B16" i="37"/>
  <c r="E20" i="26" l="1"/>
  <c r="L20" i="12"/>
  <c r="L30" i="12"/>
  <c r="L32" i="12" l="1"/>
  <c r="L31" i="12"/>
  <c r="I30" i="28" l="1"/>
  <c r="H30" i="28"/>
  <c r="G30" i="28"/>
  <c r="F30" i="28"/>
  <c r="E30" i="28"/>
  <c r="L20" i="28"/>
  <c r="L31" i="28" s="1"/>
  <c r="I20" i="28"/>
  <c r="I31" i="28" s="1"/>
  <c r="H20" i="28"/>
  <c r="G20" i="28"/>
  <c r="F20" i="28"/>
  <c r="E20" i="28"/>
  <c r="E31" i="28" l="1"/>
  <c r="F31" i="28"/>
  <c r="G31" i="28"/>
  <c r="H31" i="28"/>
  <c r="L32" i="28"/>
  <c r="L20" i="7"/>
  <c r="E20" i="7"/>
  <c r="F20" i="7"/>
  <c r="G20" i="7"/>
  <c r="H20" i="7"/>
  <c r="E30" i="7"/>
  <c r="F30" i="7"/>
  <c r="G30" i="7"/>
  <c r="H30" i="7"/>
  <c r="I30" i="7"/>
  <c r="I31" i="7" s="1"/>
  <c r="L30" i="7"/>
  <c r="L22" i="21"/>
  <c r="L30" i="26"/>
  <c r="I30" i="26"/>
  <c r="H30" i="26"/>
  <c r="G30" i="26"/>
  <c r="F30" i="26"/>
  <c r="E30" i="26"/>
  <c r="E31" i="26" s="1"/>
  <c r="L20" i="26"/>
  <c r="I20" i="26"/>
  <c r="H20" i="26"/>
  <c r="G20" i="26"/>
  <c r="F20" i="26"/>
  <c r="L32" i="21"/>
  <c r="I32" i="21"/>
  <c r="H32" i="21"/>
  <c r="G32" i="21"/>
  <c r="F32" i="21"/>
  <c r="E32" i="21"/>
  <c r="I22" i="21"/>
  <c r="H22" i="21"/>
  <c r="G22" i="21"/>
  <c r="F22" i="21"/>
  <c r="E22" i="21"/>
  <c r="L30" i="20"/>
  <c r="I30" i="20"/>
  <c r="H30" i="20"/>
  <c r="G30" i="20"/>
  <c r="F30" i="20"/>
  <c r="E30" i="20"/>
  <c r="L20" i="20"/>
  <c r="I20" i="20"/>
  <c r="H20" i="20"/>
  <c r="G20" i="20"/>
  <c r="F20" i="20"/>
  <c r="E20" i="20"/>
  <c r="L30" i="19"/>
  <c r="H30" i="19"/>
  <c r="G30" i="19"/>
  <c r="F30" i="19"/>
  <c r="E30" i="19"/>
  <c r="I20" i="19"/>
  <c r="H20" i="19"/>
  <c r="G20" i="19"/>
  <c r="F20" i="19"/>
  <c r="E20" i="19"/>
  <c r="L30" i="18"/>
  <c r="I30" i="18"/>
  <c r="H30" i="18"/>
  <c r="G30" i="18"/>
  <c r="F30" i="18"/>
  <c r="E30" i="18"/>
  <c r="L20" i="18"/>
  <c r="I20" i="18"/>
  <c r="H20" i="18"/>
  <c r="G20" i="18"/>
  <c r="F20" i="18"/>
  <c r="E20" i="18"/>
  <c r="L30" i="17"/>
  <c r="I30" i="17"/>
  <c r="H30" i="17"/>
  <c r="G30" i="17"/>
  <c r="F30" i="17"/>
  <c r="E30" i="17"/>
  <c r="L20" i="17"/>
  <c r="I20" i="17"/>
  <c r="G20" i="17"/>
  <c r="F20" i="17"/>
  <c r="E20" i="17"/>
  <c r="L30" i="15"/>
  <c r="I30" i="15"/>
  <c r="H30" i="15"/>
  <c r="G30" i="15"/>
  <c r="F30" i="15"/>
  <c r="E30" i="15"/>
  <c r="I20" i="15"/>
  <c r="H20" i="15"/>
  <c r="G20" i="15"/>
  <c r="F20" i="15"/>
  <c r="E20" i="15"/>
  <c r="L30" i="14"/>
  <c r="I30" i="14"/>
  <c r="H30" i="14"/>
  <c r="G30" i="14"/>
  <c r="F30" i="14"/>
  <c r="E30" i="14"/>
  <c r="L20" i="14"/>
  <c r="I20" i="14"/>
  <c r="H20" i="14"/>
  <c r="G20" i="14"/>
  <c r="F20" i="14"/>
  <c r="E20" i="14"/>
  <c r="I30" i="13"/>
  <c r="H30" i="13"/>
  <c r="G30" i="13"/>
  <c r="F30" i="13"/>
  <c r="E30" i="13"/>
  <c r="H20" i="13"/>
  <c r="G20" i="13"/>
  <c r="F20" i="13"/>
  <c r="E20" i="13"/>
  <c r="I30" i="12"/>
  <c r="H30" i="12"/>
  <c r="G30" i="12"/>
  <c r="F30" i="12"/>
  <c r="E30" i="12"/>
  <c r="I20" i="12"/>
  <c r="H20" i="12"/>
  <c r="G20" i="12"/>
  <c r="F20" i="12"/>
  <c r="E20" i="12"/>
  <c r="H30" i="10"/>
  <c r="G30" i="10"/>
  <c r="F30" i="10"/>
  <c r="E30" i="10"/>
  <c r="I20" i="10"/>
  <c r="H20" i="10"/>
  <c r="G20" i="10"/>
  <c r="F20" i="10"/>
  <c r="E20" i="10"/>
  <c r="I45" i="8"/>
  <c r="H45" i="8"/>
  <c r="G45" i="8"/>
  <c r="F45" i="8"/>
  <c r="E45" i="8"/>
  <c r="I27" i="8"/>
  <c r="G27" i="8"/>
  <c r="F27" i="8"/>
  <c r="L18" i="11"/>
  <c r="L14" i="11"/>
  <c r="H14" i="11"/>
  <c r="F18" i="11"/>
  <c r="G18" i="11"/>
  <c r="H18" i="11"/>
  <c r="I18" i="11"/>
  <c r="E18" i="11"/>
  <c r="F14" i="11"/>
  <c r="G14" i="11"/>
  <c r="I14" i="11"/>
  <c r="E14" i="11"/>
  <c r="E31" i="20" l="1"/>
  <c r="H31" i="7"/>
  <c r="F31" i="7"/>
  <c r="G31" i="7"/>
  <c r="E31" i="7"/>
  <c r="I19" i="11"/>
  <c r="G31" i="26"/>
  <c r="H31" i="26"/>
  <c r="I31" i="26"/>
  <c r="L31" i="26"/>
  <c r="F31" i="26"/>
  <c r="L31" i="7"/>
  <c r="E33" i="21"/>
  <c r="F33" i="21"/>
  <c r="G33" i="21"/>
  <c r="H33" i="21"/>
  <c r="I33" i="21"/>
  <c r="L33" i="21"/>
  <c r="F31" i="20"/>
  <c r="G31" i="20"/>
  <c r="H31" i="20"/>
  <c r="I31" i="20"/>
  <c r="L31" i="20"/>
  <c r="E31" i="19"/>
  <c r="F31" i="19"/>
  <c r="G31" i="19"/>
  <c r="H31" i="19"/>
  <c r="C19" i="37" s="1"/>
  <c r="L31" i="19"/>
  <c r="E31" i="18"/>
  <c r="F31" i="18"/>
  <c r="G31" i="18"/>
  <c r="H31" i="18"/>
  <c r="L31" i="18"/>
  <c r="I31" i="18"/>
  <c r="E31" i="17"/>
  <c r="F31" i="17"/>
  <c r="G31" i="17"/>
  <c r="I31" i="17"/>
  <c r="L31" i="17"/>
  <c r="H31" i="17"/>
  <c r="C17" i="37" s="1"/>
  <c r="E31" i="15"/>
  <c r="F31" i="15"/>
  <c r="G31" i="15"/>
  <c r="H31" i="15"/>
  <c r="I31" i="15"/>
  <c r="L31" i="15"/>
  <c r="E31" i="14"/>
  <c r="F31" i="14"/>
  <c r="G31" i="14"/>
  <c r="H31" i="14"/>
  <c r="I31" i="14"/>
  <c r="L31" i="14"/>
  <c r="E31" i="13"/>
  <c r="F31" i="13"/>
  <c r="G31" i="13"/>
  <c r="H31" i="13"/>
  <c r="I31" i="13"/>
  <c r="C13" i="37" s="1"/>
  <c r="L31" i="13"/>
  <c r="E31" i="12"/>
  <c r="F31" i="12"/>
  <c r="G31" i="12"/>
  <c r="H31" i="12"/>
  <c r="I31" i="12"/>
  <c r="E31" i="10"/>
  <c r="F31" i="10"/>
  <c r="G31" i="10"/>
  <c r="H31" i="10"/>
  <c r="E46" i="8"/>
  <c r="F46" i="8"/>
  <c r="G46" i="8"/>
  <c r="H46" i="8"/>
  <c r="I46" i="8"/>
  <c r="F19" i="11"/>
  <c r="G19" i="11"/>
  <c r="L19" i="11"/>
  <c r="E19" i="11"/>
  <c r="H19" i="11"/>
  <c r="B15" i="37" l="1"/>
  <c r="C18" i="37"/>
  <c r="C12" i="37"/>
  <c r="B19" i="37"/>
  <c r="B13" i="37"/>
  <c r="B18" i="37"/>
  <c r="B14" i="37"/>
  <c r="C15" i="37"/>
  <c r="B17" i="37"/>
  <c r="B12" i="37"/>
  <c r="C14" i="37"/>
  <c r="L20" i="11"/>
  <c r="L32" i="13"/>
  <c r="L32" i="17"/>
  <c r="L32" i="20"/>
  <c r="L32" i="15"/>
  <c r="L32" i="7"/>
  <c r="L32" i="26"/>
  <c r="L32" i="14"/>
  <c r="L32" i="10"/>
  <c r="L32" i="19"/>
  <c r="L32" i="18"/>
  <c r="C22" i="37" l="1"/>
  <c r="B22" i="37"/>
</calcChain>
</file>

<file path=xl/sharedStrings.xml><?xml version="1.0" encoding="utf-8"?>
<sst xmlns="http://schemas.openxmlformats.org/spreadsheetml/2006/main" count="1265" uniqueCount="208">
  <si>
    <t>Reddition de compte - TOTAL P10 - 23-PF-00427, 24-PF-00001 et 24-PF-00311</t>
  </si>
  <si>
    <t>Total Ajouts prévu
2023-2025</t>
  </si>
  <si>
    <t>Total Consolidé prévu
2023-2025</t>
  </si>
  <si>
    <t>Total Montant accordé
2024-2025</t>
  </si>
  <si>
    <t>Écart</t>
  </si>
  <si>
    <t>Régions</t>
  </si>
  <si>
    <t>01 - Bas-St-Laurent</t>
  </si>
  <si>
    <t>02 - Saguenay-Lac-St-Jean</t>
  </si>
  <si>
    <t>03 - Capitale-Nationale</t>
  </si>
  <si>
    <t>04 - Mauricie-Centre-du-Québec</t>
  </si>
  <si>
    <t>05 - Estrie</t>
  </si>
  <si>
    <t>06 - Montréal</t>
  </si>
  <si>
    <t>07 - Outaouais</t>
  </si>
  <si>
    <t>08 - Abitibi-Témiscamingue</t>
  </si>
  <si>
    <t>09 - Côte-Nord</t>
  </si>
  <si>
    <t>10 - Nord-du-Québec</t>
  </si>
  <si>
    <t>11 - Gaspésie</t>
  </si>
  <si>
    <t>12 - Chaudière-Appalaches</t>
  </si>
  <si>
    <t>13 - Laval</t>
  </si>
  <si>
    <t>14 - Lanaudière</t>
  </si>
  <si>
    <t>15 - Laurentides</t>
  </si>
  <si>
    <t>16 - Montérégie</t>
  </si>
  <si>
    <t>TOTAL 2024-2025</t>
  </si>
  <si>
    <t>Complété par</t>
  </si>
  <si>
    <t>Entériné par</t>
  </si>
  <si>
    <t>Date</t>
  </si>
  <si>
    <t>Nb PSI 2022 : </t>
  </si>
  <si>
    <t>S.O.</t>
  </si>
  <si>
    <t>Mesures PAII</t>
  </si>
  <si>
    <t xml:space="preserve">Lits ajoutés </t>
  </si>
  <si>
    <t>Places ajoutées transition</t>
  </si>
  <si>
    <t>Logements ajoutés</t>
  </si>
  <si>
    <t xml:space="preserve">Lits consolidés </t>
  </si>
  <si>
    <t>Places consolidées transition</t>
  </si>
  <si>
    <t>Rehaussement services</t>
  </si>
  <si>
    <t>Consolidation services</t>
  </si>
  <si>
    <t>Augmentation : </t>
  </si>
  <si>
    <t>2024-2025</t>
  </si>
  <si>
    <t>Municipalités</t>
  </si>
  <si>
    <t>Organismes</t>
  </si>
  <si>
    <t>Réel au 31 janvier 2025</t>
  </si>
  <si>
    <t>Autre</t>
  </si>
  <si>
    <t>Sous-total au 31 janvier 2025</t>
  </si>
  <si>
    <t>Additionnel prévu au 31 mars 2025</t>
  </si>
  <si>
    <t>Ajout matériel</t>
  </si>
  <si>
    <t>Total</t>
  </si>
  <si>
    <t>TOTAL PRÉVUS AU 31 MARS 2025</t>
  </si>
  <si>
    <t>Commentaires</t>
  </si>
  <si>
    <t>Financement</t>
  </si>
  <si>
    <t>2023-2024</t>
  </si>
  <si>
    <t>2025-2026</t>
  </si>
  <si>
    <t>2026-2027</t>
  </si>
  <si>
    <t>2027-2028</t>
  </si>
  <si>
    <t>18-02-2025</t>
  </si>
  <si>
    <t>Reddition de compte 2024-2025 - P10 - 24-PF-00001</t>
  </si>
  <si>
    <t>Résumé du projet : Le projet prévoit une offre dispersée de 12 logements d'urgence (ou hôtels), pour éviter le déracinement. Le projet prévoit également le volet accompagnement, ainsi qu'un volet sensibilisation pour favoriser l’intégration sociale. </t>
  </si>
  <si>
    <t>Montant 2024-2025</t>
  </si>
  <si>
    <t>2023-2025</t>
  </si>
  <si>
    <t>La Pocatière</t>
  </si>
  <si>
    <t>Tandem Jeunesse</t>
  </si>
  <si>
    <t>6.1 - Hébergement d'urgence</t>
  </si>
  <si>
    <t>Consolidation intervenant</t>
  </si>
  <si>
    <t>Poursuite loyer</t>
  </si>
  <si>
    <t>Maison du Cheminement</t>
  </si>
  <si>
    <t>Roberval</t>
  </si>
  <si>
    <t> </t>
  </si>
  <si>
    <t>Maison d’accueil pour sans-abri de Chicoutimi</t>
  </si>
  <si>
    <t>Alma</t>
  </si>
  <si>
    <t>Centre de rétablissement Le Renfort</t>
  </si>
  <si>
    <t>Reg</t>
  </si>
  <si>
    <t>Centre Mamik</t>
  </si>
  <si>
    <t xml:space="preserve">Autre </t>
  </si>
  <si>
    <t>* Si vous avez indiquez « autre » dans les sections concernant les services, svp précisez ici. Veuillez indiquez également toute autre information pertinente.</t>
  </si>
  <si>
    <t>25-02-2025</t>
  </si>
  <si>
    <t>Lits ajoutés</t>
  </si>
  <si>
    <t>Québec</t>
  </si>
  <si>
    <t>Lauberivière</t>
  </si>
  <si>
    <t>Beaupré (MRC de la Côte-de-Beaupré)</t>
  </si>
  <si>
    <t>Alternative jeunesse Mont Sainte-Anne</t>
  </si>
  <si>
    <t>Ajout intervenant</t>
  </si>
  <si>
    <t>L'Archipel d'entraide</t>
  </si>
  <si>
    <t>La Malbaie (MRC de Charlevoix-Est)</t>
  </si>
  <si>
    <t>Ressource GENESIS Charlevoix</t>
  </si>
  <si>
    <t>La Dauphine</t>
  </si>
  <si>
    <t>Consolidation heures services</t>
  </si>
  <si>
    <t>Maison Marie-Frédéric</t>
  </si>
  <si>
    <t>PECH</t>
  </si>
  <si>
    <t>MRC de Portneuf</t>
  </si>
  <si>
    <t>Clés en main</t>
  </si>
  <si>
    <t>Projet L.U.N.E.</t>
  </si>
  <si>
    <t>6.2 - Hébergement femmes</t>
  </si>
  <si>
    <t>Société John Howard de Québec</t>
  </si>
  <si>
    <t>Québec (Beauport)</t>
  </si>
  <si>
    <t>TRIP Jeunesse Beauport</t>
  </si>
  <si>
    <t>YWCA de Québec</t>
  </si>
  <si>
    <t>Répit Basse-Ville</t>
  </si>
  <si>
    <t>Québec (Charlesbourg et environs)</t>
  </si>
  <si>
    <t>RAP Jeunesse</t>
  </si>
  <si>
    <t>Kébec</t>
  </si>
  <si>
    <t>Maison Missinak</t>
  </si>
  <si>
    <t>10.1 - services autochtones</t>
  </si>
  <si>
    <t>*Solde à évaluer en fin d'année en fonction des négociations en cours</t>
  </si>
  <si>
    <t>6.3 - services proximité</t>
  </si>
  <si>
    <t>Ajout heures services</t>
  </si>
  <si>
    <t>Résumé de projet: Phase 1 : Financement de mesures hivernales, consolidation de 9 lits en mode refuge et accompagnement communautaire pour 8 places de transition. Phases 2: Accompagnement communautaire pour 14 places de transition. Accompagnement communautaire pour 15 logements de transition et 14 chambres de transition jeunesse.</t>
  </si>
  <si>
    <t>Lits consolidés</t>
  </si>
  <si>
    <t>Victoriaville</t>
  </si>
  <si>
    <t>Ensoleilvent</t>
  </si>
  <si>
    <t>Drummondville</t>
  </si>
  <si>
    <t>Ensoleilvent*</t>
  </si>
  <si>
    <t>Résumé du projet : Le projet prévoit la bonification de trois (3) lits d'hébergement d'urgence à haut seuil d'admissibilité pour les hommes en situation d'itinérance ainsi que la consolidation d'un (1) lit d'hébergement d'urgence destiné aux femmes. L'ensemble de ces lits sont offerts à Granby (RLS de la Haute-Yamaska), mais désservent également le RLS de la Pommeraie.</t>
  </si>
  <si>
    <t>Granby</t>
  </si>
  <si>
    <t>Maison d'hébergement pour personnes en difficulté de Granby inc. - Le Passant</t>
  </si>
  <si>
    <t>Centre des femmes l'Entr'Elles</t>
  </si>
  <si>
    <t>21 février 2025</t>
  </si>
  <si>
    <t>Reddition de compte 2024-2025 - P10 - 24-PF-00001 et 23-PF-00427</t>
  </si>
  <si>
    <t>Montréal</t>
  </si>
  <si>
    <t>CAP St-Barnabé</t>
  </si>
  <si>
    <t>Maison L'Exode Inc.</t>
  </si>
  <si>
    <t>PAQ2</t>
  </si>
  <si>
    <t>* l'écart a été financé via l'enveloppe 22-PF-00398</t>
  </si>
  <si>
    <t>5.3 - accompagnement</t>
  </si>
  <si>
    <t>Ville de Gatineau</t>
  </si>
  <si>
    <t>CISSS de l'Outaouais: 40-CISSS (hébergement d'urgence)</t>
  </si>
  <si>
    <t>CISSS de l'Outaouais: Halte-chaleur (stationnemment Robert-Guertin)</t>
  </si>
  <si>
    <t>CPSP - Centre de placement spécialisé du Portage (Réhabex)</t>
  </si>
  <si>
    <t>Le Gîte Ami: Ami-Chemin (poursuite du projet 40-CISSS)</t>
  </si>
  <si>
    <t>Nouveau loyer</t>
  </si>
  <si>
    <t>Rouyn-Noranda</t>
  </si>
  <si>
    <t>La Maison du soleil levant</t>
  </si>
  <si>
    <t>N/A</t>
  </si>
  <si>
    <t>300 000 $</t>
  </si>
  <si>
    <t>Val-d'Or</t>
  </si>
  <si>
    <t>La Piaule</t>
  </si>
  <si>
    <t>113 425 $</t>
  </si>
  <si>
    <t>Amos</t>
  </si>
  <si>
    <t>L'Accueil d'Amos</t>
  </si>
  <si>
    <t>150 000 $</t>
  </si>
  <si>
    <t>Forestville</t>
  </si>
  <si>
    <t>Centre de dépannage des Nord-Côtiers</t>
  </si>
  <si>
    <t>S/O</t>
  </si>
  <si>
    <t>Les Escoumins</t>
  </si>
  <si>
    <t>Ville de Chibougamau</t>
  </si>
  <si>
    <t>CRSSS de la Baie-James : Halte-Chaleur de Chibougamau **(nous sommes actuellement en étude du format que prendra le projet d'hébergement hivernal d'urgence 24-25)</t>
  </si>
  <si>
    <t>CRSSS de la Baie-James (projet prolongé jusqu'au 29 avril 2024)</t>
  </si>
  <si>
    <t>CRSSS de la Baie-James : Halte-Chaleur de Chibougamau</t>
  </si>
  <si>
    <t>* Dépenses liées à l'ouverture de la Halte-Chaleur et la nécessité de faire appel à une compagnie d'agent de sécurité pour surveiller les lieux lors des heures d'ouvertures (MOI).</t>
  </si>
  <si>
    <t>Cap-aux-Meules</t>
  </si>
  <si>
    <t>Carrefour unité</t>
  </si>
  <si>
    <t>Gaspé</t>
  </si>
  <si>
    <t>Accueil Blanche-Goulet</t>
  </si>
  <si>
    <t>Pointe-à-la-Croix</t>
  </si>
  <si>
    <t>Centre Accalmie</t>
  </si>
  <si>
    <t>Restigouche</t>
  </si>
  <si>
    <t>Motel Restigouche</t>
  </si>
  <si>
    <t>Chandler</t>
  </si>
  <si>
    <t>Duplex + studios</t>
  </si>
  <si>
    <t> 4</t>
  </si>
  <si>
    <t>Sainte-Anne-des-Monts</t>
  </si>
  <si>
    <t>GASP-des-Monts</t>
  </si>
  <si>
    <t>-25 000$</t>
  </si>
  <si>
    <t>315 425$</t>
  </si>
  <si>
    <t>Lévis</t>
  </si>
  <si>
    <t>Société de réadaptation et d'intégration communautaire</t>
  </si>
  <si>
    <t>* Si vous avez indiquez « autre » dans les sections concernant les services, svp précisez ici. Veuillez indiquez également toute autre information pertinente. Nos dépenses anticipées ne sont pas encore connues à ce jour. L'architecte est en travail sur la finalisation des plans, alors d'autres dépenses seront ajoutées sous peu. Le contracteur a déjà commencé à effectuer des travaux d'estimation de coûts et à déployer son équipe, donc dépenses à venir. Il y a eu un retard accumulé vis-à-vis de la ligne de temps qui a été fixé.</t>
  </si>
  <si>
    <t>au prorata des périodes</t>
  </si>
  <si>
    <t>Laval</t>
  </si>
  <si>
    <t>Roiil-Refuge</t>
  </si>
  <si>
    <t>7 février 2025</t>
  </si>
  <si>
    <t>Ville de Joliette</t>
  </si>
  <si>
    <t>La HUTTE de Joliette</t>
  </si>
  <si>
    <t>Pavillon pour Elle (administré par Maison d'hébergement jeunesse Roland-Gauvreau)</t>
  </si>
  <si>
    <t>Sous-total au 31 janvier 20254</t>
  </si>
  <si>
    <t>Ste-Thérèse</t>
  </si>
  <si>
    <t>Resto Pop Thérèse-de-Blainville</t>
  </si>
  <si>
    <t>Rénovation immeuble</t>
  </si>
  <si>
    <t xml:space="preserve">Châteauguay </t>
  </si>
  <si>
    <t>KWE 55</t>
  </si>
  <si>
    <t xml:space="preserve">Laprairie </t>
  </si>
  <si>
    <t>L'Avant Toit</t>
  </si>
  <si>
    <t>Salaberry-de-Valleyfield</t>
  </si>
  <si>
    <t xml:space="preserve">MHDV pour la halte répit climatique Valleyfield </t>
  </si>
  <si>
    <t>20 places en halte répit</t>
  </si>
  <si>
    <t>Maison Hébergement Dépannage Valleyfield (MHDV)</t>
  </si>
  <si>
    <t>Longueuil</t>
  </si>
  <si>
    <t>Abri de la rive-sud</t>
  </si>
  <si>
    <t>5 places en halte répit</t>
  </si>
  <si>
    <t>La Halte du coin</t>
  </si>
  <si>
    <t>Halte chaleur du métro Longueuil (halte chaleur)</t>
  </si>
  <si>
    <t xml:space="preserve">Sorel </t>
  </si>
  <si>
    <t>La Porte du Passant</t>
  </si>
  <si>
    <t>St-Jean sur Richelieu</t>
  </si>
  <si>
    <t>Le Spot (le Dôme) (halte répit climatique)</t>
  </si>
  <si>
    <t>25 places en halte répit</t>
  </si>
  <si>
    <t>Saint-Hyacinthe</t>
  </si>
  <si>
    <t xml:space="preserve">Centre intervention jeunesse des Maskoutains (CIJM) (halte chaleur) </t>
  </si>
  <si>
    <t>Ajout sécurité</t>
  </si>
  <si>
    <t xml:space="preserve">12 places en halte répit </t>
  </si>
  <si>
    <t>Achat immeuble</t>
  </si>
  <si>
    <t>Consolidation sécurité</t>
  </si>
  <si>
    <t>Remplacement matériel</t>
  </si>
  <si>
    <t>Mesures</t>
  </si>
  <si>
    <t>24-PF-00001</t>
  </si>
  <si>
    <t xml:space="preserve">*500 000$ de la lettre 23-PF-00427 n'a pas été versé </t>
  </si>
  <si>
    <t>6.1 et 6.2</t>
  </si>
  <si>
    <t>10.1</t>
  </si>
  <si>
    <t xml:space="preserve">-    $ </t>
  </si>
  <si>
    <t xml:space="preserve"> -   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</si>
</sst>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)\ [$$-C0C]_ ;_ * \(#,##0\)\ [$$-C0C]_ ;_ * &quot;-&quot;??_)\ [$$-C0C]_ ;_ @_ "/>
    <numFmt numFmtId="166" formatCode="&quot;$&quot;#,##0"/>
    <numFmt numFmtId="167" formatCode="#,##0\ &quot;$&quot;"/>
    <numFmt numFmtId="168" formatCode="&quot;$&quot;#,##0.00"/>
    <numFmt numFmtId="169" formatCode="_([$$-409]* #,##0.00_);_([$$-409]* \(#,##0.00\);_([$$-409]* &quot;-&quot;??_);_(@_)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FFFFFF"/>
      <name val="Calibri"/>
      <family val="2"/>
    </font>
    <font>
      <sz val="11"/>
      <color rgb="FF242424"/>
      <name val="Aptos Narrow"/>
      <family val="2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/>
      <bottom style="medium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29" borderId="50" applyNumberFormat="0" applyFont="0" applyAlignment="0" applyProtection="0"/>
  </cellStyleXfs>
  <cellXfs count="344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1" fillId="5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5" fillId="0" borderId="0" xfId="0" applyFont="1"/>
    <xf numFmtId="164" fontId="7" fillId="10" borderId="1" xfId="1" applyNumberFormat="1" applyFont="1" applyFill="1" applyBorder="1" applyAlignment="1">
      <alignment horizontal="center" vertical="center"/>
    </xf>
    <xf numFmtId="164" fontId="7" fillId="10" borderId="0" xfId="1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7" fillId="13" borderId="0" xfId="1" applyNumberFormat="1" applyFont="1" applyFill="1" applyBorder="1" applyAlignment="1">
      <alignment horizontal="center" vertical="center"/>
    </xf>
    <xf numFmtId="164" fontId="1" fillId="7" borderId="1" xfId="1" applyNumberFormat="1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 readingOrder="1"/>
    </xf>
    <xf numFmtId="9" fontId="9" fillId="14" borderId="15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 applyProtection="1">
      <alignment vertical="center" readingOrder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7" fillId="10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readingOrder="1"/>
      <protection locked="0"/>
    </xf>
    <xf numFmtId="0" fontId="1" fillId="2" borderId="3" xfId="0" applyFont="1" applyFill="1" applyBorder="1" applyAlignment="1" applyProtection="1">
      <alignment horizontal="left" vertical="center" readingOrder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readingOrder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164" fontId="1" fillId="7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7" fillId="10" borderId="1" xfId="1" applyNumberFormat="1" applyFont="1" applyFill="1" applyBorder="1" applyAlignment="1" applyProtection="1">
      <alignment horizontal="center" vertical="center"/>
    </xf>
    <xf numFmtId="164" fontId="7" fillId="10" borderId="0" xfId="1" applyNumberFormat="1" applyFont="1" applyFill="1" applyBorder="1" applyAlignment="1" applyProtection="1">
      <alignment horizontal="center" vertical="center"/>
    </xf>
    <xf numFmtId="164" fontId="7" fillId="13" borderId="0" xfId="1" applyNumberFormat="1" applyFont="1" applyFill="1" applyBorder="1" applyAlignment="1" applyProtection="1">
      <alignment horizontal="center" vertical="center"/>
    </xf>
    <xf numFmtId="164" fontId="1" fillId="7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15" borderId="17" xfId="0" applyFont="1" applyFill="1" applyBorder="1" applyAlignment="1">
      <alignment horizontal="right" vertical="center"/>
    </xf>
    <xf numFmtId="0" fontId="2" fillId="15" borderId="20" xfId="0" applyFont="1" applyFill="1" applyBorder="1" applyAlignment="1">
      <alignment horizontal="right" vertical="center"/>
    </xf>
    <xf numFmtId="0" fontId="2" fillId="15" borderId="22" xfId="0" applyFont="1" applyFill="1" applyBorder="1" applyAlignment="1">
      <alignment horizontal="right" vertical="center"/>
    </xf>
    <xf numFmtId="165" fontId="7" fillId="1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17" borderId="27" xfId="0" applyFont="1" applyFill="1" applyBorder="1" applyAlignment="1">
      <alignment readingOrder="1"/>
    </xf>
    <xf numFmtId="0" fontId="13" fillId="17" borderId="15" xfId="0" applyFont="1" applyFill="1" applyBorder="1" applyAlignment="1">
      <alignment readingOrder="1"/>
    </xf>
    <xf numFmtId="0" fontId="14" fillId="17" borderId="15" xfId="0" applyFont="1" applyFill="1" applyBorder="1" applyAlignment="1">
      <alignment readingOrder="1"/>
    </xf>
    <xf numFmtId="0" fontId="14" fillId="17" borderId="25" xfId="0" applyFont="1" applyFill="1" applyBorder="1"/>
    <xf numFmtId="0" fontId="14" fillId="17" borderId="27" xfId="0" applyFont="1" applyFill="1" applyBorder="1" applyAlignment="1">
      <alignment readingOrder="1"/>
    </xf>
    <xf numFmtId="0" fontId="14" fillId="17" borderId="26" xfId="0" applyFont="1" applyFill="1" applyBorder="1"/>
    <xf numFmtId="0" fontId="14" fillId="17" borderId="39" xfId="0" applyFont="1" applyFill="1" applyBorder="1" applyAlignment="1">
      <alignment readingOrder="1"/>
    </xf>
    <xf numFmtId="0" fontId="14" fillId="17" borderId="26" xfId="0" applyFont="1" applyFill="1" applyBorder="1" applyAlignment="1">
      <alignment readingOrder="1"/>
    </xf>
    <xf numFmtId="0" fontId="13" fillId="17" borderId="25" xfId="0" applyFont="1" applyFill="1" applyBorder="1" applyAlignment="1">
      <alignment horizontal="center"/>
    </xf>
    <xf numFmtId="0" fontId="13" fillId="17" borderId="26" xfId="0" applyFont="1" applyFill="1" applyBorder="1" applyAlignment="1">
      <alignment horizontal="center"/>
    </xf>
    <xf numFmtId="164" fontId="1" fillId="7" borderId="1" xfId="1" applyNumberFormat="1" applyFont="1" applyFill="1" applyBorder="1" applyAlignment="1" applyProtection="1">
      <alignment vertical="center"/>
    </xf>
    <xf numFmtId="166" fontId="7" fillId="10" borderId="1" xfId="1" applyNumberFormat="1" applyFont="1" applyFill="1" applyBorder="1" applyAlignment="1" applyProtection="1">
      <alignment horizontal="center" vertical="center"/>
      <protection locked="0"/>
    </xf>
    <xf numFmtId="166" fontId="7" fillId="10" borderId="1" xfId="1" applyNumberFormat="1" applyFont="1" applyFill="1" applyBorder="1" applyAlignment="1" applyProtection="1">
      <alignment horizontal="center" vertical="center"/>
    </xf>
    <xf numFmtId="0" fontId="14" fillId="17" borderId="15" xfId="0" applyFont="1" applyFill="1" applyBorder="1" applyAlignment="1">
      <alignment horizontal="center"/>
    </xf>
    <xf numFmtId="0" fontId="16" fillId="19" borderId="17" xfId="0" applyFont="1" applyFill="1" applyBorder="1"/>
    <xf numFmtId="0" fontId="14" fillId="0" borderId="0" xfId="0" applyFont="1"/>
    <xf numFmtId="0" fontId="16" fillId="19" borderId="45" xfId="0" applyFont="1" applyFill="1" applyBorder="1"/>
    <xf numFmtId="0" fontId="16" fillId="19" borderId="46" xfId="0" applyFont="1" applyFill="1" applyBorder="1"/>
    <xf numFmtId="0" fontId="14" fillId="14" borderId="26" xfId="0" applyFont="1" applyFill="1" applyBorder="1" applyAlignment="1">
      <alignment readingOrder="1"/>
    </xf>
    <xf numFmtId="0" fontId="16" fillId="17" borderId="27" xfId="0" applyFont="1" applyFill="1" applyBorder="1" applyAlignment="1">
      <alignment readingOrder="1"/>
    </xf>
    <xf numFmtId="0" fontId="14" fillId="17" borderId="0" xfId="0" applyFont="1" applyFill="1"/>
    <xf numFmtId="0" fontId="17" fillId="21" borderId="25" xfId="0" applyFont="1" applyFill="1" applyBorder="1"/>
    <xf numFmtId="0" fontId="17" fillId="21" borderId="26" xfId="0" applyFont="1" applyFill="1" applyBorder="1"/>
    <xf numFmtId="0" fontId="16" fillId="14" borderId="42" xfId="0" applyFont="1" applyFill="1" applyBorder="1"/>
    <xf numFmtId="0" fontId="14" fillId="26" borderId="26" xfId="0" applyFont="1" applyFill="1" applyBorder="1"/>
    <xf numFmtId="0" fontId="19" fillId="0" borderId="0" xfId="0" applyFont="1"/>
    <xf numFmtId="0" fontId="14" fillId="0" borderId="0" xfId="0" applyFont="1" applyAlignment="1">
      <alignment horizontal="center"/>
    </xf>
    <xf numFmtId="0" fontId="14" fillId="17" borderId="26" xfId="0" applyFont="1" applyFill="1" applyBorder="1" applyAlignment="1">
      <alignment horizontal="center"/>
    </xf>
    <xf numFmtId="0" fontId="16" fillId="14" borderId="26" xfId="0" applyFont="1" applyFill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14" borderId="48" xfId="0" applyFont="1" applyFill="1" applyBorder="1" applyAlignment="1">
      <alignment horizontal="center"/>
    </xf>
    <xf numFmtId="0" fontId="16" fillId="14" borderId="15" xfId="0" applyFont="1" applyFill="1" applyBorder="1" applyAlignment="1">
      <alignment horizontal="center"/>
    </xf>
    <xf numFmtId="0" fontId="16" fillId="14" borderId="25" xfId="0" applyFont="1" applyFill="1" applyBorder="1" applyAlignment="1">
      <alignment horizontal="center"/>
    </xf>
    <xf numFmtId="0" fontId="14" fillId="26" borderId="26" xfId="0" applyFont="1" applyFill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6" fontId="14" fillId="16" borderId="26" xfId="0" applyNumberFormat="1" applyFont="1" applyFill="1" applyBorder="1" applyAlignment="1">
      <alignment horizontal="center"/>
    </xf>
    <xf numFmtId="6" fontId="17" fillId="21" borderId="26" xfId="0" applyNumberFormat="1" applyFont="1" applyFill="1" applyBorder="1"/>
    <xf numFmtId="6" fontId="17" fillId="21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>
      <alignment horizontal="left" vertical="center"/>
    </xf>
    <xf numFmtId="0" fontId="9" fillId="14" borderId="40" xfId="0" applyFont="1" applyFill="1" applyBorder="1" applyAlignment="1">
      <alignment horizontal="center" vertical="center" readingOrder="1"/>
    </xf>
    <xf numFmtId="0" fontId="1" fillId="5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 readingOrder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 readingOrder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readingOrder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4" fillId="17" borderId="1" xfId="0" applyFont="1" applyFill="1" applyBorder="1" applyAlignment="1">
      <alignment horizontal="center"/>
    </xf>
    <xf numFmtId="167" fontId="6" fillId="27" borderId="1" xfId="0" applyNumberFormat="1" applyFont="1" applyFill="1" applyBorder="1" applyAlignment="1">
      <alignment horizontal="center" vertical="center"/>
    </xf>
    <xf numFmtId="0" fontId="13" fillId="17" borderId="28" xfId="0" applyFont="1" applyFill="1" applyBorder="1" applyAlignment="1">
      <alignment readingOrder="1"/>
    </xf>
    <xf numFmtId="0" fontId="13" fillId="17" borderId="40" xfId="0" applyFont="1" applyFill="1" applyBorder="1" applyAlignment="1">
      <alignment readingOrder="1"/>
    </xf>
    <xf numFmtId="0" fontId="22" fillId="0" borderId="0" xfId="0" applyFont="1"/>
    <xf numFmtId="0" fontId="1" fillId="2" borderId="0" xfId="0" applyFont="1" applyFill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left" vertical="center" wrapText="1" readingOrder="1"/>
      <protection locked="0"/>
    </xf>
    <xf numFmtId="168" fontId="17" fillId="23" borderId="0" xfId="0" applyNumberFormat="1" applyFont="1" applyFill="1"/>
    <xf numFmtId="0" fontId="1" fillId="2" borderId="6" xfId="0" applyFont="1" applyFill="1" applyBorder="1" applyAlignment="1">
      <alignment horizontal="left" vertical="center" readingOrder="1"/>
    </xf>
    <xf numFmtId="0" fontId="14" fillId="17" borderId="28" xfId="0" applyFont="1" applyFill="1" applyBorder="1" applyAlignment="1">
      <alignment horizontal="left" readingOrder="1"/>
    </xf>
    <xf numFmtId="169" fontId="23" fillId="21" borderId="15" xfId="0" applyNumberFormat="1" applyFont="1" applyFill="1" applyBorder="1"/>
    <xf numFmtId="0" fontId="1" fillId="2" borderId="9" xfId="0" applyFont="1" applyFill="1" applyBorder="1" applyAlignment="1">
      <alignment horizontal="left" vertical="center" readingOrder="1"/>
    </xf>
    <xf numFmtId="0" fontId="1" fillId="2" borderId="5" xfId="0" applyFont="1" applyFill="1" applyBorder="1" applyAlignment="1">
      <alignment horizontal="left" vertical="center" readingOrder="1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4" fillId="0" borderId="0" xfId="0" applyFont="1"/>
    <xf numFmtId="0" fontId="1" fillId="30" borderId="1" xfId="0" applyFont="1" applyFill="1" applyBorder="1" applyAlignment="1" applyProtection="1">
      <alignment horizontal="center" vertical="center"/>
      <protection locked="0"/>
    </xf>
    <xf numFmtId="0" fontId="2" fillId="30" borderId="6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/>
    </xf>
    <xf numFmtId="0" fontId="1" fillId="30" borderId="7" xfId="0" applyFont="1" applyFill="1" applyBorder="1" applyAlignment="1">
      <alignment horizontal="center" vertical="center" wrapText="1"/>
    </xf>
    <xf numFmtId="0" fontId="13" fillId="31" borderId="25" xfId="0" applyFont="1" applyFill="1" applyBorder="1" applyAlignment="1">
      <alignment horizontal="center"/>
    </xf>
    <xf numFmtId="0" fontId="13" fillId="31" borderId="26" xfId="0" applyFont="1" applyFill="1" applyBorder="1" applyAlignment="1">
      <alignment horizontal="center"/>
    </xf>
    <xf numFmtId="0" fontId="14" fillId="31" borderId="25" xfId="0" applyFont="1" applyFill="1" applyBorder="1"/>
    <xf numFmtId="0" fontId="14" fillId="31" borderId="26" xfId="0" applyFont="1" applyFill="1" applyBorder="1"/>
    <xf numFmtId="0" fontId="1" fillId="30" borderId="1" xfId="0" applyFont="1" applyFill="1" applyBorder="1" applyAlignment="1">
      <alignment horizontal="center" vertical="center"/>
    </xf>
    <xf numFmtId="0" fontId="1" fillId="30" borderId="6" xfId="0" applyFont="1" applyFill="1" applyBorder="1" applyAlignment="1">
      <alignment horizontal="center" vertical="center"/>
    </xf>
    <xf numFmtId="0" fontId="14" fillId="31" borderId="1" xfId="0" applyFont="1" applyFill="1" applyBorder="1" applyAlignment="1">
      <alignment horizontal="center"/>
    </xf>
    <xf numFmtId="0" fontId="14" fillId="31" borderId="26" xfId="0" applyFont="1" applyFill="1" applyBorder="1" applyAlignment="1">
      <alignment horizontal="center"/>
    </xf>
    <xf numFmtId="0" fontId="16" fillId="31" borderId="26" xfId="0" applyFont="1" applyFill="1" applyBorder="1" applyAlignment="1">
      <alignment horizontal="center"/>
    </xf>
    <xf numFmtId="0" fontId="16" fillId="31" borderId="48" xfId="0" applyFont="1" applyFill="1" applyBorder="1" applyAlignment="1">
      <alignment horizontal="center"/>
    </xf>
    <xf numFmtId="0" fontId="16" fillId="31" borderId="25" xfId="0" applyFont="1" applyFill="1" applyBorder="1" applyAlignment="1">
      <alignment horizontal="center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44" fontId="7" fillId="10" borderId="1" xfId="1" applyFont="1" applyFill="1" applyBorder="1" applyAlignment="1" applyProtection="1">
      <alignment horizontal="center" vertical="center"/>
    </xf>
    <xf numFmtId="44" fontId="1" fillId="0" borderId="0" xfId="0" applyNumberFormat="1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 readingOrder="1"/>
      <protection locked="0"/>
    </xf>
    <xf numFmtId="0" fontId="1" fillId="30" borderId="1" xfId="0" applyFont="1" applyFill="1" applyBorder="1" applyAlignment="1" applyProtection="1">
      <alignment vertical="center"/>
      <protection locked="0"/>
    </xf>
    <xf numFmtId="0" fontId="1" fillId="15" borderId="0" xfId="0" applyFont="1" applyFill="1" applyAlignment="1" applyProtection="1">
      <alignment vertical="center"/>
      <protection locked="0"/>
    </xf>
    <xf numFmtId="0" fontId="0" fillId="15" borderId="0" xfId="0" applyFill="1" applyProtection="1">
      <protection locked="0"/>
    </xf>
    <xf numFmtId="0" fontId="1" fillId="15" borderId="5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64" fontId="7" fillId="10" borderId="1" xfId="1" applyNumberFormat="1" applyFont="1" applyFill="1" applyBorder="1" applyAlignment="1" applyProtection="1">
      <alignment horizontal="right" vertical="center"/>
      <protection locked="0"/>
    </xf>
    <xf numFmtId="166" fontId="9" fillId="32" borderId="1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164" fontId="25" fillId="7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28" borderId="11" xfId="0" applyFont="1" applyFill="1" applyBorder="1" applyAlignment="1">
      <alignment vertical="center"/>
    </xf>
    <xf numFmtId="0" fontId="12" fillId="28" borderId="8" xfId="0" applyFont="1" applyFill="1" applyBorder="1" applyAlignment="1">
      <alignment vertical="center"/>
    </xf>
    <xf numFmtId="0" fontId="12" fillId="28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readingOrder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26" fillId="0" borderId="51" xfId="0" applyFont="1" applyBorder="1"/>
    <xf numFmtId="0" fontId="27" fillId="2" borderId="51" xfId="0" applyFont="1" applyFill="1" applyBorder="1" applyAlignment="1">
      <alignment horizontal="left" vertical="center" readingOrder="1"/>
    </xf>
    <xf numFmtId="0" fontId="28" fillId="4" borderId="51" xfId="0" applyFont="1" applyFill="1" applyBorder="1" applyAlignment="1">
      <alignment wrapText="1"/>
    </xf>
    <xf numFmtId="164" fontId="26" fillId="0" borderId="51" xfId="1" applyNumberFormat="1" applyFont="1" applyFill="1" applyBorder="1" applyAlignment="1">
      <alignment horizontal="right"/>
    </xf>
    <xf numFmtId="164" fontId="28" fillId="0" borderId="51" xfId="1" applyNumberFormat="1" applyFont="1" applyBorder="1" applyAlignment="1">
      <alignment horizontal="right"/>
    </xf>
    <xf numFmtId="164" fontId="26" fillId="0" borderId="51" xfId="0" applyNumberFormat="1" applyFont="1" applyBorder="1"/>
    <xf numFmtId="0" fontId="28" fillId="4" borderId="51" xfId="0" applyFont="1" applyFill="1" applyBorder="1"/>
    <xf numFmtId="164" fontId="26" fillId="0" borderId="51" xfId="1" applyNumberFormat="1" applyFont="1" applyBorder="1" applyAlignment="1">
      <alignment horizontal="right"/>
    </xf>
    <xf numFmtId="0" fontId="5" fillId="8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11" fillId="12" borderId="1" xfId="0" applyFont="1" applyFill="1" applyBorder="1" applyAlignment="1" applyProtection="1">
      <alignment horizontal="left" vertical="center" wrapText="1"/>
      <protection locked="0"/>
    </xf>
    <xf numFmtId="0" fontId="1" fillId="12" borderId="1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8" fillId="11" borderId="4" xfId="0" applyFont="1" applyFill="1" applyBorder="1" applyAlignment="1" applyProtection="1">
      <alignment horizontal="left" vertical="center"/>
      <protection locked="0"/>
    </xf>
    <xf numFmtId="0" fontId="8" fillId="11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readingOrder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readingOrder="1"/>
      <protection locked="0"/>
    </xf>
    <xf numFmtId="0" fontId="1" fillId="2" borderId="14" xfId="0" applyFont="1" applyFill="1" applyBorder="1" applyAlignment="1" applyProtection="1">
      <alignment horizontal="center" vertical="center" readingOrder="1"/>
      <protection locked="0"/>
    </xf>
    <xf numFmtId="0" fontId="1" fillId="2" borderId="10" xfId="0" applyFont="1" applyFill="1" applyBorder="1" applyAlignment="1" applyProtection="1">
      <alignment horizontal="center" vertical="center" readingOrder="1"/>
      <protection locked="0"/>
    </xf>
    <xf numFmtId="0" fontId="1" fillId="2" borderId="49" xfId="0" applyFont="1" applyFill="1" applyBorder="1" applyAlignment="1" applyProtection="1">
      <alignment horizontal="center" vertical="center" readingOrder="1"/>
      <protection locked="0"/>
    </xf>
    <xf numFmtId="0" fontId="1" fillId="2" borderId="11" xfId="0" applyFont="1" applyFill="1" applyBorder="1" applyAlignment="1" applyProtection="1">
      <alignment horizontal="center" vertical="center" readingOrder="1"/>
      <protection locked="0"/>
    </xf>
    <xf numFmtId="0" fontId="1" fillId="2" borderId="13" xfId="0" applyFont="1" applyFill="1" applyBorder="1" applyAlignment="1" applyProtection="1">
      <alignment horizontal="center" vertical="center" readingOrder="1"/>
      <protection locked="0"/>
    </xf>
    <xf numFmtId="0" fontId="1" fillId="2" borderId="2" xfId="0" applyFont="1" applyFill="1" applyBorder="1" applyAlignment="1" applyProtection="1">
      <alignment horizontal="left" vertical="center" readingOrder="1"/>
      <protection locked="0"/>
    </xf>
    <xf numFmtId="0" fontId="1" fillId="2" borderId="3" xfId="0" applyFont="1" applyFill="1" applyBorder="1" applyAlignment="1" applyProtection="1">
      <alignment horizontal="left" vertical="center" readingOrder="1"/>
      <protection locked="0"/>
    </xf>
    <xf numFmtId="0" fontId="9" fillId="14" borderId="6" xfId="0" applyFont="1" applyFill="1" applyBorder="1" applyAlignment="1">
      <alignment horizontal="center" vertical="center" readingOrder="1"/>
    </xf>
    <xf numFmtId="0" fontId="9" fillId="14" borderId="7" xfId="0" applyFont="1" applyFill="1" applyBorder="1" applyAlignment="1">
      <alignment horizontal="center" vertical="center" readingOrder="1"/>
    </xf>
    <xf numFmtId="0" fontId="9" fillId="14" borderId="8" xfId="0" applyFont="1" applyFill="1" applyBorder="1" applyAlignment="1">
      <alignment horizontal="center" vertical="center" readingOrder="1"/>
    </xf>
    <xf numFmtId="0" fontId="1" fillId="30" borderId="6" xfId="0" applyFont="1" applyFill="1" applyBorder="1" applyAlignment="1">
      <alignment horizontal="center" vertical="center" wrapText="1"/>
    </xf>
    <xf numFmtId="0" fontId="1" fillId="30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readingOrder="1"/>
    </xf>
    <xf numFmtId="0" fontId="1" fillId="5" borderId="3" xfId="0" applyFont="1" applyFill="1" applyBorder="1" applyAlignment="1">
      <alignment horizontal="left" vertical="center" readingOrder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 wrapText="1" readingOrder="1"/>
    </xf>
    <xf numFmtId="0" fontId="1" fillId="8" borderId="5" xfId="0" applyFont="1" applyFill="1" applyBorder="1" applyAlignment="1">
      <alignment horizontal="left" vertical="center" wrapText="1" readingOrder="1"/>
    </xf>
    <xf numFmtId="0" fontId="1" fillId="8" borderId="10" xfId="0" applyFont="1" applyFill="1" applyBorder="1" applyAlignment="1">
      <alignment horizontal="left" vertical="center" wrapText="1" readingOrder="1"/>
    </xf>
    <xf numFmtId="0" fontId="1" fillId="8" borderId="0" xfId="0" applyFont="1" applyFill="1" applyAlignment="1">
      <alignment horizontal="left" vertical="center" wrapText="1" readingOrder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>
      <alignment horizontal="left" vertical="center" readingOrder="1"/>
    </xf>
    <xf numFmtId="0" fontId="11" fillId="12" borderId="9" xfId="0" applyFont="1" applyFill="1" applyBorder="1" applyAlignment="1" applyProtection="1">
      <alignment horizontal="left" vertical="center"/>
      <protection locked="0"/>
    </xf>
    <xf numFmtId="0" fontId="1" fillId="12" borderId="5" xfId="0" applyFont="1" applyFill="1" applyBorder="1" applyAlignment="1" applyProtection="1">
      <alignment horizontal="left" vertical="center"/>
      <protection locked="0"/>
    </xf>
    <xf numFmtId="0" fontId="1" fillId="12" borderId="14" xfId="0" applyFont="1" applyFill="1" applyBorder="1" applyAlignment="1" applyProtection="1">
      <alignment horizontal="left" vertical="center"/>
      <protection locked="0"/>
    </xf>
    <xf numFmtId="0" fontId="1" fillId="12" borderId="11" xfId="0" applyFont="1" applyFill="1" applyBorder="1" applyAlignment="1" applyProtection="1">
      <alignment horizontal="left" vertical="center"/>
      <protection locked="0"/>
    </xf>
    <xf numFmtId="0" fontId="1" fillId="12" borderId="12" xfId="0" applyFont="1" applyFill="1" applyBorder="1" applyAlignment="1" applyProtection="1">
      <alignment horizontal="left" vertical="center"/>
      <protection locked="0"/>
    </xf>
    <xf numFmtId="0" fontId="1" fillId="12" borderId="1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readingOrder="1"/>
      <protection locked="0"/>
    </xf>
    <xf numFmtId="0" fontId="2" fillId="2" borderId="3" xfId="0" applyFont="1" applyFill="1" applyBorder="1" applyAlignment="1" applyProtection="1">
      <alignment horizontal="left" vertical="center" readingOrder="1"/>
      <protection locked="0"/>
    </xf>
    <xf numFmtId="0" fontId="14" fillId="17" borderId="28" xfId="0" applyFont="1" applyFill="1" applyBorder="1" applyAlignment="1">
      <alignment readingOrder="1"/>
    </xf>
    <xf numFmtId="0" fontId="14" fillId="17" borderId="25" xfId="0" applyFont="1" applyFill="1" applyBorder="1" applyAlignment="1">
      <alignment readingOrder="1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 readingOrder="1"/>
      <protection locked="0"/>
    </xf>
    <xf numFmtId="0" fontId="2" fillId="2" borderId="13" xfId="0" applyFont="1" applyFill="1" applyBorder="1" applyAlignment="1" applyProtection="1">
      <alignment horizontal="left" vertical="center" readingOrder="1"/>
      <protection locked="0"/>
    </xf>
    <xf numFmtId="0" fontId="13" fillId="17" borderId="28" xfId="0" applyFont="1" applyFill="1" applyBorder="1" applyAlignment="1">
      <alignment readingOrder="1"/>
    </xf>
    <xf numFmtId="0" fontId="13" fillId="17" borderId="25" xfId="0" applyFont="1" applyFill="1" applyBorder="1" applyAlignment="1">
      <alignment readingOrder="1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11" borderId="12" xfId="0" applyFont="1" applyFill="1" applyBorder="1" applyAlignment="1" applyProtection="1">
      <alignment horizontal="left" vertical="center"/>
      <protection locked="0"/>
    </xf>
    <xf numFmtId="0" fontId="2" fillId="8" borderId="10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8" borderId="11" xfId="0" applyFont="1" applyFill="1" applyBorder="1" applyAlignment="1">
      <alignment horizontal="left" vertical="center" wrapText="1" readingOrder="1"/>
    </xf>
    <xf numFmtId="0" fontId="1" fillId="8" borderId="12" xfId="0" applyFont="1" applyFill="1" applyBorder="1" applyAlignment="1">
      <alignment horizontal="left" vertical="center" wrapText="1" readingOrder="1"/>
    </xf>
    <xf numFmtId="0" fontId="11" fillId="12" borderId="1" xfId="0" quotePrefix="1" applyFont="1" applyFill="1" applyBorder="1" applyAlignment="1" applyProtection="1">
      <alignment horizontal="left" vertical="top" wrapText="1"/>
      <protection locked="0"/>
    </xf>
    <xf numFmtId="0" fontId="1" fillId="12" borderId="1" xfId="0" applyFont="1" applyFill="1" applyBorder="1" applyAlignment="1" applyProtection="1">
      <alignment horizontal="left" vertical="top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readingOrder="1"/>
      <protection locked="0"/>
    </xf>
    <xf numFmtId="14" fontId="1" fillId="0" borderId="23" xfId="0" applyNumberFormat="1" applyFont="1" applyBorder="1" applyAlignment="1">
      <alignment horizontal="center" vertical="center"/>
    </xf>
    <xf numFmtId="0" fontId="1" fillId="12" borderId="1" xfId="0" applyFont="1" applyFill="1" applyBorder="1" applyAlignment="1" applyProtection="1">
      <alignment horizontal="left" vertical="center"/>
      <protection locked="0"/>
    </xf>
    <xf numFmtId="0" fontId="11" fillId="12" borderId="1" xfId="0" applyFont="1" applyFill="1" applyBorder="1" applyAlignment="1" applyProtection="1">
      <alignment horizontal="left" vertical="center"/>
      <protection locked="0"/>
    </xf>
    <xf numFmtId="0" fontId="24" fillId="0" borderId="16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readingOrder="1"/>
    </xf>
    <xf numFmtId="0" fontId="1" fillId="2" borderId="7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14" fillId="17" borderId="40" xfId="0" applyFont="1" applyFill="1" applyBorder="1" applyAlignment="1">
      <alignment horizontal="left" readingOrder="1"/>
    </xf>
    <xf numFmtId="0" fontId="14" fillId="17" borderId="28" xfId="0" applyFont="1" applyFill="1" applyBorder="1" applyAlignment="1">
      <alignment horizontal="left" readingOrder="1"/>
    </xf>
    <xf numFmtId="0" fontId="1" fillId="2" borderId="2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164" fontId="7" fillId="10" borderId="6" xfId="1" applyNumberFormat="1" applyFont="1" applyFill="1" applyBorder="1" applyAlignment="1" applyProtection="1">
      <alignment horizontal="center" vertical="center"/>
      <protection locked="0"/>
    </xf>
    <xf numFmtId="164" fontId="7" fillId="10" borderId="8" xfId="1" applyNumberFormat="1" applyFont="1" applyFill="1" applyBorder="1" applyAlignment="1" applyProtection="1">
      <alignment horizontal="center" vertical="center"/>
      <protection locked="0"/>
    </xf>
    <xf numFmtId="0" fontId="15" fillId="18" borderId="41" xfId="0" applyFont="1" applyFill="1" applyBorder="1" applyAlignment="1">
      <alignment wrapText="1"/>
    </xf>
    <xf numFmtId="0" fontId="15" fillId="18" borderId="42" xfId="0" applyFont="1" applyFill="1" applyBorder="1"/>
    <xf numFmtId="0" fontId="15" fillId="18" borderId="43" xfId="0" applyFont="1" applyFill="1" applyBorder="1"/>
    <xf numFmtId="0" fontId="15" fillId="18" borderId="44" xfId="0" applyFont="1" applyFill="1" applyBorder="1"/>
    <xf numFmtId="0" fontId="15" fillId="18" borderId="39" xfId="0" applyFont="1" applyFill="1" applyBorder="1"/>
    <xf numFmtId="0" fontId="15" fillId="18" borderId="26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center" wrapText="1" readingOrder="1"/>
      <protection locked="0"/>
    </xf>
    <xf numFmtId="0" fontId="14" fillId="0" borderId="31" xfId="0" applyFont="1" applyBorder="1"/>
    <xf numFmtId="0" fontId="14" fillId="0" borderId="30" xfId="0" applyFont="1" applyBorder="1"/>
    <xf numFmtId="0" fontId="14" fillId="0" borderId="33" xfId="0" applyFont="1" applyBorder="1"/>
    <xf numFmtId="0" fontId="14" fillId="0" borderId="32" xfId="0" applyFont="1" applyBorder="1"/>
    <xf numFmtId="14" fontId="14" fillId="0" borderId="35" xfId="0" applyNumberFormat="1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8" fillId="22" borderId="28" xfId="0" applyFont="1" applyFill="1" applyBorder="1"/>
    <xf numFmtId="0" fontId="18" fillId="22" borderId="25" xfId="0" applyFont="1" applyFill="1" applyBorder="1"/>
    <xf numFmtId="0" fontId="16" fillId="24" borderId="40" xfId="0" applyFont="1" applyFill="1" applyBorder="1"/>
    <xf numFmtId="0" fontId="16" fillId="24" borderId="28" xfId="0" applyFont="1" applyFill="1" applyBorder="1"/>
    <xf numFmtId="0" fontId="16" fillId="24" borderId="25" xfId="0" applyFont="1" applyFill="1" applyBorder="1"/>
    <xf numFmtId="0" fontId="16" fillId="25" borderId="28" xfId="0" applyFont="1" applyFill="1" applyBorder="1"/>
    <xf numFmtId="0" fontId="16" fillId="25" borderId="25" xfId="0" applyFont="1" applyFill="1" applyBorder="1"/>
    <xf numFmtId="0" fontId="16" fillId="20" borderId="47" xfId="0" applyFont="1" applyFill="1" applyBorder="1" applyAlignment="1">
      <alignment horizontal="center"/>
    </xf>
    <xf numFmtId="0" fontId="16" fillId="20" borderId="0" xfId="0" applyFont="1" applyFill="1" applyAlignment="1">
      <alignment horizontal="center"/>
    </xf>
    <xf numFmtId="0" fontId="14" fillId="20" borderId="41" xfId="0" applyFont="1" applyFill="1" applyBorder="1" applyAlignment="1">
      <alignment wrapText="1" readingOrder="1"/>
    </xf>
    <xf numFmtId="0" fontId="14" fillId="20" borderId="42" xfId="0" applyFont="1" applyFill="1" applyBorder="1" applyAlignment="1">
      <alignment wrapText="1" readingOrder="1"/>
    </xf>
    <xf numFmtId="0" fontId="14" fillId="20" borderId="44" xfId="0" applyFont="1" applyFill="1" applyBorder="1" applyAlignment="1">
      <alignment wrapText="1" readingOrder="1"/>
    </xf>
    <xf numFmtId="0" fontId="14" fillId="20" borderId="39" xfId="0" applyFont="1" applyFill="1" applyBorder="1" applyAlignment="1">
      <alignment wrapText="1" readingOrder="1"/>
    </xf>
    <xf numFmtId="0" fontId="14" fillId="14" borderId="40" xfId="0" applyFont="1" applyFill="1" applyBorder="1" applyAlignment="1">
      <alignment readingOrder="1"/>
    </xf>
    <xf numFmtId="0" fontId="14" fillId="14" borderId="25" xfId="0" applyFont="1" applyFill="1" applyBorder="1" applyAlignment="1">
      <alignment readingOrder="1"/>
    </xf>
    <xf numFmtId="0" fontId="15" fillId="18" borderId="41" xfId="0" applyFont="1" applyFill="1" applyBorder="1"/>
    <xf numFmtId="0" fontId="16" fillId="17" borderId="28" xfId="0" applyFont="1" applyFill="1" applyBorder="1" applyAlignment="1">
      <alignment readingOrder="1"/>
    </xf>
    <xf numFmtId="0" fontId="16" fillId="17" borderId="25" xfId="0" applyFont="1" applyFill="1" applyBorder="1" applyAlignment="1">
      <alignment readingOrder="1"/>
    </xf>
    <xf numFmtId="0" fontId="16" fillId="14" borderId="41" xfId="0" applyFont="1" applyFill="1" applyBorder="1"/>
    <xf numFmtId="0" fontId="16" fillId="14" borderId="42" xfId="0" applyFont="1" applyFill="1" applyBorder="1"/>
    <xf numFmtId="0" fontId="16" fillId="14" borderId="43" xfId="0" applyFont="1" applyFill="1" applyBorder="1"/>
    <xf numFmtId="0" fontId="16" fillId="0" borderId="4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5" fontId="1" fillId="0" borderId="23" xfId="0" applyNumberFormat="1" applyFont="1" applyBorder="1" applyAlignment="1">
      <alignment horizontal="center" vertical="center"/>
    </xf>
    <xf numFmtId="0" fontId="14" fillId="17" borderId="40" xfId="0" applyFont="1" applyFill="1" applyBorder="1" applyAlignment="1">
      <alignment readingOrder="1"/>
    </xf>
    <xf numFmtId="0" fontId="1" fillId="0" borderId="0" xfId="0" applyFont="1" applyAlignment="1" applyProtection="1">
      <alignment vertical="center" wrapText="1"/>
      <protection locked="0"/>
    </xf>
    <xf numFmtId="0" fontId="11" fillId="12" borderId="9" xfId="0" applyFont="1" applyFill="1" applyBorder="1" applyAlignment="1" applyProtection="1">
      <alignment vertical="center" wrapText="1"/>
      <protection locked="0"/>
    </xf>
    <xf numFmtId="0" fontId="11" fillId="12" borderId="5" xfId="0" applyFont="1" applyFill="1" applyBorder="1" applyAlignment="1" applyProtection="1">
      <alignment vertical="center" wrapText="1"/>
      <protection locked="0"/>
    </xf>
    <xf numFmtId="0" fontId="11" fillId="12" borderId="14" xfId="0" applyFont="1" applyFill="1" applyBorder="1" applyAlignment="1" applyProtection="1">
      <alignment vertical="center" wrapText="1"/>
      <protection locked="0"/>
    </xf>
    <xf numFmtId="0" fontId="11" fillId="12" borderId="11" xfId="0" applyFont="1" applyFill="1" applyBorder="1" applyAlignment="1" applyProtection="1">
      <alignment vertical="center" wrapText="1"/>
      <protection locked="0"/>
    </xf>
    <xf numFmtId="0" fontId="11" fillId="12" borderId="12" xfId="0" applyFont="1" applyFill="1" applyBorder="1" applyAlignment="1" applyProtection="1">
      <alignment vertical="center" wrapText="1"/>
      <protection locked="0"/>
    </xf>
    <xf numFmtId="0" fontId="11" fillId="12" borderId="13" xfId="0" applyFont="1" applyFill="1" applyBorder="1" applyAlignment="1" applyProtection="1">
      <alignment vertical="center" wrapText="1"/>
      <protection locked="0"/>
    </xf>
    <xf numFmtId="0" fontId="15" fillId="12" borderId="1" xfId="0" applyFont="1" applyFill="1" applyBorder="1" applyAlignment="1" applyProtection="1">
      <alignment horizontal="left" vertical="center" wrapText="1"/>
      <protection locked="0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6C9CE"/>
      <color rgb="FFCAE3E4"/>
      <color rgb="FFD7B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AACA-F797-4E9B-A137-91E89431D349}">
  <dimension ref="A1:D20"/>
  <sheetViews>
    <sheetView workbookViewId="0">
      <selection activeCell="C26" sqref="C26"/>
    </sheetView>
  </sheetViews>
  <sheetFormatPr baseColWidth="10" defaultRowHeight="15" x14ac:dyDescent="0.25"/>
  <cols>
    <col min="1" max="1" width="43.7109375" customWidth="1"/>
    <col min="2" max="2" width="15.42578125" bestFit="1" customWidth="1"/>
    <col min="3" max="3" width="13" bestFit="1" customWidth="1"/>
    <col min="4" max="4" width="12.7109375" customWidth="1"/>
  </cols>
  <sheetData>
    <row r="1" spans="1:4" x14ac:dyDescent="0.25">
      <c r="A1" s="158" t="s">
        <v>202</v>
      </c>
      <c r="B1" s="158"/>
      <c r="C1" s="158"/>
      <c r="D1" s="158"/>
    </row>
    <row r="2" spans="1:4" x14ac:dyDescent="0.25">
      <c r="A2" s="158"/>
      <c r="B2" s="158" t="s">
        <v>204</v>
      </c>
      <c r="C2" s="158" t="s">
        <v>205</v>
      </c>
      <c r="D2" s="158" t="s">
        <v>45</v>
      </c>
    </row>
    <row r="3" spans="1:4" x14ac:dyDescent="0.25">
      <c r="A3" s="159" t="s">
        <v>5</v>
      </c>
      <c r="B3" s="158" t="s">
        <v>37</v>
      </c>
      <c r="C3" s="158" t="s">
        <v>37</v>
      </c>
      <c r="D3" s="158"/>
    </row>
    <row r="4" spans="1:4" ht="18" customHeight="1" x14ac:dyDescent="0.25">
      <c r="A4" s="160" t="s">
        <v>6</v>
      </c>
      <c r="B4" s="161">
        <v>80324</v>
      </c>
      <c r="C4" s="162" t="s">
        <v>206</v>
      </c>
      <c r="D4" s="163">
        <f>SUM(B4:C4)</f>
        <v>80324</v>
      </c>
    </row>
    <row r="5" spans="1:4" ht="18" customHeight="1" x14ac:dyDescent="0.25">
      <c r="A5" s="164" t="s">
        <v>7</v>
      </c>
      <c r="B5" s="161">
        <v>999497</v>
      </c>
      <c r="C5" s="162">
        <v>80000</v>
      </c>
      <c r="D5" s="163">
        <f t="shared" ref="D5:D19" si="0">SUM(B5:C5)</f>
        <v>1079497</v>
      </c>
    </row>
    <row r="6" spans="1:4" ht="18" customHeight="1" x14ac:dyDescent="0.25">
      <c r="A6" s="164" t="s">
        <v>8</v>
      </c>
      <c r="B6" s="161">
        <v>2055456</v>
      </c>
      <c r="C6" s="162">
        <v>100000</v>
      </c>
      <c r="D6" s="163">
        <f t="shared" si="0"/>
        <v>2155456</v>
      </c>
    </row>
    <row r="7" spans="1:4" ht="18" customHeight="1" x14ac:dyDescent="0.25">
      <c r="A7" s="164" t="s">
        <v>9</v>
      </c>
      <c r="B7" s="161">
        <v>396067</v>
      </c>
      <c r="C7" s="162" t="s">
        <v>207</v>
      </c>
      <c r="D7" s="163">
        <f t="shared" si="0"/>
        <v>396067</v>
      </c>
    </row>
    <row r="8" spans="1:4" ht="18" customHeight="1" x14ac:dyDescent="0.25">
      <c r="A8" s="164" t="s">
        <v>10</v>
      </c>
      <c r="B8" s="161">
        <v>221308</v>
      </c>
      <c r="C8" s="162" t="s">
        <v>207</v>
      </c>
      <c r="D8" s="163">
        <f t="shared" si="0"/>
        <v>221308</v>
      </c>
    </row>
    <row r="9" spans="1:4" ht="18" customHeight="1" x14ac:dyDescent="0.25">
      <c r="A9" s="164" t="s">
        <v>11</v>
      </c>
      <c r="B9" s="161">
        <v>12167527</v>
      </c>
      <c r="C9" s="162">
        <v>400000</v>
      </c>
      <c r="D9" s="163">
        <f t="shared" si="0"/>
        <v>12567527</v>
      </c>
    </row>
    <row r="10" spans="1:4" ht="18" customHeight="1" x14ac:dyDescent="0.25">
      <c r="A10" s="164" t="s">
        <v>12</v>
      </c>
      <c r="B10" s="161">
        <v>2080651</v>
      </c>
      <c r="C10" s="162" t="s">
        <v>206</v>
      </c>
      <c r="D10" s="163">
        <f t="shared" si="0"/>
        <v>2080651</v>
      </c>
    </row>
    <row r="11" spans="1:4" ht="18" customHeight="1" x14ac:dyDescent="0.25">
      <c r="A11" s="164" t="s">
        <v>13</v>
      </c>
      <c r="B11" s="161">
        <v>413425</v>
      </c>
      <c r="C11" s="162">
        <v>150000</v>
      </c>
      <c r="D11" s="163">
        <f t="shared" si="0"/>
        <v>563425</v>
      </c>
    </row>
    <row r="12" spans="1:4" ht="18" customHeight="1" x14ac:dyDescent="0.25">
      <c r="A12" s="164" t="s">
        <v>14</v>
      </c>
      <c r="B12" s="161">
        <v>90275</v>
      </c>
      <c r="C12" s="162" t="s">
        <v>207</v>
      </c>
      <c r="D12" s="163">
        <f t="shared" si="0"/>
        <v>90275</v>
      </c>
    </row>
    <row r="13" spans="1:4" ht="18" customHeight="1" x14ac:dyDescent="0.25">
      <c r="A13" s="164" t="s">
        <v>15</v>
      </c>
      <c r="B13" s="161">
        <v>20000</v>
      </c>
      <c r="C13" s="162" t="s">
        <v>207</v>
      </c>
      <c r="D13" s="163">
        <f t="shared" si="0"/>
        <v>20000</v>
      </c>
    </row>
    <row r="14" spans="1:4" ht="18" customHeight="1" x14ac:dyDescent="0.25">
      <c r="A14" s="164" t="s">
        <v>16</v>
      </c>
      <c r="B14" s="161">
        <v>315425</v>
      </c>
      <c r="C14" s="162" t="s">
        <v>207</v>
      </c>
      <c r="D14" s="163">
        <f t="shared" si="0"/>
        <v>315425</v>
      </c>
    </row>
    <row r="15" spans="1:4" ht="18" customHeight="1" x14ac:dyDescent="0.25">
      <c r="A15" s="164" t="s">
        <v>17</v>
      </c>
      <c r="B15" s="161">
        <v>235000</v>
      </c>
      <c r="C15" s="162" t="s">
        <v>207</v>
      </c>
      <c r="D15" s="163">
        <f t="shared" si="0"/>
        <v>235000</v>
      </c>
    </row>
    <row r="16" spans="1:4" ht="18" customHeight="1" x14ac:dyDescent="0.25">
      <c r="A16" s="164" t="s">
        <v>18</v>
      </c>
      <c r="B16" s="161">
        <v>332625</v>
      </c>
      <c r="C16" s="162" t="s">
        <v>207</v>
      </c>
      <c r="D16" s="163">
        <f t="shared" si="0"/>
        <v>332625</v>
      </c>
    </row>
    <row r="17" spans="1:4" ht="18" customHeight="1" x14ac:dyDescent="0.25">
      <c r="A17" s="164" t="s">
        <v>19</v>
      </c>
      <c r="B17" s="161">
        <v>400000</v>
      </c>
      <c r="C17" s="162" t="s">
        <v>207</v>
      </c>
      <c r="D17" s="163">
        <f t="shared" si="0"/>
        <v>400000</v>
      </c>
    </row>
    <row r="18" spans="1:4" ht="18" customHeight="1" x14ac:dyDescent="0.25">
      <c r="A18" s="164" t="s">
        <v>20</v>
      </c>
      <c r="B18" s="161">
        <v>870926</v>
      </c>
      <c r="C18" s="162" t="s">
        <v>207</v>
      </c>
      <c r="D18" s="163">
        <f t="shared" si="0"/>
        <v>870926</v>
      </c>
    </row>
    <row r="19" spans="1:4" ht="18" customHeight="1" x14ac:dyDescent="0.25">
      <c r="A19" s="164" t="s">
        <v>21</v>
      </c>
      <c r="B19" s="161">
        <v>1321494</v>
      </c>
      <c r="C19" s="162" t="s">
        <v>207</v>
      </c>
      <c r="D19" s="163">
        <f t="shared" si="0"/>
        <v>1321494</v>
      </c>
    </row>
    <row r="20" spans="1:4" x14ac:dyDescent="0.25">
      <c r="A20" s="158"/>
      <c r="B20" s="165">
        <f>SUM(B4:B19)</f>
        <v>22000000</v>
      </c>
      <c r="C20" s="165">
        <f>SUM(C4:C19)</f>
        <v>730000</v>
      </c>
      <c r="D20" s="163">
        <f>SUM(D4:D19)</f>
        <v>22730000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8"/>
  <sheetViews>
    <sheetView topLeftCell="A20" zoomScale="80" zoomScaleNormal="80" workbookViewId="0">
      <selection activeCell="B1" sqref="B1:F1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/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 t="s">
        <v>27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8" t="s">
        <v>27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128</v>
      </c>
      <c r="B11" s="191" t="s">
        <v>129</v>
      </c>
      <c r="C11" s="192"/>
      <c r="D11" s="24" t="s">
        <v>60</v>
      </c>
      <c r="E11" s="21">
        <v>20</v>
      </c>
      <c r="F11" s="21" t="s">
        <v>130</v>
      </c>
      <c r="G11" s="21" t="s">
        <v>130</v>
      </c>
      <c r="H11" s="21" t="s">
        <v>130</v>
      </c>
      <c r="I11" s="121"/>
      <c r="J11" s="21" t="s">
        <v>103</v>
      </c>
      <c r="K11" s="21" t="s">
        <v>84</v>
      </c>
      <c r="L11" s="146" t="s">
        <v>131</v>
      </c>
    </row>
    <row r="12" spans="1:12" x14ac:dyDescent="0.25">
      <c r="A12" s="20" t="s">
        <v>132</v>
      </c>
      <c r="B12" s="191" t="s">
        <v>133</v>
      </c>
      <c r="C12" s="192"/>
      <c r="D12" s="24" t="s">
        <v>60</v>
      </c>
      <c r="E12" s="21" t="s">
        <v>130</v>
      </c>
      <c r="F12" s="21" t="s">
        <v>130</v>
      </c>
      <c r="G12" s="21" t="s">
        <v>130</v>
      </c>
      <c r="H12" s="21" t="s">
        <v>130</v>
      </c>
      <c r="I12" s="121"/>
      <c r="J12" s="21" t="s">
        <v>103</v>
      </c>
      <c r="K12" s="21" t="s">
        <v>61</v>
      </c>
      <c r="L12" s="146" t="s">
        <v>134</v>
      </c>
    </row>
    <row r="13" spans="1:12" x14ac:dyDescent="0.25">
      <c r="A13" s="20" t="s">
        <v>135</v>
      </c>
      <c r="B13" s="191" t="s">
        <v>136</v>
      </c>
      <c r="C13" s="192"/>
      <c r="D13" s="24" t="s">
        <v>100</v>
      </c>
      <c r="E13" s="21" t="s">
        <v>130</v>
      </c>
      <c r="F13" s="21" t="s">
        <v>130</v>
      </c>
      <c r="G13" s="21" t="s">
        <v>130</v>
      </c>
      <c r="H13" s="21" t="s">
        <v>130</v>
      </c>
      <c r="I13" s="121"/>
      <c r="J13" s="21" t="s">
        <v>41</v>
      </c>
      <c r="K13" s="21" t="s">
        <v>61</v>
      </c>
      <c r="L13" s="146" t="s">
        <v>137</v>
      </c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20</v>
      </c>
      <c r="F20" s="4">
        <f>SUM(F11:F19)</f>
        <v>0</v>
      </c>
      <c r="G20" s="4">
        <f>SUM(G11:G19)</f>
        <v>0</v>
      </c>
      <c r="H20" s="4">
        <f>SUM(H11:H19)</f>
        <v>0</v>
      </c>
      <c r="I20" s="123"/>
      <c r="J20" s="28"/>
      <c r="K20" s="28"/>
      <c r="L20" s="33">
        <v>563425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/>
      <c r="B22" s="191"/>
      <c r="C22" s="192"/>
      <c r="D22" s="24"/>
      <c r="E22" s="21"/>
      <c r="F22" s="21"/>
      <c r="G22" s="21"/>
      <c r="H22" s="21"/>
      <c r="I22" s="121"/>
      <c r="J22" s="21"/>
      <c r="K22" s="21"/>
      <c r="L22" s="22"/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20</v>
      </c>
      <c r="F31" s="4">
        <f>SUM(F20,F30)</f>
        <v>0</v>
      </c>
      <c r="G31" s="4">
        <f>SUM(G20,G30)</f>
        <v>0</v>
      </c>
      <c r="H31" s="4">
        <f>SUM(H20,H30)</f>
        <v>0</v>
      </c>
      <c r="I31" s="123">
        <f>SUM(I20,I30)</f>
        <v>0</v>
      </c>
      <c r="J31" s="176"/>
      <c r="K31" s="177"/>
      <c r="L31" s="34">
        <f>SUM(L20,L30)</f>
        <v>563425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72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413425</v>
      </c>
      <c r="I35" s="31">
        <v>563425</v>
      </c>
      <c r="J35" s="31">
        <v>563425</v>
      </c>
      <c r="K35" s="31">
        <v>563425</v>
      </c>
      <c r="L35" s="31">
        <v>563425</v>
      </c>
    </row>
    <row r="38" spans="1:12" x14ac:dyDescent="0.25">
      <c r="A38" s="32"/>
    </row>
  </sheetData>
  <mergeCells count="37">
    <mergeCell ref="J30:K31"/>
    <mergeCell ref="D21:K21"/>
    <mergeCell ref="G7:G8"/>
    <mergeCell ref="H7:H8"/>
    <mergeCell ref="A8:B8"/>
    <mergeCell ref="B10:C10"/>
    <mergeCell ref="B11:C11"/>
    <mergeCell ref="D7:D9"/>
    <mergeCell ref="D10:K10"/>
    <mergeCell ref="B16:C16"/>
    <mergeCell ref="B17:C17"/>
    <mergeCell ref="B18:C18"/>
    <mergeCell ref="B12:C12"/>
    <mergeCell ref="B13:C13"/>
    <mergeCell ref="B14:C14"/>
    <mergeCell ref="B15:C15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0E00-000001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0E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8"/>
  <sheetViews>
    <sheetView topLeftCell="A23" zoomScale="80" zoomScaleNormal="80" workbookViewId="0">
      <selection activeCell="B2" sqref="B2:F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>
        <v>45699</v>
      </c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94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8" t="s">
        <v>27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138</v>
      </c>
      <c r="B11" s="191" t="s">
        <v>139</v>
      </c>
      <c r="C11" s="192"/>
      <c r="D11" s="24" t="s">
        <v>60</v>
      </c>
      <c r="E11" s="21">
        <v>2</v>
      </c>
      <c r="F11" s="21" t="s">
        <v>140</v>
      </c>
      <c r="G11" s="21" t="s">
        <v>140</v>
      </c>
      <c r="H11" s="21" t="s">
        <v>140</v>
      </c>
      <c r="I11" s="121" t="s">
        <v>140</v>
      </c>
      <c r="J11" s="21"/>
      <c r="K11" s="21"/>
      <c r="L11" s="22">
        <v>45137.5</v>
      </c>
    </row>
    <row r="12" spans="1:12" x14ac:dyDescent="0.25">
      <c r="A12" s="20" t="s">
        <v>141</v>
      </c>
      <c r="B12" s="191" t="s">
        <v>139</v>
      </c>
      <c r="C12" s="192"/>
      <c r="D12" s="24" t="s">
        <v>60</v>
      </c>
      <c r="E12" s="21">
        <v>2</v>
      </c>
      <c r="F12" s="21" t="s">
        <v>140</v>
      </c>
      <c r="G12" s="21" t="s">
        <v>140</v>
      </c>
      <c r="H12" s="21" t="s">
        <v>140</v>
      </c>
      <c r="I12" s="121" t="s">
        <v>140</v>
      </c>
      <c r="J12" s="21"/>
      <c r="K12" s="21"/>
      <c r="L12" s="22">
        <v>45137.5</v>
      </c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4</v>
      </c>
      <c r="F20" s="4">
        <f>SUM(F11:F19)</f>
        <v>0</v>
      </c>
      <c r="G20" s="4">
        <f>SUM(G11:G19)</f>
        <v>0</v>
      </c>
      <c r="H20" s="4">
        <f>SUM(H11:H19)</f>
        <v>0</v>
      </c>
      <c r="I20" s="123">
        <f>SUM(I11:I19)</f>
        <v>0</v>
      </c>
      <c r="J20" s="28"/>
      <c r="K20" s="28"/>
      <c r="L20" s="33">
        <f>SUM(L10:L19)</f>
        <v>90275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/>
      <c r="B22" s="191"/>
      <c r="C22" s="192"/>
      <c r="D22" s="24"/>
      <c r="E22" s="21"/>
      <c r="F22" s="21"/>
      <c r="G22" s="21"/>
      <c r="H22" s="21"/>
      <c r="I22" s="121"/>
      <c r="J22" s="21"/>
      <c r="K22" s="21"/>
      <c r="L22" s="22"/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4</v>
      </c>
      <c r="F31" s="4">
        <f>SUM(F20,F30)</f>
        <v>0</v>
      </c>
      <c r="G31" s="4">
        <f>SUM(G20,G30)</f>
        <v>0</v>
      </c>
      <c r="H31" s="4">
        <f>SUM(H20,H30)</f>
        <v>0</v>
      </c>
      <c r="I31" s="123">
        <f>SUM(I20,I30)</f>
        <v>0</v>
      </c>
      <c r="J31" s="176"/>
      <c r="K31" s="177"/>
      <c r="L31" s="34">
        <f>SUM(L20,L30)</f>
        <v>90275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72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90275</v>
      </c>
      <c r="I35" s="36">
        <v>90275</v>
      </c>
      <c r="J35" s="36">
        <v>90275</v>
      </c>
      <c r="K35" s="36">
        <v>90275</v>
      </c>
      <c r="L35" s="36">
        <v>90275</v>
      </c>
    </row>
    <row r="38" spans="1:12" x14ac:dyDescent="0.25">
      <c r="A38" s="32"/>
    </row>
  </sheetData>
  <mergeCells count="37">
    <mergeCell ref="J30:K31"/>
    <mergeCell ref="D21:K21"/>
    <mergeCell ref="G7:G8"/>
    <mergeCell ref="H7:H8"/>
    <mergeCell ref="A8:B8"/>
    <mergeCell ref="B10:C10"/>
    <mergeCell ref="B11:C11"/>
    <mergeCell ref="D7:D9"/>
    <mergeCell ref="D10:K10"/>
    <mergeCell ref="B16:C16"/>
    <mergeCell ref="B17:C17"/>
    <mergeCell ref="B18:C18"/>
    <mergeCell ref="B12:C12"/>
    <mergeCell ref="B13:C13"/>
    <mergeCell ref="B14:C14"/>
    <mergeCell ref="B15:C15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0F00-000001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0F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38"/>
  <sheetViews>
    <sheetView topLeftCell="A22" zoomScale="80" zoomScaleNormal="80" workbookViewId="0">
      <selection activeCell="B1" sqref="B1:F1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99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/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 t="s">
        <v>27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105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8" t="s">
        <v>27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ht="70.5" customHeight="1" x14ac:dyDescent="0.25">
      <c r="A11" s="20" t="s">
        <v>142</v>
      </c>
      <c r="B11" s="300" t="s">
        <v>143</v>
      </c>
      <c r="C11" s="301"/>
      <c r="D11" s="110" t="s">
        <v>60</v>
      </c>
      <c r="E11" s="21"/>
      <c r="F11" s="21">
        <v>7</v>
      </c>
      <c r="G11" s="21"/>
      <c r="H11" s="21"/>
      <c r="I11" s="121"/>
      <c r="J11" s="21"/>
      <c r="K11" s="21"/>
      <c r="L11" s="22">
        <v>0</v>
      </c>
    </row>
    <row r="12" spans="1:12" x14ac:dyDescent="0.25">
      <c r="A12" s="20"/>
      <c r="B12" s="191"/>
      <c r="C12" s="192"/>
      <c r="D12" s="24"/>
      <c r="E12" s="21"/>
      <c r="F12" s="21"/>
      <c r="G12" s="21"/>
      <c r="H12" s="21"/>
      <c r="I12" s="121"/>
      <c r="J12" s="21"/>
      <c r="K12" s="21"/>
      <c r="L12" s="22"/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0</v>
      </c>
      <c r="F20" s="4">
        <f>SUM(F11:F19)</f>
        <v>7</v>
      </c>
      <c r="G20" s="4">
        <f>SUM(G11:G19)</f>
        <v>0</v>
      </c>
      <c r="H20" s="4">
        <f>SUM(H11:H19)</f>
        <v>0</v>
      </c>
      <c r="I20" s="4">
        <f>SUM(I11:I19)</f>
        <v>0</v>
      </c>
      <c r="J20" s="28"/>
      <c r="K20" s="28"/>
      <c r="L20" s="33">
        <v>0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ht="52.5" customHeight="1" x14ac:dyDescent="0.25">
      <c r="A22" s="20" t="s">
        <v>142</v>
      </c>
      <c r="B22" s="300" t="s">
        <v>144</v>
      </c>
      <c r="C22" s="301"/>
      <c r="D22" s="110" t="s">
        <v>60</v>
      </c>
      <c r="E22" s="21"/>
      <c r="F22" s="21">
        <v>7</v>
      </c>
      <c r="G22" s="21"/>
      <c r="H22" s="21"/>
      <c r="I22" s="121"/>
      <c r="J22" s="21"/>
      <c r="K22" s="21"/>
      <c r="L22" s="22"/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 t="s">
        <v>60</v>
      </c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 t="s">
        <v>142</v>
      </c>
      <c r="B25" s="23" t="s">
        <v>145</v>
      </c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7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0</v>
      </c>
      <c r="F31" s="4">
        <f>SUM(F20,F30)</f>
        <v>14</v>
      </c>
      <c r="G31" s="4">
        <f>SUM(G20,G30)</f>
        <v>0</v>
      </c>
      <c r="H31" s="4">
        <f>SUM(H20,H30)</f>
        <v>0</v>
      </c>
      <c r="I31" s="123">
        <f>SUM(I20,I30)</f>
        <v>0</v>
      </c>
      <c r="J31" s="176"/>
      <c r="K31" s="177"/>
      <c r="L31" s="34">
        <f>SUM(L20,L30)</f>
        <v>0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20000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146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95000</v>
      </c>
      <c r="I35" s="31">
        <v>20000</v>
      </c>
      <c r="J35" s="31">
        <v>20000</v>
      </c>
      <c r="K35" s="31">
        <v>20000</v>
      </c>
      <c r="L35" s="31">
        <v>20000</v>
      </c>
    </row>
    <row r="38" spans="1:12" x14ac:dyDescent="0.25">
      <c r="A38" s="32"/>
    </row>
  </sheetData>
  <mergeCells count="37">
    <mergeCell ref="J30:K31"/>
    <mergeCell ref="D21:K21"/>
    <mergeCell ref="G7:G8"/>
    <mergeCell ref="H7:H8"/>
    <mergeCell ref="A8:B8"/>
    <mergeCell ref="B10:C10"/>
    <mergeCell ref="B11:C11"/>
    <mergeCell ref="D7:D9"/>
    <mergeCell ref="D10:K10"/>
    <mergeCell ref="B17:C17"/>
    <mergeCell ref="B18:C18"/>
    <mergeCell ref="B12:C12"/>
    <mergeCell ref="B13:C13"/>
    <mergeCell ref="B14:C14"/>
    <mergeCell ref="B15:C15"/>
    <mergeCell ref="B16:C16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pageSetup paperSize="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000-000000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1000-000001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10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8"/>
  <sheetViews>
    <sheetView topLeftCell="A20" zoomScale="80" zoomScaleNormal="80" workbookViewId="0">
      <selection activeCell="B2" sqref="B2:F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81" customWidth="1"/>
    <col min="6" max="7" width="25.140625" style="81" hidden="1" customWidth="1"/>
    <col min="8" max="11" width="25.140625" style="81" customWidth="1"/>
    <col min="12" max="12" width="25.140625" style="25" customWidth="1"/>
    <col min="13" max="16384" width="11.42578125" style="25"/>
  </cols>
  <sheetData>
    <row r="1" spans="1:12" s="1" customFormat="1" ht="24" customHeight="1" x14ac:dyDescent="0.25">
      <c r="A1" s="61" t="s">
        <v>23</v>
      </c>
      <c r="B1" s="302"/>
      <c r="C1" s="302"/>
      <c r="D1" s="302"/>
      <c r="E1" s="302"/>
      <c r="F1" s="303"/>
      <c r="G1" s="73"/>
      <c r="H1" s="73"/>
      <c r="I1" s="73"/>
      <c r="J1" s="73"/>
      <c r="K1" s="73"/>
      <c r="L1" s="62"/>
    </row>
    <row r="2" spans="1:12" s="1" customFormat="1" ht="24" customHeight="1" x14ac:dyDescent="0.25">
      <c r="A2" s="63" t="s">
        <v>24</v>
      </c>
      <c r="B2" s="304"/>
      <c r="C2" s="304"/>
      <c r="D2" s="304"/>
      <c r="E2" s="304"/>
      <c r="F2" s="305"/>
      <c r="G2" s="73"/>
      <c r="H2" s="73"/>
      <c r="I2" s="73"/>
      <c r="J2" s="73"/>
      <c r="K2" s="73"/>
      <c r="L2" s="62"/>
    </row>
    <row r="3" spans="1:12" s="1" customFormat="1" ht="21.75" customHeight="1" thickBot="1" x14ac:dyDescent="0.3">
      <c r="A3" s="64" t="s">
        <v>25</v>
      </c>
      <c r="B3" s="306">
        <v>45708</v>
      </c>
      <c r="C3" s="307"/>
      <c r="D3" s="307"/>
      <c r="E3" s="307"/>
      <c r="F3" s="308"/>
      <c r="G3" s="73"/>
      <c r="H3" s="73"/>
      <c r="I3" s="73"/>
      <c r="J3" s="73"/>
      <c r="K3" s="73"/>
      <c r="L3" s="62"/>
    </row>
    <row r="4" spans="1:12" x14ac:dyDescent="0.25">
      <c r="A4" s="316" t="s">
        <v>54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</row>
    <row r="5" spans="1:12" ht="18.75" customHeight="1" x14ac:dyDescent="0.25">
      <c r="A5" s="318" t="s">
        <v>65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</row>
    <row r="6" spans="1:12" ht="36.75" customHeight="1" x14ac:dyDescent="0.25">
      <c r="A6" s="320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</row>
    <row r="7" spans="1:12" ht="16.5" customHeight="1" x14ac:dyDescent="0.25">
      <c r="A7" s="322" t="s">
        <v>26</v>
      </c>
      <c r="B7" s="323"/>
      <c r="C7" s="65" t="s">
        <v>27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322" t="s">
        <v>36</v>
      </c>
      <c r="B8" s="323"/>
      <c r="C8" s="65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322" t="s">
        <v>36</v>
      </c>
      <c r="B9" s="323"/>
      <c r="C9" s="65" t="s">
        <v>27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66" t="s">
        <v>38</v>
      </c>
      <c r="B10" s="325" t="s">
        <v>39</v>
      </c>
      <c r="C10" s="326"/>
      <c r="D10" s="183" t="s">
        <v>40</v>
      </c>
      <c r="E10" s="184"/>
      <c r="F10" s="184"/>
      <c r="G10" s="184"/>
      <c r="H10" s="184"/>
      <c r="I10" s="184"/>
      <c r="J10" s="184"/>
      <c r="K10" s="184"/>
      <c r="L10" s="67" t="s">
        <v>65</v>
      </c>
    </row>
    <row r="11" spans="1:12" x14ac:dyDescent="0.25">
      <c r="A11" s="51" t="s">
        <v>147</v>
      </c>
      <c r="B11" s="242" t="s">
        <v>148</v>
      </c>
      <c r="C11" s="243"/>
      <c r="D11" s="100"/>
      <c r="E11" s="104">
        <v>4</v>
      </c>
      <c r="F11" s="104" t="s">
        <v>65</v>
      </c>
      <c r="G11" s="104" t="s">
        <v>65</v>
      </c>
      <c r="H11" s="104" t="s">
        <v>65</v>
      </c>
      <c r="I11" s="131" t="s">
        <v>65</v>
      </c>
      <c r="J11" s="104" t="s">
        <v>65</v>
      </c>
      <c r="K11" s="104" t="s">
        <v>65</v>
      </c>
      <c r="L11" s="68">
        <v>240425</v>
      </c>
    </row>
    <row r="12" spans="1:12" x14ac:dyDescent="0.25">
      <c r="A12" s="51" t="s">
        <v>149</v>
      </c>
      <c r="B12" s="242" t="s">
        <v>150</v>
      </c>
      <c r="C12" s="243"/>
      <c r="D12" s="24"/>
      <c r="E12" s="74" t="s">
        <v>65</v>
      </c>
      <c r="F12" s="74" t="s">
        <v>65</v>
      </c>
      <c r="G12" s="74" t="s">
        <v>65</v>
      </c>
      <c r="H12" s="74">
        <v>2</v>
      </c>
      <c r="I12" s="132"/>
      <c r="J12" s="74" t="s">
        <v>65</v>
      </c>
      <c r="K12" s="74" t="s">
        <v>65</v>
      </c>
      <c r="L12" s="69">
        <v>10000</v>
      </c>
    </row>
    <row r="13" spans="1:12" x14ac:dyDescent="0.25">
      <c r="A13" s="51" t="s">
        <v>151</v>
      </c>
      <c r="B13" s="242" t="s">
        <v>152</v>
      </c>
      <c r="C13" s="243"/>
      <c r="D13" s="24"/>
      <c r="E13" s="74">
        <v>1</v>
      </c>
      <c r="F13" s="74" t="s">
        <v>65</v>
      </c>
      <c r="G13" s="74" t="s">
        <v>65</v>
      </c>
      <c r="H13" s="74" t="s">
        <v>65</v>
      </c>
      <c r="I13" s="132" t="s">
        <v>65</v>
      </c>
      <c r="J13" s="74" t="s">
        <v>65</v>
      </c>
      <c r="K13" s="74" t="s">
        <v>65</v>
      </c>
      <c r="L13" s="69">
        <v>15000</v>
      </c>
    </row>
    <row r="14" spans="1:12" x14ac:dyDescent="0.25">
      <c r="A14" s="51" t="s">
        <v>153</v>
      </c>
      <c r="B14" s="242" t="s">
        <v>154</v>
      </c>
      <c r="C14" s="243"/>
      <c r="D14" s="24"/>
      <c r="E14" s="74">
        <v>2</v>
      </c>
      <c r="F14" s="74" t="s">
        <v>65</v>
      </c>
      <c r="G14" s="74" t="s">
        <v>65</v>
      </c>
      <c r="H14" s="74" t="s">
        <v>65</v>
      </c>
      <c r="I14" s="132" t="s">
        <v>65</v>
      </c>
      <c r="J14" s="74" t="s">
        <v>65</v>
      </c>
      <c r="K14" s="74" t="s">
        <v>65</v>
      </c>
      <c r="L14" s="69">
        <v>20000</v>
      </c>
    </row>
    <row r="15" spans="1:12" x14ac:dyDescent="0.25">
      <c r="A15" s="51" t="s">
        <v>155</v>
      </c>
      <c r="B15" s="242" t="s">
        <v>156</v>
      </c>
      <c r="C15" s="243"/>
      <c r="D15" s="24"/>
      <c r="E15" s="74">
        <v>4</v>
      </c>
      <c r="F15" s="74" t="s">
        <v>157</v>
      </c>
      <c r="G15" s="74">
        <v>8</v>
      </c>
      <c r="H15" s="74"/>
      <c r="I15" s="132" t="s">
        <v>65</v>
      </c>
      <c r="J15" s="74" t="s">
        <v>65</v>
      </c>
      <c r="K15" s="74" t="s">
        <v>65</v>
      </c>
      <c r="L15" s="69">
        <v>30000</v>
      </c>
    </row>
    <row r="16" spans="1:12" x14ac:dyDescent="0.25">
      <c r="A16" s="51" t="s">
        <v>65</v>
      </c>
      <c r="B16" s="242" t="s">
        <v>65</v>
      </c>
      <c r="C16" s="243"/>
      <c r="D16" s="24"/>
      <c r="E16" s="74" t="s">
        <v>65</v>
      </c>
      <c r="F16" s="74" t="s">
        <v>65</v>
      </c>
      <c r="G16" s="74" t="s">
        <v>65</v>
      </c>
      <c r="H16" s="74" t="s">
        <v>65</v>
      </c>
      <c r="I16" s="132" t="s">
        <v>65</v>
      </c>
      <c r="J16" s="74" t="s">
        <v>65</v>
      </c>
      <c r="K16" s="74" t="s">
        <v>65</v>
      </c>
      <c r="L16" s="69"/>
    </row>
    <row r="17" spans="1:12" x14ac:dyDescent="0.25">
      <c r="A17" s="51" t="s">
        <v>65</v>
      </c>
      <c r="B17" s="242" t="s">
        <v>65</v>
      </c>
      <c r="C17" s="243"/>
      <c r="D17" s="24"/>
      <c r="E17" s="74" t="s">
        <v>65</v>
      </c>
      <c r="F17" s="74" t="s">
        <v>65</v>
      </c>
      <c r="G17" s="74" t="s">
        <v>65</v>
      </c>
      <c r="H17" s="74" t="s">
        <v>65</v>
      </c>
      <c r="I17" s="132" t="s">
        <v>65</v>
      </c>
      <c r="J17" s="74" t="s">
        <v>65</v>
      </c>
      <c r="K17" s="74" t="s">
        <v>65</v>
      </c>
      <c r="L17" s="69"/>
    </row>
    <row r="18" spans="1:12" x14ac:dyDescent="0.25">
      <c r="A18" s="51" t="s">
        <v>65</v>
      </c>
      <c r="B18" s="242" t="s">
        <v>65</v>
      </c>
      <c r="C18" s="243"/>
      <c r="D18" s="24"/>
      <c r="E18" s="74" t="s">
        <v>65</v>
      </c>
      <c r="F18" s="74" t="s">
        <v>65</v>
      </c>
      <c r="G18" s="74" t="s">
        <v>65</v>
      </c>
      <c r="H18" s="74" t="s">
        <v>65</v>
      </c>
      <c r="I18" s="132" t="s">
        <v>65</v>
      </c>
      <c r="J18" s="74" t="s">
        <v>65</v>
      </c>
      <c r="K18" s="74" t="s">
        <v>65</v>
      </c>
      <c r="L18" s="69"/>
    </row>
    <row r="19" spans="1:12" x14ac:dyDescent="0.25">
      <c r="A19" s="51" t="s">
        <v>65</v>
      </c>
      <c r="B19" s="53" t="s">
        <v>65</v>
      </c>
      <c r="C19" s="54" t="s">
        <v>65</v>
      </c>
      <c r="D19" s="24"/>
      <c r="E19" s="74" t="s">
        <v>65</v>
      </c>
      <c r="F19" s="74" t="s">
        <v>65</v>
      </c>
      <c r="G19" s="74" t="s">
        <v>65</v>
      </c>
      <c r="H19" s="74" t="s">
        <v>65</v>
      </c>
      <c r="I19" s="132" t="s">
        <v>65</v>
      </c>
      <c r="J19" s="74" t="s">
        <v>65</v>
      </c>
      <c r="K19" s="74" t="s">
        <v>65</v>
      </c>
      <c r="L19" s="69" t="s">
        <v>65</v>
      </c>
    </row>
    <row r="20" spans="1:12" x14ac:dyDescent="0.25">
      <c r="A20" s="170" t="s">
        <v>42</v>
      </c>
      <c r="B20" s="170"/>
      <c r="C20" s="170"/>
      <c r="D20" s="90"/>
      <c r="E20" s="75">
        <f>SUM(E11:E19)</f>
        <v>11</v>
      </c>
      <c r="F20" s="75">
        <v>4</v>
      </c>
      <c r="G20" s="75">
        <v>8</v>
      </c>
      <c r="H20" s="75">
        <f>SUM(H11:H19)</f>
        <v>2</v>
      </c>
      <c r="I20" s="133"/>
      <c r="J20" s="76" t="s">
        <v>65</v>
      </c>
      <c r="K20" s="76" t="s">
        <v>65</v>
      </c>
      <c r="L20" s="83">
        <f>SUM(L11:L19)</f>
        <v>315425</v>
      </c>
    </row>
    <row r="21" spans="1:12" x14ac:dyDescent="0.25">
      <c r="A21" s="66" t="s">
        <v>38</v>
      </c>
      <c r="B21" s="325" t="s">
        <v>39</v>
      </c>
      <c r="C21" s="326"/>
      <c r="D21" s="183" t="s">
        <v>43</v>
      </c>
      <c r="E21" s="184"/>
      <c r="F21" s="184"/>
      <c r="G21" s="184"/>
      <c r="H21" s="184"/>
      <c r="I21" s="184"/>
      <c r="J21" s="184"/>
      <c r="K21" s="184"/>
      <c r="L21" s="67" t="s">
        <v>65</v>
      </c>
    </row>
    <row r="22" spans="1:12" x14ac:dyDescent="0.25">
      <c r="A22" s="51" t="s">
        <v>158</v>
      </c>
      <c r="B22" s="242" t="s">
        <v>159</v>
      </c>
      <c r="C22" s="243"/>
      <c r="D22" s="24"/>
      <c r="E22" s="74"/>
      <c r="F22" s="74">
        <v>3</v>
      </c>
      <c r="G22" s="74" t="s">
        <v>65</v>
      </c>
      <c r="H22" s="74">
        <v>3</v>
      </c>
      <c r="I22" s="132"/>
      <c r="J22" s="74" t="s">
        <v>65</v>
      </c>
      <c r="K22" s="74" t="s">
        <v>65</v>
      </c>
      <c r="L22" s="68">
        <v>25000</v>
      </c>
    </row>
    <row r="23" spans="1:12" x14ac:dyDescent="0.25">
      <c r="A23" s="51"/>
      <c r="B23" s="53"/>
      <c r="C23" s="54" t="s">
        <v>65</v>
      </c>
      <c r="D23" s="24"/>
      <c r="E23" s="74"/>
      <c r="F23" s="74"/>
      <c r="G23" s="74"/>
      <c r="H23" s="74" t="s">
        <v>65</v>
      </c>
      <c r="I23" s="132"/>
      <c r="J23" s="74" t="s">
        <v>65</v>
      </c>
      <c r="K23" s="74" t="s">
        <v>65</v>
      </c>
      <c r="L23" s="69"/>
    </row>
    <row r="24" spans="1:12" x14ac:dyDescent="0.25">
      <c r="A24" s="51"/>
      <c r="B24" s="53"/>
      <c r="C24" s="54" t="s">
        <v>65</v>
      </c>
      <c r="D24" s="24"/>
      <c r="E24" s="74" t="s">
        <v>65</v>
      </c>
      <c r="F24" s="74"/>
      <c r="G24" s="74"/>
      <c r="H24" s="74" t="s">
        <v>65</v>
      </c>
      <c r="I24" s="132"/>
      <c r="J24" s="74" t="s">
        <v>65</v>
      </c>
      <c r="K24" s="74" t="s">
        <v>65</v>
      </c>
      <c r="L24" s="69"/>
    </row>
    <row r="25" spans="1:12" x14ac:dyDescent="0.25">
      <c r="A25" s="51" t="s">
        <v>65</v>
      </c>
      <c r="B25" s="53" t="s">
        <v>65</v>
      </c>
      <c r="C25" s="54" t="s">
        <v>65</v>
      </c>
      <c r="D25" s="24"/>
      <c r="E25" s="74" t="s">
        <v>65</v>
      </c>
      <c r="F25" s="74" t="s">
        <v>65</v>
      </c>
      <c r="G25" s="74" t="s">
        <v>65</v>
      </c>
      <c r="H25" s="74" t="s">
        <v>65</v>
      </c>
      <c r="I25" s="132"/>
      <c r="J25" s="74" t="s">
        <v>65</v>
      </c>
      <c r="K25" s="74" t="s">
        <v>65</v>
      </c>
      <c r="L25" s="69"/>
    </row>
    <row r="26" spans="1:12" x14ac:dyDescent="0.25">
      <c r="A26" s="51" t="s">
        <v>65</v>
      </c>
      <c r="B26" s="53" t="s">
        <v>65</v>
      </c>
      <c r="C26" s="54" t="s">
        <v>65</v>
      </c>
      <c r="D26" s="24"/>
      <c r="E26" s="74" t="s">
        <v>65</v>
      </c>
      <c r="F26" s="74" t="s">
        <v>65</v>
      </c>
      <c r="G26" s="74" t="s">
        <v>65</v>
      </c>
      <c r="H26" s="74"/>
      <c r="I26" s="132"/>
      <c r="J26" s="74" t="s">
        <v>65</v>
      </c>
      <c r="K26" s="74" t="s">
        <v>65</v>
      </c>
      <c r="L26" s="69"/>
    </row>
    <row r="27" spans="1:12" x14ac:dyDescent="0.25">
      <c r="A27" s="51" t="s">
        <v>65</v>
      </c>
      <c r="B27" s="53" t="s">
        <v>65</v>
      </c>
      <c r="C27" s="54" t="s">
        <v>65</v>
      </c>
      <c r="D27" s="24"/>
      <c r="E27" s="74" t="s">
        <v>65</v>
      </c>
      <c r="F27" s="74" t="s">
        <v>65</v>
      </c>
      <c r="G27" s="74" t="s">
        <v>65</v>
      </c>
      <c r="H27" s="74" t="s">
        <v>65</v>
      </c>
      <c r="I27" s="132"/>
      <c r="J27" s="74" t="s">
        <v>65</v>
      </c>
      <c r="K27" s="74" t="s">
        <v>65</v>
      </c>
      <c r="L27" s="69"/>
    </row>
    <row r="28" spans="1:12" x14ac:dyDescent="0.25">
      <c r="A28" s="51" t="s">
        <v>65</v>
      </c>
      <c r="B28" s="53" t="s">
        <v>65</v>
      </c>
      <c r="C28" s="54" t="s">
        <v>65</v>
      </c>
      <c r="D28" s="24"/>
      <c r="E28" s="74" t="s">
        <v>65</v>
      </c>
      <c r="F28" s="74" t="s">
        <v>65</v>
      </c>
      <c r="G28" s="74" t="s">
        <v>65</v>
      </c>
      <c r="H28" s="74" t="s">
        <v>65</v>
      </c>
      <c r="I28" s="132"/>
      <c r="J28" s="74" t="s">
        <v>65</v>
      </c>
      <c r="K28" s="74" t="s">
        <v>65</v>
      </c>
      <c r="L28" s="69"/>
    </row>
    <row r="29" spans="1:12" x14ac:dyDescent="0.25">
      <c r="A29" s="51" t="s">
        <v>65</v>
      </c>
      <c r="B29" s="53" t="s">
        <v>65</v>
      </c>
      <c r="C29" s="54" t="s">
        <v>65</v>
      </c>
      <c r="D29" s="24"/>
      <c r="E29" s="74" t="s">
        <v>65</v>
      </c>
      <c r="F29" s="74" t="s">
        <v>65</v>
      </c>
      <c r="G29" s="74" t="s">
        <v>65</v>
      </c>
      <c r="H29" s="74" t="s">
        <v>65</v>
      </c>
      <c r="I29" s="132"/>
      <c r="J29" s="74" t="s">
        <v>65</v>
      </c>
      <c r="K29" s="74" t="s">
        <v>65</v>
      </c>
      <c r="L29" s="69"/>
    </row>
    <row r="30" spans="1:12" x14ac:dyDescent="0.25">
      <c r="A30" s="327" t="s">
        <v>45</v>
      </c>
      <c r="B30" s="328"/>
      <c r="C30" s="329"/>
      <c r="D30" s="89"/>
      <c r="E30" s="77">
        <f>SUM(E22,E22:E29)</f>
        <v>0</v>
      </c>
      <c r="F30" s="77">
        <v>0</v>
      </c>
      <c r="G30" s="77">
        <v>8</v>
      </c>
      <c r="H30" s="77">
        <f>SUM(H22:H29)</f>
        <v>3</v>
      </c>
      <c r="I30" s="134"/>
      <c r="J30" s="330" t="s">
        <v>65</v>
      </c>
      <c r="K30" s="331"/>
      <c r="L30" s="83">
        <f>SUM(L22:L29)</f>
        <v>25000</v>
      </c>
    </row>
    <row r="31" spans="1:12" x14ac:dyDescent="0.25">
      <c r="A31" s="29" t="s">
        <v>46</v>
      </c>
      <c r="B31" s="70" t="s">
        <v>65</v>
      </c>
      <c r="C31" s="70" t="s">
        <v>65</v>
      </c>
      <c r="D31" s="29"/>
      <c r="E31" s="78">
        <f>SUM(E20,E30)</f>
        <v>11</v>
      </c>
      <c r="F31" s="79">
        <v>7</v>
      </c>
      <c r="G31" s="79">
        <v>8</v>
      </c>
      <c r="H31" s="79">
        <f>H20+H30</f>
        <v>5</v>
      </c>
      <c r="I31" s="135"/>
      <c r="J31" s="332"/>
      <c r="K31" s="333"/>
      <c r="L31" s="84">
        <f>L20+L30</f>
        <v>340425</v>
      </c>
    </row>
    <row r="32" spans="1:12" x14ac:dyDescent="0.25">
      <c r="A32" s="309" t="s">
        <v>4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  <c r="L32" s="111" t="s">
        <v>160</v>
      </c>
    </row>
    <row r="33" spans="1:12" x14ac:dyDescent="0.25">
      <c r="A33" s="311" t="s">
        <v>47</v>
      </c>
      <c r="B33" s="312"/>
      <c r="C33" s="312"/>
      <c r="D33" s="312"/>
      <c r="E33" s="312"/>
      <c r="F33" s="312"/>
      <c r="G33" s="313"/>
      <c r="H33" s="314" t="s">
        <v>48</v>
      </c>
      <c r="I33" s="314"/>
      <c r="J33" s="314"/>
      <c r="K33" s="314"/>
      <c r="L33" s="315"/>
    </row>
    <row r="34" spans="1:12" x14ac:dyDescent="0.25">
      <c r="A34" s="324" t="s">
        <v>72</v>
      </c>
      <c r="B34" s="294"/>
      <c r="C34" s="294"/>
      <c r="D34" s="294"/>
      <c r="E34" s="294"/>
      <c r="F34" s="294"/>
      <c r="G34" s="295"/>
      <c r="H34" s="80" t="s">
        <v>49</v>
      </c>
      <c r="I34" s="80" t="s">
        <v>37</v>
      </c>
      <c r="J34" s="80" t="s">
        <v>50</v>
      </c>
      <c r="K34" s="80" t="s">
        <v>51</v>
      </c>
      <c r="L34" s="71" t="s">
        <v>52</v>
      </c>
    </row>
    <row r="35" spans="1:12" x14ac:dyDescent="0.25">
      <c r="A35" s="296"/>
      <c r="B35" s="297"/>
      <c r="C35" s="297"/>
      <c r="D35" s="297"/>
      <c r="E35" s="297"/>
      <c r="F35" s="297"/>
      <c r="G35" s="298"/>
      <c r="H35" s="82" t="s">
        <v>161</v>
      </c>
      <c r="I35" s="82">
        <v>315425</v>
      </c>
      <c r="J35" s="82">
        <v>315425</v>
      </c>
      <c r="K35" s="82">
        <v>315425</v>
      </c>
      <c r="L35" s="82">
        <v>315425</v>
      </c>
    </row>
    <row r="36" spans="1:12" x14ac:dyDescent="0.25">
      <c r="A36" s="62"/>
      <c r="B36" s="62"/>
      <c r="C36" s="62"/>
      <c r="E36" s="73"/>
      <c r="F36" s="73"/>
      <c r="G36" s="73"/>
      <c r="H36" s="73"/>
      <c r="I36" s="73"/>
      <c r="J36" s="73"/>
      <c r="K36" s="73"/>
      <c r="L36" s="62"/>
    </row>
    <row r="37" spans="1:12" x14ac:dyDescent="0.25">
      <c r="A37" s="62"/>
      <c r="B37" s="62"/>
      <c r="C37" s="62"/>
      <c r="E37" s="73"/>
      <c r="F37" s="73"/>
      <c r="G37" s="73"/>
      <c r="H37" s="73"/>
      <c r="I37" s="73"/>
      <c r="J37" s="73"/>
      <c r="K37" s="73"/>
      <c r="L37" s="62"/>
    </row>
    <row r="38" spans="1:12" x14ac:dyDescent="0.25">
      <c r="A38" s="72"/>
      <c r="B38" s="62"/>
      <c r="C38" s="62"/>
      <c r="E38" s="73"/>
      <c r="F38" s="73"/>
      <c r="G38" s="73"/>
      <c r="H38" s="73"/>
      <c r="I38" s="73"/>
      <c r="J38" s="73"/>
      <c r="K38" s="73"/>
      <c r="L38" s="62"/>
    </row>
  </sheetData>
  <mergeCells count="37">
    <mergeCell ref="B13:C13"/>
    <mergeCell ref="B14:C14"/>
    <mergeCell ref="B15:C15"/>
    <mergeCell ref="B18:C18"/>
    <mergeCell ref="A20:C20"/>
    <mergeCell ref="B17:C17"/>
    <mergeCell ref="B16:C16"/>
    <mergeCell ref="G7:G8"/>
    <mergeCell ref="H7:H8"/>
    <mergeCell ref="A8:B8"/>
    <mergeCell ref="B12:C12"/>
    <mergeCell ref="B10:C10"/>
    <mergeCell ref="B11:C11"/>
    <mergeCell ref="D7:D9"/>
    <mergeCell ref="D10:K10"/>
    <mergeCell ref="A34:G35"/>
    <mergeCell ref="B21:C21"/>
    <mergeCell ref="B22:C22"/>
    <mergeCell ref="A30:C30"/>
    <mergeCell ref="J30:K31"/>
    <mergeCell ref="D21:K21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8"/>
  <sheetViews>
    <sheetView topLeftCell="A16" zoomScale="70" zoomScaleNormal="70" workbookViewId="0">
      <selection activeCell="L31" sqref="L31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29.140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08"/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293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38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0.16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162</v>
      </c>
      <c r="B11" s="191" t="s">
        <v>163</v>
      </c>
      <c r="C11" s="192"/>
      <c r="D11" s="24" t="s">
        <v>60</v>
      </c>
      <c r="E11" s="21"/>
      <c r="F11" s="21"/>
      <c r="G11" s="21"/>
      <c r="H11" s="21">
        <v>12</v>
      </c>
      <c r="I11" s="121"/>
      <c r="J11" s="21"/>
      <c r="K11" s="21" t="s">
        <v>61</v>
      </c>
      <c r="L11" s="22">
        <v>35193.89</v>
      </c>
    </row>
    <row r="12" spans="1:12" x14ac:dyDescent="0.25">
      <c r="A12" s="20"/>
      <c r="B12" s="191"/>
      <c r="C12" s="192"/>
      <c r="D12" s="24"/>
      <c r="E12" s="21"/>
      <c r="F12" s="21"/>
      <c r="G12" s="21"/>
      <c r="H12" s="21"/>
      <c r="I12" s="121"/>
      <c r="J12" s="21"/>
      <c r="K12" s="21"/>
      <c r="L12" s="22"/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0</v>
      </c>
      <c r="F20" s="4">
        <f>SUM(F11:F19)</f>
        <v>0</v>
      </c>
      <c r="G20" s="4">
        <f>SUM(G11:G19)</f>
        <v>0</v>
      </c>
      <c r="H20" s="4">
        <f>SUM(H11:H19)</f>
        <v>12</v>
      </c>
      <c r="I20" s="123">
        <f>SUM(I11:I19)</f>
        <v>0</v>
      </c>
      <c r="J20" s="28"/>
      <c r="K20" s="28"/>
      <c r="L20" s="33">
        <f>SUM(L10:L19)</f>
        <v>35193.89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/>
      <c r="B22" s="191"/>
      <c r="C22" s="192"/>
      <c r="D22" s="24"/>
      <c r="E22" s="21"/>
      <c r="F22" s="21"/>
      <c r="G22" s="21"/>
      <c r="H22" s="21"/>
      <c r="I22" s="121"/>
      <c r="J22" s="21"/>
      <c r="K22" s="21"/>
      <c r="L22" s="22"/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0</v>
      </c>
      <c r="F31" s="4">
        <f>SUM(F20,F30)</f>
        <v>0</v>
      </c>
      <c r="G31" s="4">
        <f>SUM(G20,G30)</f>
        <v>0</v>
      </c>
      <c r="H31" s="4">
        <f>SUM(H20,H30)</f>
        <v>12</v>
      </c>
      <c r="I31" s="123">
        <f>SUM(I20,I30)</f>
        <v>0</v>
      </c>
      <c r="J31" s="176"/>
      <c r="K31" s="177"/>
      <c r="L31" s="34">
        <f>SUM(L20,L30)</f>
        <v>35193.89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199806.11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164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235000</v>
      </c>
      <c r="I35" s="36">
        <v>235000</v>
      </c>
      <c r="J35" s="36">
        <v>235000</v>
      </c>
      <c r="K35" s="36">
        <v>235000</v>
      </c>
      <c r="L35" s="36">
        <v>235000</v>
      </c>
    </row>
    <row r="38" spans="1:12" x14ac:dyDescent="0.25">
      <c r="A38" s="32"/>
    </row>
  </sheetData>
  <mergeCells count="37">
    <mergeCell ref="B16:C16"/>
    <mergeCell ref="B17:C17"/>
    <mergeCell ref="B18:C18"/>
    <mergeCell ref="A4:L4"/>
    <mergeCell ref="A5:L6"/>
    <mergeCell ref="I7:I8"/>
    <mergeCell ref="J7:J8"/>
    <mergeCell ref="K7:K8"/>
    <mergeCell ref="L7:L9"/>
    <mergeCell ref="B12:C12"/>
    <mergeCell ref="B13:C13"/>
    <mergeCell ref="B14:C14"/>
    <mergeCell ref="A7:B7"/>
    <mergeCell ref="A8:B8"/>
    <mergeCell ref="E7:E8"/>
    <mergeCell ref="F7:F8"/>
    <mergeCell ref="G7:G8"/>
    <mergeCell ref="H7:H8"/>
    <mergeCell ref="B15:C15"/>
    <mergeCell ref="B1:F1"/>
    <mergeCell ref="B2:F2"/>
    <mergeCell ref="B3:F3"/>
    <mergeCell ref="B10:C10"/>
    <mergeCell ref="B11:C11"/>
    <mergeCell ref="A9:B9"/>
    <mergeCell ref="D7:D9"/>
    <mergeCell ref="D10:K10"/>
    <mergeCell ref="J30:K31"/>
    <mergeCell ref="A32:K32"/>
    <mergeCell ref="A33:G33"/>
    <mergeCell ref="H33:L33"/>
    <mergeCell ref="D21:K21"/>
    <mergeCell ref="A34:G35"/>
    <mergeCell ref="A20:C20"/>
    <mergeCell ref="B21:C21"/>
    <mergeCell ref="B22:C22"/>
    <mergeCell ref="A30:C3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1200-000001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12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8"/>
  <sheetViews>
    <sheetView topLeftCell="A22" zoomScale="80" zoomScaleNormal="80" workbookViewId="0">
      <selection activeCell="B2" sqref="B2:F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3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3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3" s="1" customFormat="1" ht="21.75" customHeight="1" x14ac:dyDescent="0.25">
      <c r="A3" s="42" t="s">
        <v>25</v>
      </c>
      <c r="B3" s="264">
        <v>45779</v>
      </c>
      <c r="C3" s="208"/>
      <c r="D3" s="208"/>
      <c r="E3" s="208"/>
      <c r="F3" s="209"/>
    </row>
    <row r="4" spans="1:13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3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3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3" ht="16.5" customHeight="1" x14ac:dyDescent="0.25">
      <c r="A7" s="202" t="s">
        <v>26</v>
      </c>
      <c r="B7" s="203"/>
      <c r="C7" s="18" t="s">
        <v>27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3" x14ac:dyDescent="0.25">
      <c r="A8" s="202" t="s">
        <v>36</v>
      </c>
      <c r="B8" s="203"/>
      <c r="C8" s="18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3" x14ac:dyDescent="0.25">
      <c r="A9" s="202" t="s">
        <v>36</v>
      </c>
      <c r="B9" s="203"/>
      <c r="C9" s="18" t="s">
        <v>27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3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  <c r="M10" s="25" t="s">
        <v>165</v>
      </c>
    </row>
    <row r="11" spans="1:13" x14ac:dyDescent="0.25">
      <c r="A11" s="20" t="s">
        <v>166</v>
      </c>
      <c r="B11" s="191" t="s">
        <v>167</v>
      </c>
      <c r="C11" s="192"/>
      <c r="D11" s="24" t="s">
        <v>60</v>
      </c>
      <c r="E11" s="21">
        <v>0</v>
      </c>
      <c r="F11" s="21"/>
      <c r="G11" s="21"/>
      <c r="H11" s="21">
        <v>30</v>
      </c>
      <c r="I11" s="121"/>
      <c r="J11" s="21"/>
      <c r="K11" s="21" t="s">
        <v>61</v>
      </c>
      <c r="L11" s="43">
        <v>277188</v>
      </c>
    </row>
    <row r="12" spans="1:13" x14ac:dyDescent="0.25">
      <c r="A12" s="20"/>
      <c r="B12" s="191"/>
      <c r="C12" s="192"/>
      <c r="D12" s="24"/>
      <c r="E12" s="21"/>
      <c r="F12" s="21"/>
      <c r="G12" s="21"/>
      <c r="H12" s="21"/>
      <c r="I12" s="121"/>
      <c r="J12" s="21"/>
      <c r="K12" s="21"/>
      <c r="L12" s="43"/>
    </row>
    <row r="13" spans="1:13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43"/>
    </row>
    <row r="14" spans="1:13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43"/>
    </row>
    <row r="15" spans="1:13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43"/>
    </row>
    <row r="16" spans="1:13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43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43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43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43"/>
    </row>
    <row r="20" spans="1:12" x14ac:dyDescent="0.25">
      <c r="A20" s="170" t="s">
        <v>42</v>
      </c>
      <c r="B20" s="170"/>
      <c r="C20" s="170"/>
      <c r="D20" s="90"/>
      <c r="E20" s="4">
        <f>SUM(E11:E19)</f>
        <v>0</v>
      </c>
      <c r="F20" s="4">
        <f>SUM(F11:F19)</f>
        <v>0</v>
      </c>
      <c r="G20" s="4">
        <f>SUM(G11:G19)</f>
        <v>0</v>
      </c>
      <c r="H20" s="4">
        <f>SUM(H11:H19)</f>
        <v>30</v>
      </c>
      <c r="I20" s="123">
        <f>SUM(I11:I19)</f>
        <v>0</v>
      </c>
      <c r="J20" s="28"/>
      <c r="K20" s="28"/>
      <c r="L20" s="33">
        <f>SUM(L10:L19)</f>
        <v>277188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 t="s">
        <v>166</v>
      </c>
      <c r="B22" s="191" t="s">
        <v>167</v>
      </c>
      <c r="C22" s="192"/>
      <c r="D22" s="24" t="s">
        <v>60</v>
      </c>
      <c r="E22" s="21">
        <v>0</v>
      </c>
      <c r="F22" s="21"/>
      <c r="G22" s="21"/>
      <c r="H22" s="21">
        <v>30</v>
      </c>
      <c r="I22" s="121"/>
      <c r="J22" s="21"/>
      <c r="K22" s="21" t="s">
        <v>61</v>
      </c>
      <c r="L22" s="43">
        <v>55437</v>
      </c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30</v>
      </c>
      <c r="I30" s="122">
        <f>SUM(I22:I29)</f>
        <v>0</v>
      </c>
      <c r="J30" s="174"/>
      <c r="K30" s="175"/>
      <c r="L30" s="33">
        <f>SUM(L22:L29)</f>
        <v>55437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0</v>
      </c>
      <c r="F31" s="4">
        <f>SUM(F20,F30)</f>
        <v>0</v>
      </c>
      <c r="G31" s="4">
        <f>SUM(G20,G30)</f>
        <v>0</v>
      </c>
      <c r="H31" s="4">
        <f>SUM(H20,H30)</f>
        <v>60</v>
      </c>
      <c r="I31" s="123">
        <f>SUM(I20,I30)</f>
        <v>0</v>
      </c>
      <c r="J31" s="176"/>
      <c r="K31" s="177"/>
      <c r="L31" s="34">
        <f>SUM(L20,L30)</f>
        <v>332625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72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332625</v>
      </c>
      <c r="I35" s="31">
        <v>332625</v>
      </c>
      <c r="J35" s="31">
        <v>332625</v>
      </c>
      <c r="K35" s="31">
        <v>332625</v>
      </c>
      <c r="L35" s="31">
        <v>332625</v>
      </c>
    </row>
    <row r="38" spans="1:12" x14ac:dyDescent="0.25">
      <c r="A38" s="32"/>
    </row>
  </sheetData>
  <mergeCells count="37">
    <mergeCell ref="J30:K31"/>
    <mergeCell ref="D21:K21"/>
    <mergeCell ref="G7:G8"/>
    <mergeCell ref="H7:H8"/>
    <mergeCell ref="A8:B8"/>
    <mergeCell ref="B10:C10"/>
    <mergeCell ref="B11:C11"/>
    <mergeCell ref="D7:D9"/>
    <mergeCell ref="D10:K10"/>
    <mergeCell ref="B17:C17"/>
    <mergeCell ref="B18:C18"/>
    <mergeCell ref="B12:C12"/>
    <mergeCell ref="B13:C13"/>
    <mergeCell ref="B14:C14"/>
    <mergeCell ref="B15:C15"/>
    <mergeCell ref="B16:C16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300-000000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1300-000001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13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8"/>
  <sheetViews>
    <sheetView topLeftCell="A18" zoomScale="80" zoomScaleNormal="80" workbookViewId="0">
      <selection activeCell="B2" sqref="B2:F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3" width="14.42578125" style="25" bestFit="1" customWidth="1"/>
    <col min="14" max="16384" width="11.42578125" style="25"/>
  </cols>
  <sheetData>
    <row r="1" spans="1:13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3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3" s="1" customFormat="1" ht="21.75" customHeight="1" x14ac:dyDescent="0.25">
      <c r="A3" s="42" t="s">
        <v>25</v>
      </c>
      <c r="B3" s="334" t="s">
        <v>168</v>
      </c>
      <c r="C3" s="208"/>
      <c r="D3" s="208"/>
      <c r="E3" s="208"/>
      <c r="F3" s="209"/>
    </row>
    <row r="4" spans="1:13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3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3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3" ht="16.5" customHeight="1" x14ac:dyDescent="0.25">
      <c r="A7" s="202" t="s">
        <v>26</v>
      </c>
      <c r="B7" s="203"/>
      <c r="C7" s="18">
        <v>314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3" x14ac:dyDescent="0.25">
      <c r="A8" s="202" t="s">
        <v>36</v>
      </c>
      <c r="B8" s="203"/>
      <c r="C8" s="18">
        <v>74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3" x14ac:dyDescent="0.25">
      <c r="A9" s="202" t="s">
        <v>36</v>
      </c>
      <c r="B9" s="203"/>
      <c r="C9" s="19">
        <v>0.35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3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3" x14ac:dyDescent="0.25">
      <c r="A11" s="20" t="s">
        <v>169</v>
      </c>
      <c r="B11" s="335" t="s">
        <v>170</v>
      </c>
      <c r="C11" s="243"/>
      <c r="D11" s="24" t="s">
        <v>60</v>
      </c>
      <c r="E11" s="21">
        <v>14</v>
      </c>
      <c r="F11" s="21"/>
      <c r="G11" s="21"/>
      <c r="H11" s="60">
        <v>14</v>
      </c>
      <c r="I11" s="121"/>
      <c r="J11" s="21" t="s">
        <v>79</v>
      </c>
      <c r="K11" s="21"/>
      <c r="L11" s="22">
        <v>208000</v>
      </c>
      <c r="M11" s="138"/>
    </row>
    <row r="12" spans="1:13" x14ac:dyDescent="0.25">
      <c r="A12" s="20" t="s">
        <v>169</v>
      </c>
      <c r="B12" s="335" t="s">
        <v>171</v>
      </c>
      <c r="C12" s="243"/>
      <c r="D12" s="24" t="s">
        <v>90</v>
      </c>
      <c r="E12" s="21">
        <v>6</v>
      </c>
      <c r="F12" s="21">
        <v>6</v>
      </c>
      <c r="G12" s="21">
        <v>6</v>
      </c>
      <c r="H12" s="21">
        <v>6</v>
      </c>
      <c r="I12" s="121"/>
      <c r="J12" s="21" t="s">
        <v>79</v>
      </c>
      <c r="K12" s="21"/>
      <c r="L12" s="22">
        <v>112000</v>
      </c>
      <c r="M12" s="138"/>
    </row>
    <row r="13" spans="1:13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  <c r="M13" s="138"/>
    </row>
    <row r="14" spans="1:13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  <c r="M14" s="138"/>
    </row>
    <row r="15" spans="1:13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  <c r="M15" s="138"/>
    </row>
    <row r="16" spans="1:13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  <c r="M16" s="138"/>
    </row>
    <row r="17" spans="1:13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  <c r="M17" s="138"/>
    </row>
    <row r="18" spans="1:13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  <c r="M18" s="138"/>
    </row>
    <row r="19" spans="1:13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  <c r="M19" s="138"/>
    </row>
    <row r="20" spans="1:13" x14ac:dyDescent="0.25">
      <c r="A20" s="170" t="s">
        <v>172</v>
      </c>
      <c r="B20" s="170"/>
      <c r="C20" s="170"/>
      <c r="D20" s="90"/>
      <c r="E20" s="4">
        <f>SUM(E11:E19)</f>
        <v>20</v>
      </c>
      <c r="F20" s="4">
        <f>SUM(F11:F19)</f>
        <v>6</v>
      </c>
      <c r="G20" s="4">
        <f>SUM(G11:G19)</f>
        <v>6</v>
      </c>
      <c r="H20" s="4">
        <f>SUM(H11:H19)</f>
        <v>20</v>
      </c>
      <c r="I20" s="123">
        <f>SUM(I11:I19)</f>
        <v>0</v>
      </c>
      <c r="J20" s="28"/>
      <c r="K20" s="28"/>
      <c r="L20" s="137">
        <f>L11+L12</f>
        <v>320000</v>
      </c>
      <c r="M20" s="138">
        <f>SUM(M11:M19)</f>
        <v>0</v>
      </c>
    </row>
    <row r="21" spans="1:13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3" x14ac:dyDescent="0.25">
      <c r="A22" s="20" t="s">
        <v>169</v>
      </c>
      <c r="B22" s="335" t="s">
        <v>170</v>
      </c>
      <c r="C22" s="243"/>
      <c r="D22" s="24" t="s">
        <v>60</v>
      </c>
      <c r="E22" s="21">
        <v>0</v>
      </c>
      <c r="F22" s="21"/>
      <c r="G22" s="21"/>
      <c r="H22" s="21"/>
      <c r="I22" s="121"/>
      <c r="J22" s="21"/>
      <c r="K22" s="21"/>
      <c r="L22" s="22">
        <v>52000</v>
      </c>
    </row>
    <row r="23" spans="1:13" x14ac:dyDescent="0.25">
      <c r="A23" s="20" t="s">
        <v>169</v>
      </c>
      <c r="B23" s="335" t="s">
        <v>171</v>
      </c>
      <c r="C23" s="243"/>
      <c r="D23" s="24" t="s">
        <v>90</v>
      </c>
      <c r="E23" s="21">
        <v>0</v>
      </c>
      <c r="F23" s="21">
        <v>6</v>
      </c>
      <c r="G23" s="21"/>
      <c r="H23" s="21"/>
      <c r="I23" s="121"/>
      <c r="J23" s="21" t="s">
        <v>79</v>
      </c>
      <c r="K23" s="21"/>
      <c r="L23" s="22">
        <v>28000</v>
      </c>
    </row>
    <row r="24" spans="1:13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3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3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3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3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3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3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6</v>
      </c>
      <c r="G30" s="15">
        <f>SUM(G22:G29)</f>
        <v>0</v>
      </c>
      <c r="H30" s="15">
        <f>SUM(H22:H29)</f>
        <v>0</v>
      </c>
      <c r="I30" s="122"/>
      <c r="J30" s="174"/>
      <c r="K30" s="175"/>
      <c r="L30" s="33">
        <f>SUM(L22:L29)</f>
        <v>80000</v>
      </c>
    </row>
    <row r="31" spans="1:13" x14ac:dyDescent="0.25">
      <c r="A31" s="29" t="s">
        <v>46</v>
      </c>
      <c r="B31" s="29"/>
      <c r="C31" s="29"/>
      <c r="D31" s="29"/>
      <c r="E31" s="4">
        <f>SUM(E20,E30)</f>
        <v>20</v>
      </c>
      <c r="F31" s="4">
        <f>SUM(F20,F30)</f>
        <v>12</v>
      </c>
      <c r="G31" s="4">
        <f>SUM(G20,G30)</f>
        <v>6</v>
      </c>
      <c r="H31" s="4">
        <f>SUM(H20,H30)</f>
        <v>20</v>
      </c>
      <c r="I31" s="123"/>
      <c r="J31" s="176"/>
      <c r="K31" s="177"/>
      <c r="L31" s="34">
        <f>SUM(L20,L30)</f>
        <v>400000</v>
      </c>
    </row>
    <row r="32" spans="1:13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72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400000</v>
      </c>
      <c r="I35" s="31">
        <v>400000</v>
      </c>
      <c r="J35" s="31">
        <v>400000</v>
      </c>
      <c r="K35" s="31">
        <v>400000</v>
      </c>
      <c r="L35" s="31">
        <v>400000</v>
      </c>
    </row>
    <row r="38" spans="1:12" x14ac:dyDescent="0.25">
      <c r="A38" s="32"/>
    </row>
  </sheetData>
  <mergeCells count="38">
    <mergeCell ref="A20:C20"/>
    <mergeCell ref="B14:C14"/>
    <mergeCell ref="B15:C15"/>
    <mergeCell ref="B16:C16"/>
    <mergeCell ref="B17:C17"/>
    <mergeCell ref="B18:C18"/>
    <mergeCell ref="B10:C10"/>
    <mergeCell ref="A4:L4"/>
    <mergeCell ref="A5:L6"/>
    <mergeCell ref="I7:I8"/>
    <mergeCell ref="J7:J8"/>
    <mergeCell ref="K7:K8"/>
    <mergeCell ref="L7:L9"/>
    <mergeCell ref="D7:D9"/>
    <mergeCell ref="D10:K10"/>
    <mergeCell ref="A34:G35"/>
    <mergeCell ref="B21:C21"/>
    <mergeCell ref="B22:C22"/>
    <mergeCell ref="A30:C30"/>
    <mergeCell ref="J30:K31"/>
    <mergeCell ref="B23:C23"/>
    <mergeCell ref="D21:K21"/>
    <mergeCell ref="B1:F1"/>
    <mergeCell ref="B2:F2"/>
    <mergeCell ref="B3:F3"/>
    <mergeCell ref="A32:K32"/>
    <mergeCell ref="A33:G33"/>
    <mergeCell ref="H33:L33"/>
    <mergeCell ref="B11:C11"/>
    <mergeCell ref="B12:C12"/>
    <mergeCell ref="B13:C13"/>
    <mergeCell ref="A7:B7"/>
    <mergeCell ref="A8:B8"/>
    <mergeCell ref="A9:B9"/>
    <mergeCell ref="E7:E8"/>
    <mergeCell ref="F7:F8"/>
    <mergeCell ref="G7:G8"/>
    <mergeCell ref="H7:H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400-000000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1400-000001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14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8"/>
  <sheetViews>
    <sheetView topLeftCell="A10" zoomScale="80" zoomScaleNormal="80" workbookViewId="0">
      <selection activeCell="A34" sqref="A34:G35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>
        <v>45712</v>
      </c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464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202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1.0900000000000001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173</v>
      </c>
      <c r="B11" s="191" t="s">
        <v>174</v>
      </c>
      <c r="C11" s="192"/>
      <c r="D11" s="24" t="s">
        <v>60</v>
      </c>
      <c r="E11" s="21">
        <v>4</v>
      </c>
      <c r="F11" s="21">
        <v>0</v>
      </c>
      <c r="G11" s="21">
        <v>5</v>
      </c>
      <c r="H11" s="21">
        <v>9</v>
      </c>
      <c r="I11" s="121">
        <v>0</v>
      </c>
      <c r="J11" s="21" t="s">
        <v>41</v>
      </c>
      <c r="K11" s="21" t="s">
        <v>175</v>
      </c>
      <c r="L11" s="22">
        <v>653195</v>
      </c>
    </row>
    <row r="12" spans="1:12" x14ac:dyDescent="0.25">
      <c r="A12" s="20"/>
      <c r="B12" s="191"/>
      <c r="C12" s="192"/>
      <c r="D12" s="24"/>
      <c r="E12" s="21"/>
      <c r="F12" s="21"/>
      <c r="G12" s="21"/>
      <c r="H12" s="21"/>
      <c r="I12" s="121"/>
      <c r="J12" s="21"/>
      <c r="K12" s="21"/>
      <c r="L12" s="22"/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4</v>
      </c>
      <c r="F20" s="4">
        <f>SUM(F11:F19)</f>
        <v>0</v>
      </c>
      <c r="G20" s="4">
        <f>SUM(G11:G19)</f>
        <v>5</v>
      </c>
      <c r="H20" s="4">
        <f>SUM(H11:H19)</f>
        <v>9</v>
      </c>
      <c r="I20" s="123">
        <f>SUM(I11:I19)</f>
        <v>0</v>
      </c>
      <c r="J20" s="28"/>
      <c r="K20" s="28"/>
      <c r="L20" s="33">
        <f>SUM(L10:L19)</f>
        <v>653195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 t="s">
        <v>173</v>
      </c>
      <c r="B22" s="191" t="s">
        <v>174</v>
      </c>
      <c r="C22" s="192"/>
      <c r="D22" s="24" t="s">
        <v>60</v>
      </c>
      <c r="E22" s="21">
        <v>5</v>
      </c>
      <c r="F22" s="21">
        <v>4</v>
      </c>
      <c r="G22" s="21">
        <v>0</v>
      </c>
      <c r="H22" s="21">
        <v>5</v>
      </c>
      <c r="I22" s="121">
        <v>9</v>
      </c>
      <c r="J22" s="21" t="s">
        <v>79</v>
      </c>
      <c r="K22" s="21" t="s">
        <v>84</v>
      </c>
      <c r="L22" s="22">
        <v>217731</v>
      </c>
    </row>
    <row r="23" spans="1:12" x14ac:dyDescent="0.25">
      <c r="A23" s="20"/>
      <c r="B23" s="23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5</v>
      </c>
      <c r="F30" s="15">
        <f>SUM(F22:F29)</f>
        <v>4</v>
      </c>
      <c r="G30" s="15">
        <f>SUM(G22:G29)</f>
        <v>0</v>
      </c>
      <c r="H30" s="15">
        <f>SUM(H22:H29)</f>
        <v>5</v>
      </c>
      <c r="I30" s="122">
        <f>SUM(I22:I29)</f>
        <v>9</v>
      </c>
      <c r="J30" s="174"/>
      <c r="K30" s="175"/>
      <c r="L30" s="33">
        <f>SUM(L22:L29)</f>
        <v>217731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9</v>
      </c>
      <c r="F31" s="4">
        <f>SUM(F20,F30)</f>
        <v>4</v>
      </c>
      <c r="G31" s="4">
        <f>SUM(G20,G30)</f>
        <v>5</v>
      </c>
      <c r="H31" s="4">
        <f>SUM(H20,H30)</f>
        <v>14</v>
      </c>
      <c r="I31" s="123">
        <f>SUM(I20,I30)</f>
        <v>9</v>
      </c>
      <c r="J31" s="176"/>
      <c r="K31" s="177"/>
      <c r="L31" s="34">
        <f>SUM(L20,L30)</f>
        <v>870926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ht="178.5" customHeight="1" x14ac:dyDescent="0.25">
      <c r="A34" s="337"/>
      <c r="B34" s="338"/>
      <c r="C34" s="338"/>
      <c r="D34" s="338"/>
      <c r="E34" s="338"/>
      <c r="F34" s="338"/>
      <c r="G34" s="339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ht="49.5" customHeight="1" x14ac:dyDescent="0.25">
      <c r="A35" s="340"/>
      <c r="B35" s="341"/>
      <c r="C35" s="341"/>
      <c r="D35" s="341"/>
      <c r="E35" s="341"/>
      <c r="F35" s="341"/>
      <c r="G35" s="342"/>
      <c r="H35" s="36">
        <v>1760577</v>
      </c>
      <c r="I35" s="31">
        <v>870926</v>
      </c>
      <c r="J35" s="31">
        <v>870926</v>
      </c>
      <c r="K35" s="31">
        <v>870926</v>
      </c>
      <c r="L35" s="31">
        <v>870926</v>
      </c>
    </row>
    <row r="38" spans="1:12" ht="267.75" customHeight="1" x14ac:dyDescent="0.25">
      <c r="A38" s="37"/>
      <c r="B38" s="336"/>
      <c r="C38" s="336"/>
      <c r="D38" s="336"/>
      <c r="E38" s="336"/>
      <c r="F38" s="336"/>
      <c r="G38" s="336"/>
      <c r="H38" s="336"/>
    </row>
  </sheetData>
  <mergeCells count="38">
    <mergeCell ref="A34:G35"/>
    <mergeCell ref="A20:C20"/>
    <mergeCell ref="B21:C21"/>
    <mergeCell ref="B22:C22"/>
    <mergeCell ref="A30:C30"/>
    <mergeCell ref="D21:K21"/>
    <mergeCell ref="A33:G33"/>
    <mergeCell ref="H33:L33"/>
    <mergeCell ref="J30:K31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  <mergeCell ref="G7:G8"/>
    <mergeCell ref="H7:H8"/>
    <mergeCell ref="A8:B8"/>
    <mergeCell ref="B38:H38"/>
    <mergeCell ref="B11:C11"/>
    <mergeCell ref="B1:F1"/>
    <mergeCell ref="B2:F2"/>
    <mergeCell ref="B3:F3"/>
    <mergeCell ref="A32:K32"/>
    <mergeCell ref="B10:C10"/>
    <mergeCell ref="D7:D9"/>
    <mergeCell ref="D10:K10"/>
    <mergeCell ref="B17:C17"/>
    <mergeCell ref="B18:C18"/>
    <mergeCell ref="B12:C12"/>
    <mergeCell ref="B13:C13"/>
    <mergeCell ref="B14:C14"/>
    <mergeCell ref="B15:C15"/>
    <mergeCell ref="B16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600-000000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1600-000001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1600-000002000000}">
          <x14:formula1>
            <xm:f>'Liste déroulante'!$A$12:$A$16</xm:f>
          </x14:formula1>
          <xm:sqref>D22:D29 D11:D19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0"/>
  <sheetViews>
    <sheetView topLeftCell="A27" zoomScale="70" zoomScaleNormal="70" workbookViewId="0">
      <selection activeCell="A36" sqref="A36:G37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44.5703125" style="25" customWidth="1"/>
    <col min="4" max="4" width="32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>
        <v>45707</v>
      </c>
      <c r="C3" s="208"/>
      <c r="D3" s="208"/>
      <c r="E3" s="208"/>
      <c r="F3" s="209"/>
    </row>
    <row r="4" spans="1:12" ht="21" customHeight="1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787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274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0.98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ht="18" customHeight="1" x14ac:dyDescent="0.25">
      <c r="A11" s="20" t="s">
        <v>176</v>
      </c>
      <c r="B11" s="191" t="s">
        <v>177</v>
      </c>
      <c r="C11" s="192"/>
      <c r="D11" s="24" t="s">
        <v>60</v>
      </c>
      <c r="E11" s="21"/>
      <c r="F11" s="21"/>
      <c r="G11" s="21"/>
      <c r="H11" s="21"/>
      <c r="I11" s="121"/>
      <c r="J11" s="21" t="s">
        <v>79</v>
      </c>
      <c r="K11" s="21"/>
      <c r="L11" s="33">
        <v>70000</v>
      </c>
    </row>
    <row r="12" spans="1:12" ht="18" customHeight="1" x14ac:dyDescent="0.25">
      <c r="A12" s="20" t="s">
        <v>178</v>
      </c>
      <c r="B12" s="191" t="s">
        <v>179</v>
      </c>
      <c r="C12" s="192"/>
      <c r="D12" s="24" t="s">
        <v>60</v>
      </c>
      <c r="E12" s="21">
        <v>6</v>
      </c>
      <c r="F12" s="21"/>
      <c r="G12" s="21"/>
      <c r="H12" s="21"/>
      <c r="I12" s="121"/>
      <c r="J12" s="21" t="s">
        <v>79</v>
      </c>
      <c r="K12" s="21"/>
      <c r="L12" s="33">
        <v>150000</v>
      </c>
    </row>
    <row r="13" spans="1:12" ht="18" customHeight="1" x14ac:dyDescent="0.25">
      <c r="A13" s="20" t="s">
        <v>180</v>
      </c>
      <c r="B13" s="191" t="s">
        <v>181</v>
      </c>
      <c r="C13" s="192"/>
      <c r="D13" s="24" t="s">
        <v>60</v>
      </c>
      <c r="E13" s="21"/>
      <c r="F13" s="21"/>
      <c r="G13" s="21"/>
      <c r="H13" s="21"/>
      <c r="I13" s="121"/>
      <c r="J13" s="21" t="s">
        <v>103</v>
      </c>
      <c r="K13" s="21" t="s">
        <v>182</v>
      </c>
      <c r="L13" s="33">
        <v>100000</v>
      </c>
    </row>
    <row r="14" spans="1:12" ht="18" customHeight="1" x14ac:dyDescent="0.25">
      <c r="A14" s="20" t="s">
        <v>180</v>
      </c>
      <c r="B14" s="191" t="s">
        <v>183</v>
      </c>
      <c r="C14" s="192"/>
      <c r="D14" s="24" t="s">
        <v>60</v>
      </c>
      <c r="E14" s="21">
        <v>3</v>
      </c>
      <c r="F14" s="21"/>
      <c r="G14" s="21"/>
      <c r="H14" s="21"/>
      <c r="I14" s="121"/>
      <c r="J14" s="21" t="s">
        <v>103</v>
      </c>
      <c r="K14" s="21"/>
      <c r="L14" s="33">
        <v>150000</v>
      </c>
    </row>
    <row r="15" spans="1:12" ht="18" customHeight="1" x14ac:dyDescent="0.25">
      <c r="A15" s="20" t="s">
        <v>184</v>
      </c>
      <c r="B15" s="191" t="s">
        <v>185</v>
      </c>
      <c r="C15" s="192"/>
      <c r="D15" s="24" t="s">
        <v>60</v>
      </c>
      <c r="E15" s="21">
        <v>5</v>
      </c>
      <c r="F15" s="21"/>
      <c r="G15" s="21"/>
      <c r="H15" s="21"/>
      <c r="I15" s="121"/>
      <c r="J15" s="21" t="s">
        <v>41</v>
      </c>
      <c r="K15" s="21" t="s">
        <v>186</v>
      </c>
      <c r="L15" s="33">
        <v>155000</v>
      </c>
    </row>
    <row r="16" spans="1:12" ht="18" customHeight="1" x14ac:dyDescent="0.25">
      <c r="A16" s="20" t="s">
        <v>184</v>
      </c>
      <c r="B16" s="191" t="s">
        <v>187</v>
      </c>
      <c r="C16" s="192"/>
      <c r="D16" s="24" t="s">
        <v>60</v>
      </c>
      <c r="E16" s="21">
        <v>15</v>
      </c>
      <c r="F16" s="21"/>
      <c r="G16" s="21"/>
      <c r="H16" s="21">
        <v>20</v>
      </c>
      <c r="I16" s="121"/>
      <c r="J16" s="21" t="s">
        <v>79</v>
      </c>
      <c r="K16" s="21"/>
      <c r="L16" s="33">
        <v>230000</v>
      </c>
    </row>
    <row r="17" spans="1:12" ht="18" customHeight="1" x14ac:dyDescent="0.25">
      <c r="A17" s="20" t="s">
        <v>184</v>
      </c>
      <c r="B17" s="191" t="s">
        <v>188</v>
      </c>
      <c r="C17" s="192"/>
      <c r="D17" s="24" t="s">
        <v>60</v>
      </c>
      <c r="E17" s="21"/>
      <c r="F17" s="21"/>
      <c r="G17" s="21"/>
      <c r="H17" s="21"/>
      <c r="I17" s="121"/>
      <c r="J17" s="21" t="s">
        <v>103</v>
      </c>
      <c r="K17" s="21" t="s">
        <v>182</v>
      </c>
      <c r="L17" s="33">
        <v>18000</v>
      </c>
    </row>
    <row r="18" spans="1:12" ht="18" customHeight="1" x14ac:dyDescent="0.25">
      <c r="A18" s="20" t="s">
        <v>189</v>
      </c>
      <c r="B18" s="191" t="s">
        <v>190</v>
      </c>
      <c r="C18" s="192"/>
      <c r="D18" s="24" t="s">
        <v>60</v>
      </c>
      <c r="E18" s="21">
        <v>6</v>
      </c>
      <c r="F18" s="21"/>
      <c r="G18" s="21"/>
      <c r="H18" s="21">
        <v>6</v>
      </c>
      <c r="I18" s="121"/>
      <c r="J18" s="21" t="s">
        <v>103</v>
      </c>
      <c r="K18" s="21"/>
      <c r="L18" s="33">
        <v>120000</v>
      </c>
    </row>
    <row r="19" spans="1:12" ht="18" customHeight="1" x14ac:dyDescent="0.25">
      <c r="A19" s="20" t="s">
        <v>191</v>
      </c>
      <c r="B19" s="191" t="s">
        <v>192</v>
      </c>
      <c r="C19" s="192"/>
      <c r="D19" s="24" t="s">
        <v>60</v>
      </c>
      <c r="E19" s="21"/>
      <c r="F19" s="21"/>
      <c r="G19" s="21"/>
      <c r="H19" s="21"/>
      <c r="I19" s="121"/>
      <c r="J19" s="21" t="s">
        <v>103</v>
      </c>
      <c r="K19" s="45" t="s">
        <v>193</v>
      </c>
      <c r="L19" s="33">
        <v>193494</v>
      </c>
    </row>
    <row r="20" spans="1:12" ht="18" customHeight="1" x14ac:dyDescent="0.25">
      <c r="A20" s="20" t="s">
        <v>194</v>
      </c>
      <c r="B20" s="23" t="s">
        <v>195</v>
      </c>
      <c r="C20" s="109"/>
      <c r="D20" s="24" t="s">
        <v>60</v>
      </c>
      <c r="E20" s="21"/>
      <c r="F20" s="21"/>
      <c r="G20" s="21"/>
      <c r="H20" s="21"/>
      <c r="I20" s="121"/>
      <c r="J20" s="21" t="s">
        <v>196</v>
      </c>
      <c r="K20" s="45" t="s">
        <v>197</v>
      </c>
      <c r="L20" s="33">
        <v>135000</v>
      </c>
    </row>
    <row r="21" spans="1:12" ht="18" customHeight="1" x14ac:dyDescent="0.25">
      <c r="A21" s="20"/>
      <c r="B21" s="23"/>
      <c r="C21" s="24"/>
      <c r="D21" s="94"/>
      <c r="E21" s="21"/>
      <c r="F21" s="21"/>
      <c r="G21" s="21"/>
      <c r="H21" s="21"/>
      <c r="I21" s="121"/>
      <c r="J21" s="21"/>
      <c r="K21" s="21"/>
      <c r="L21" s="33"/>
    </row>
    <row r="22" spans="1:12" x14ac:dyDescent="0.25">
      <c r="A22" s="170" t="s">
        <v>42</v>
      </c>
      <c r="B22" s="170"/>
      <c r="C22" s="170"/>
      <c r="D22" s="95"/>
      <c r="E22" s="4">
        <f>SUM(E11:E21)</f>
        <v>35</v>
      </c>
      <c r="F22" s="4">
        <f>SUM(F11:F21)</f>
        <v>0</v>
      </c>
      <c r="G22" s="4">
        <f>SUM(G11:G21)</f>
        <v>0</v>
      </c>
      <c r="H22" s="4">
        <f>SUM(H11:H21)</f>
        <v>26</v>
      </c>
      <c r="I22" s="123">
        <f>SUM(I11:I21)</f>
        <v>0</v>
      </c>
      <c r="J22" s="5"/>
      <c r="K22" s="5"/>
      <c r="L22" s="33">
        <f>SUM(L11:L21)</f>
        <v>1321494</v>
      </c>
    </row>
    <row r="23" spans="1:12" x14ac:dyDescent="0.25">
      <c r="A23" s="26" t="s">
        <v>38</v>
      </c>
      <c r="B23" s="182" t="s">
        <v>39</v>
      </c>
      <c r="C23" s="182"/>
      <c r="D23" s="183" t="s">
        <v>43</v>
      </c>
      <c r="E23" s="184"/>
      <c r="F23" s="184"/>
      <c r="G23" s="184"/>
      <c r="H23" s="184"/>
      <c r="I23" s="184"/>
      <c r="J23" s="184"/>
      <c r="K23" s="184"/>
      <c r="L23" s="27"/>
    </row>
    <row r="24" spans="1:12" x14ac:dyDescent="0.25">
      <c r="A24" s="109"/>
      <c r="B24" s="109"/>
      <c r="C24" s="109"/>
      <c r="D24" s="24"/>
      <c r="E24" s="21"/>
      <c r="F24" s="21"/>
      <c r="G24" s="21"/>
      <c r="H24" s="21"/>
      <c r="I24" s="121"/>
      <c r="J24" s="21" t="s">
        <v>198</v>
      </c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20"/>
      <c r="B30" s="23"/>
      <c r="C30" s="24"/>
      <c r="D30" s="24"/>
      <c r="E30" s="21"/>
      <c r="F30" s="21"/>
      <c r="G30" s="21"/>
      <c r="H30" s="21"/>
      <c r="I30" s="121"/>
      <c r="J30" s="21"/>
      <c r="K30" s="21"/>
      <c r="L30" s="22"/>
    </row>
    <row r="31" spans="1:12" x14ac:dyDescent="0.25">
      <c r="A31" s="20"/>
      <c r="B31" s="23"/>
      <c r="C31" s="24"/>
      <c r="D31" s="96"/>
      <c r="E31" s="21"/>
      <c r="F31" s="21"/>
      <c r="G31" s="21"/>
      <c r="H31" s="21"/>
      <c r="I31" s="121"/>
      <c r="J31" s="21"/>
      <c r="K31" s="21"/>
      <c r="L31" s="22"/>
    </row>
    <row r="32" spans="1:12" x14ac:dyDescent="0.25">
      <c r="A32" s="173" t="s">
        <v>45</v>
      </c>
      <c r="B32" s="173"/>
      <c r="C32" s="173"/>
      <c r="D32" s="29"/>
      <c r="E32" s="15">
        <f>SUM(E24:E31)</f>
        <v>0</v>
      </c>
      <c r="F32" s="15">
        <f>SUM(F24:F31)</f>
        <v>0</v>
      </c>
      <c r="G32" s="15">
        <f>SUM(G24:G31)</f>
        <v>0</v>
      </c>
      <c r="H32" s="15">
        <f>SUM(H24:H31)</f>
        <v>0</v>
      </c>
      <c r="I32" s="122">
        <f>SUM(I24:I31)</f>
        <v>0</v>
      </c>
      <c r="J32" s="44"/>
      <c r="K32" s="44"/>
      <c r="L32" s="33">
        <f>SUM(L24:L31)</f>
        <v>0</v>
      </c>
    </row>
    <row r="33" spans="1:12" x14ac:dyDescent="0.25">
      <c r="A33" s="29" t="s">
        <v>46</v>
      </c>
      <c r="B33" s="29"/>
      <c r="C33" s="29"/>
      <c r="D33" s="29"/>
      <c r="E33" s="4">
        <f>SUM(E22,E32)</f>
        <v>35</v>
      </c>
      <c r="F33" s="4">
        <f>SUM(F22,F32)</f>
        <v>0</v>
      </c>
      <c r="G33" s="4">
        <f>SUM(G22,G32)</f>
        <v>0</v>
      </c>
      <c r="H33" s="4">
        <f>SUM(H22,H32)</f>
        <v>26</v>
      </c>
      <c r="I33" s="123">
        <f>SUM(I22,I32)</f>
        <v>0</v>
      </c>
      <c r="J33" s="5"/>
      <c r="K33" s="5"/>
      <c r="L33" s="34">
        <f>SUM(L22,L32)</f>
        <v>1321494</v>
      </c>
    </row>
    <row r="34" spans="1:12" x14ac:dyDescent="0.25">
      <c r="A34" s="178" t="s">
        <v>4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9"/>
      <c r="L34" s="35">
        <v>1321494</v>
      </c>
    </row>
    <row r="35" spans="1:12" x14ac:dyDescent="0.25">
      <c r="A35" s="180" t="s">
        <v>47</v>
      </c>
      <c r="B35" s="180"/>
      <c r="C35" s="180"/>
      <c r="D35" s="180"/>
      <c r="E35" s="180"/>
      <c r="F35" s="180"/>
      <c r="G35" s="180"/>
      <c r="H35" s="181" t="s">
        <v>48</v>
      </c>
      <c r="I35" s="181"/>
      <c r="J35" s="181"/>
      <c r="K35" s="181"/>
      <c r="L35" s="181"/>
    </row>
    <row r="36" spans="1:12" x14ac:dyDescent="0.25">
      <c r="A36" s="343"/>
      <c r="B36" s="172"/>
      <c r="C36" s="172"/>
      <c r="D36" s="172"/>
      <c r="E36" s="172"/>
      <c r="F36" s="172"/>
      <c r="G36" s="172"/>
      <c r="H36" s="30" t="s">
        <v>49</v>
      </c>
      <c r="I36" s="30" t="s">
        <v>37</v>
      </c>
      <c r="J36" s="30" t="s">
        <v>50</v>
      </c>
      <c r="K36" s="30" t="s">
        <v>51</v>
      </c>
      <c r="L36" s="30" t="s">
        <v>52</v>
      </c>
    </row>
    <row r="37" spans="1:12" ht="97.5" customHeight="1" x14ac:dyDescent="0.25">
      <c r="A37" s="172"/>
      <c r="B37" s="172"/>
      <c r="C37" s="172"/>
      <c r="D37" s="172"/>
      <c r="E37" s="172"/>
      <c r="F37" s="172"/>
      <c r="G37" s="172"/>
      <c r="H37" s="36">
        <v>1321494</v>
      </c>
      <c r="I37" s="31">
        <v>1321494</v>
      </c>
      <c r="J37" s="31">
        <v>1321494</v>
      </c>
      <c r="K37" s="31">
        <v>1321494</v>
      </c>
      <c r="L37" s="31">
        <v>1321494</v>
      </c>
    </row>
    <row r="38" spans="1:12" x14ac:dyDescent="0.25">
      <c r="A38" s="46"/>
    </row>
    <row r="40" spans="1:12" x14ac:dyDescent="0.25">
      <c r="A40" s="32"/>
    </row>
  </sheetData>
  <mergeCells count="36">
    <mergeCell ref="D10:K10"/>
    <mergeCell ref="D23:K23"/>
    <mergeCell ref="E7:E8"/>
    <mergeCell ref="F7:F8"/>
    <mergeCell ref="G7:G8"/>
    <mergeCell ref="H7:H8"/>
    <mergeCell ref="D7:D9"/>
    <mergeCell ref="B18:C18"/>
    <mergeCell ref="B10:C10"/>
    <mergeCell ref="B11:C11"/>
    <mergeCell ref="B12:C12"/>
    <mergeCell ref="B13:C13"/>
    <mergeCell ref="B14:C14"/>
    <mergeCell ref="B15:C15"/>
    <mergeCell ref="A35:G35"/>
    <mergeCell ref="H35:L35"/>
    <mergeCell ref="B19:C19"/>
    <mergeCell ref="A22:C22"/>
    <mergeCell ref="B23:C23"/>
    <mergeCell ref="A34:K34"/>
    <mergeCell ref="B1:F1"/>
    <mergeCell ref="B2:F2"/>
    <mergeCell ref="B3:F3"/>
    <mergeCell ref="A36:G37"/>
    <mergeCell ref="B16:C16"/>
    <mergeCell ref="A32:C32"/>
    <mergeCell ref="B17:C17"/>
    <mergeCell ref="A7:B7"/>
    <mergeCell ref="A8:B8"/>
    <mergeCell ref="A9:B9"/>
    <mergeCell ref="A4:L4"/>
    <mergeCell ref="A5:L6"/>
    <mergeCell ref="I7:I8"/>
    <mergeCell ref="J7:J8"/>
    <mergeCell ref="K7:K8"/>
    <mergeCell ref="L7:L9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800-000000000000}">
          <x14:formula1>
            <xm:f>'Liste déroulante'!$A$2:$A$8</xm:f>
          </x14:formula1>
          <xm:sqref>J24:J31 J11:J21</xm:sqref>
        </x14:dataValidation>
        <x14:dataValidation type="list" allowBlank="1" showInputMessage="1" showErrorMessage="1" xr:uid="{00000000-0002-0000-1800-000001000000}">
          <x14:formula1>
            <xm:f>'Liste déroulante'!$B$2:$B$8</xm:f>
          </x14:formula1>
          <xm:sqref>K11 K24:K30</xm:sqref>
        </x14:dataValidation>
        <x14:dataValidation type="list" allowBlank="1" showInputMessage="1" showErrorMessage="1" xr:uid="{00000000-0002-0000-1800-000002000000}">
          <x14:formula1>
            <xm:f>'Liste déroulante'!$A$12:$A$16</xm:f>
          </x14:formula1>
          <xm:sqref>D11:D21 D24:D31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workbookViewId="0">
      <selection activeCell="A23" sqref="A23"/>
    </sheetView>
  </sheetViews>
  <sheetFormatPr baseColWidth="10" defaultColWidth="11.42578125" defaultRowHeight="15" x14ac:dyDescent="0.25"/>
  <cols>
    <col min="1" max="2" width="29.28515625" customWidth="1"/>
  </cols>
  <sheetData>
    <row r="1" spans="1:2" x14ac:dyDescent="0.25">
      <c r="A1" s="12" t="s">
        <v>34</v>
      </c>
      <c r="B1" s="12" t="s">
        <v>35</v>
      </c>
    </row>
    <row r="2" spans="1:2" x14ac:dyDescent="0.25">
      <c r="A2" t="s">
        <v>79</v>
      </c>
      <c r="B2" t="s">
        <v>61</v>
      </c>
    </row>
    <row r="3" spans="1:2" x14ac:dyDescent="0.25">
      <c r="A3" t="s">
        <v>196</v>
      </c>
      <c r="B3" t="s">
        <v>199</v>
      </c>
    </row>
    <row r="4" spans="1:2" x14ac:dyDescent="0.25">
      <c r="A4" t="s">
        <v>103</v>
      </c>
      <c r="B4" t="s">
        <v>84</v>
      </c>
    </row>
    <row r="5" spans="1:2" x14ac:dyDescent="0.25">
      <c r="A5" t="s">
        <v>44</v>
      </c>
      <c r="B5" t="s">
        <v>200</v>
      </c>
    </row>
    <row r="6" spans="1:2" x14ac:dyDescent="0.25">
      <c r="A6" t="s">
        <v>127</v>
      </c>
      <c r="B6" t="s">
        <v>62</v>
      </c>
    </row>
    <row r="7" spans="1:2" x14ac:dyDescent="0.25">
      <c r="A7" t="s">
        <v>198</v>
      </c>
      <c r="B7" t="s">
        <v>175</v>
      </c>
    </row>
    <row r="8" spans="1:2" x14ac:dyDescent="0.25">
      <c r="A8" t="s">
        <v>41</v>
      </c>
      <c r="B8" t="s">
        <v>41</v>
      </c>
    </row>
    <row r="11" spans="1:2" x14ac:dyDescent="0.25">
      <c r="A11" s="12" t="s">
        <v>201</v>
      </c>
    </row>
    <row r="12" spans="1:2" x14ac:dyDescent="0.25">
      <c r="A12" t="s">
        <v>121</v>
      </c>
    </row>
    <row r="13" spans="1:2" x14ac:dyDescent="0.25">
      <c r="A13" t="s">
        <v>60</v>
      </c>
    </row>
    <row r="14" spans="1:2" x14ac:dyDescent="0.25">
      <c r="A14" t="s">
        <v>90</v>
      </c>
    </row>
    <row r="15" spans="1:2" x14ac:dyDescent="0.25">
      <c r="A15" t="s">
        <v>102</v>
      </c>
    </row>
    <row r="16" spans="1:2" x14ac:dyDescent="0.25">
      <c r="A16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Normal="100" workbookViewId="0">
      <pane xSplit="1" topLeftCell="B1" activePane="topRight" state="frozen"/>
      <selection activeCell="A2" sqref="A2"/>
      <selection pane="topRight" activeCell="E7" sqref="E7"/>
    </sheetView>
  </sheetViews>
  <sheetFormatPr baseColWidth="10" defaultColWidth="11.42578125" defaultRowHeight="15" customHeight="1" x14ac:dyDescent="0.25"/>
  <cols>
    <col min="1" max="1" width="33.42578125" style="88" customWidth="1"/>
    <col min="2" max="3" width="16.7109375" style="37" customWidth="1"/>
    <col min="4" max="4" width="18.42578125" style="37" customWidth="1"/>
    <col min="5" max="16384" width="11.42578125" style="37"/>
  </cols>
  <sheetData>
    <row r="1" spans="1:4" x14ac:dyDescent="0.25">
      <c r="A1" s="166" t="s">
        <v>0</v>
      </c>
      <c r="B1" s="166"/>
      <c r="C1" s="166"/>
      <c r="D1" s="166"/>
    </row>
    <row r="2" spans="1:4" ht="16.5" customHeight="1" x14ac:dyDescent="0.25">
      <c r="A2" s="167"/>
      <c r="B2" s="168" t="s">
        <v>1</v>
      </c>
      <c r="C2" s="168" t="s">
        <v>2</v>
      </c>
      <c r="D2" s="169" t="s">
        <v>3</v>
      </c>
    </row>
    <row r="3" spans="1:4" x14ac:dyDescent="0.25">
      <c r="A3" s="167"/>
      <c r="B3" s="168"/>
      <c r="C3" s="168"/>
      <c r="D3" s="169"/>
    </row>
    <row r="4" spans="1:4" ht="17.25" customHeight="1" x14ac:dyDescent="0.25">
      <c r="A4" s="167"/>
      <c r="B4" s="168"/>
      <c r="C4" s="168"/>
      <c r="D4" s="169"/>
    </row>
    <row r="5" spans="1:4" x14ac:dyDescent="0.25">
      <c r="A5" s="154" t="s">
        <v>5</v>
      </c>
      <c r="B5" s="39"/>
      <c r="C5" s="39"/>
      <c r="D5" s="39"/>
    </row>
    <row r="6" spans="1:4" x14ac:dyDescent="0.25">
      <c r="A6" s="155" t="s">
        <v>6</v>
      </c>
      <c r="B6" s="85">
        <f>SUM('01-BSL-24-PF-00001'!E31,'01-BSL-24-PF-00001'!F31,'01-BSL-24-PF-00001'!G31)</f>
        <v>3</v>
      </c>
      <c r="C6" s="85">
        <f>SUM('01-BSL-24-PF-00001'!H31,'01-BSL-24-PF-00001'!I31)</f>
        <v>2</v>
      </c>
      <c r="D6" s="105">
        <f>SUM('01-BSL-24-PF-00001'!I35)</f>
        <v>80324</v>
      </c>
    </row>
    <row r="7" spans="1:4" x14ac:dyDescent="0.25">
      <c r="A7" s="156" t="s">
        <v>7</v>
      </c>
      <c r="B7" s="85">
        <f>SUM('02-SLSJ-24-PF-00001'!E31,'02-SLSJ-24-PF-00001'!F31,'02-SLSJ-24-PF-00001'!G31)</f>
        <v>20</v>
      </c>
      <c r="C7" s="85">
        <f>SUM('02-SLSJ-24-PF-00001'!H31,'02-SLSJ-24-PF-00001'!I31)</f>
        <v>20</v>
      </c>
      <c r="D7" s="105">
        <f>SUM('02-SLSJ-24-PF-00001'!I35)</f>
        <v>1079497</v>
      </c>
    </row>
    <row r="8" spans="1:4" x14ac:dyDescent="0.25">
      <c r="A8" s="156" t="s">
        <v>8</v>
      </c>
      <c r="B8" s="85">
        <f>SUM('03-CN-24-PF-00001'!E46,'03-CN-24-PF-00001'!F46,'03-CN-24-PF-00001'!G46)</f>
        <v>49</v>
      </c>
      <c r="C8" s="85">
        <f>SUM('03-CN-24-PF-00001'!H46,'03-CN-24-PF-00001'!I46)</f>
        <v>115</v>
      </c>
      <c r="D8" s="105">
        <f>SUM('03-CN-24-PF-00001'!I50)</f>
        <v>2155456</v>
      </c>
    </row>
    <row r="9" spans="1:4" x14ac:dyDescent="0.25">
      <c r="A9" s="156" t="s">
        <v>9</v>
      </c>
      <c r="B9" s="85">
        <f>SUM('04-MCQ-24-PF-00001'!E31,'04-MCQ-24-PF-00001'!F31,'04-MCQ-24-PF-00001'!G31)</f>
        <v>8</v>
      </c>
      <c r="C9" s="85">
        <f>SUM('04-MCQ-24-PF-00001'!H31,'04-MCQ-24-PF-00001'!I31)</f>
        <v>9</v>
      </c>
      <c r="D9" s="105">
        <f>SUM('04-MCQ-24-PF-00001'!I35,)</f>
        <v>396067</v>
      </c>
    </row>
    <row r="10" spans="1:4" x14ac:dyDescent="0.25">
      <c r="A10" s="156" t="s">
        <v>10</v>
      </c>
      <c r="B10" s="85">
        <f>SUM('05-Estrie-24-PF-00001'!E31,'05-Estrie-24-PF-00001'!F31,'05-Estrie-24-PF-00001'!G31)</f>
        <v>3</v>
      </c>
      <c r="C10" s="85">
        <f>SUM('05-Estrie-24-PF-00001'!H31,'05-Estrie-24-PF-00001'!I31)</f>
        <v>1</v>
      </c>
      <c r="D10" s="105">
        <f>SUM('05-Estrie-24-PF-00001'!I35)</f>
        <v>221308</v>
      </c>
    </row>
    <row r="11" spans="1:4" x14ac:dyDescent="0.25">
      <c r="A11" s="156" t="s">
        <v>11</v>
      </c>
      <c r="B11" s="85">
        <f>SUM('06-Mtl-24-PF-00001-23-PF-00427'!E19,'06-Mtl-24-PF-00001-23-PF-00427'!F19,'06-Mtl-24-PF-00001-23-PF-00427'!G19)</f>
        <v>0</v>
      </c>
      <c r="C11" s="85">
        <f>SUM('06-Mtl-24-PF-00001-23-PF-00427'!H19,'06-Mtl-24-PF-00001-23-PF-00427'!I19)</f>
        <v>409</v>
      </c>
      <c r="D11" s="105">
        <f>SUM('06-Mtl-24-PF-00001-23-PF-00427'!I23,)</f>
        <v>12067527</v>
      </c>
    </row>
    <row r="12" spans="1:4" x14ac:dyDescent="0.25">
      <c r="A12" s="156" t="s">
        <v>12</v>
      </c>
      <c r="B12" s="85">
        <f>SUM('07-Outaouais-24-PF-00001'!E31,'07-Outaouais-24-PF-00001'!F31,'07-Outaouais-24-PF-00001'!G31)</f>
        <v>40</v>
      </c>
      <c r="C12" s="85">
        <f>SUM('07-Outaouais-24-PF-00001'!H31,'07-Outaouais-24-PF-00001'!I31)</f>
        <v>0</v>
      </c>
      <c r="D12" s="105">
        <f>SUM('07-Outaouais-24-PF-00001'!I35)</f>
        <v>2080651</v>
      </c>
    </row>
    <row r="13" spans="1:4" x14ac:dyDescent="0.25">
      <c r="A13" s="156" t="s">
        <v>13</v>
      </c>
      <c r="B13" s="85">
        <f>SUM('08-A.T.-24-PF-00001'!E31,'08-A.T.-24-PF-00001'!F31,'08-A.T.-24-PF-00001'!G31)</f>
        <v>20</v>
      </c>
      <c r="C13" s="85">
        <f>SUM('08-A.T.-24-PF-00001'!H31,'08-A.T.-24-PF-00001'!I31)</f>
        <v>0</v>
      </c>
      <c r="D13" s="105">
        <f>SUM('08-A.T.-24-PF-00001'!I35)</f>
        <v>563425</v>
      </c>
    </row>
    <row r="14" spans="1:4" x14ac:dyDescent="0.25">
      <c r="A14" s="156" t="s">
        <v>14</v>
      </c>
      <c r="B14" s="85">
        <f>SUM('09-CôteN-24-PF-00001'!E31,'09-CôteN-24-PF-00001'!F31,'09-CôteN-24-PF-00001'!G31)</f>
        <v>4</v>
      </c>
      <c r="C14" s="85">
        <f>SUM('09-CôteN-24-PF-00001'!H31,'09-CôteN-24-PF-00001'!I31)</f>
        <v>0</v>
      </c>
      <c r="D14" s="105">
        <f>SUM('09-CôteN-24-PF-00001'!I35)</f>
        <v>90275</v>
      </c>
    </row>
    <row r="15" spans="1:4" x14ac:dyDescent="0.25">
      <c r="A15" s="156" t="s">
        <v>15</v>
      </c>
      <c r="B15" s="85">
        <f>SUM('10-NordQc-24-PF-00001'!E31,'10-NordQc-24-PF-00001'!F31,'10-NordQc-24-PF-00001'!G31)</f>
        <v>14</v>
      </c>
      <c r="C15" s="85">
        <f>SUM('10-NordQc-24-PF-00001'!H31,'10-NordQc-24-PF-00001'!I31)</f>
        <v>0</v>
      </c>
      <c r="D15" s="105">
        <f>SUM('10-NordQc-24-PF-00001'!I35)</f>
        <v>20000</v>
      </c>
    </row>
    <row r="16" spans="1:4" x14ac:dyDescent="0.25">
      <c r="A16" s="156" t="s">
        <v>16</v>
      </c>
      <c r="B16" s="85">
        <f>SUM('11-Gaspésie-Îles-24-PF-00001'!E31,'11-Gaspésie-Îles-24-PF-00001'!F31,'11-Gaspésie-Îles-24-PF-00001'!G31)</f>
        <v>26</v>
      </c>
      <c r="C16" s="85">
        <f>SUM('11-Gaspésie-Îles-24-PF-00001'!H31,'11-Gaspésie-Îles-24-PF-00001'!I31)</f>
        <v>5</v>
      </c>
      <c r="D16" s="105">
        <f>SUM('11-Gaspésie-Îles-24-PF-00001'!I35)</f>
        <v>315425</v>
      </c>
    </row>
    <row r="17" spans="1:4" x14ac:dyDescent="0.25">
      <c r="A17" s="156" t="s">
        <v>17</v>
      </c>
      <c r="B17" s="85">
        <f>SUM('12-C.-Appalaches-24-PF-00001'!E31,'12-C.-Appalaches-24-PF-00001'!F31,'12-C.-Appalaches-24-PF-00001'!G31)</f>
        <v>0</v>
      </c>
      <c r="C17" s="85">
        <f>SUM('12-C.-Appalaches-24-PF-00001'!H31,'12-C.-Appalaches-24-PF-00001'!I31)</f>
        <v>12</v>
      </c>
      <c r="D17" s="105">
        <f>SUM('12-C.-Appalaches-24-PF-00001'!I35)</f>
        <v>235000</v>
      </c>
    </row>
    <row r="18" spans="1:4" x14ac:dyDescent="0.25">
      <c r="A18" s="156" t="s">
        <v>18</v>
      </c>
      <c r="B18" s="85">
        <f>SUM('13-Laval-24-PF-00001'!E31,'13-Laval-24-PF-00001'!F31,'13-Laval-24-PF-00001'!G31)</f>
        <v>0</v>
      </c>
      <c r="C18" s="85">
        <f>SUM('13-Laval-24-PF-00001'!H31,'13-Laval-24-PF-00001'!I31)</f>
        <v>60</v>
      </c>
      <c r="D18" s="105">
        <f>SUM('13-Laval-24-PF-00001'!I35)</f>
        <v>332625</v>
      </c>
    </row>
    <row r="19" spans="1:4" x14ac:dyDescent="0.25">
      <c r="A19" s="156" t="s">
        <v>19</v>
      </c>
      <c r="B19" s="85">
        <f>SUM('14-Lanaudière-24-PF-00001'!E31,'14-Lanaudière-24-PF-00001'!F31,'14-Lanaudière-24-PF-00001'!G31)</f>
        <v>38</v>
      </c>
      <c r="C19" s="85">
        <f>SUM('14-Lanaudière-24-PF-00001'!H31,'14-Lanaudière-24-PF-00001'!I31)</f>
        <v>20</v>
      </c>
      <c r="D19" s="105">
        <f>SUM('14-Lanaudière-24-PF-00001'!I35)</f>
        <v>400000</v>
      </c>
    </row>
    <row r="20" spans="1:4" x14ac:dyDescent="0.25">
      <c r="A20" s="156" t="s">
        <v>20</v>
      </c>
      <c r="B20" s="85">
        <f>SUM('15-Laurentides-24-PF-00001'!E31,'15-Laurentides-24-PF-00001'!F31,'15-Laurentides-24-PF-00001'!G31)</f>
        <v>18</v>
      </c>
      <c r="C20" s="85">
        <f>SUM('15-Laurentides-24-PF-00001'!H31,'15-Laurentides-24-PF-00001'!I31)</f>
        <v>23</v>
      </c>
      <c r="D20" s="105">
        <f>SUM('15-Laurentides-24-PF-00001'!I35)</f>
        <v>870926</v>
      </c>
    </row>
    <row r="21" spans="1:4" x14ac:dyDescent="0.25">
      <c r="A21" s="156" t="s">
        <v>21</v>
      </c>
      <c r="B21" s="85">
        <f>SUM('16-Montérégie-24-PF-00001'!E33)</f>
        <v>35</v>
      </c>
      <c r="C21" s="85">
        <f>SUM('16-Montérégie-24-PF-00001'!H33)</f>
        <v>26</v>
      </c>
      <c r="D21" s="105">
        <f>SUM('16-Montérégie-24-PF-00001'!I37)</f>
        <v>1321494</v>
      </c>
    </row>
    <row r="22" spans="1:4" x14ac:dyDescent="0.25">
      <c r="A22" s="157" t="s">
        <v>22</v>
      </c>
      <c r="B22" s="38">
        <f>SUM(B6:B21)</f>
        <v>278</v>
      </c>
      <c r="C22" s="38">
        <f>SUM(C6:C21)</f>
        <v>702</v>
      </c>
      <c r="D22" s="86">
        <f>SUM(D6:D21)</f>
        <v>22230000</v>
      </c>
    </row>
    <row r="23" spans="1:4" x14ac:dyDescent="0.25">
      <c r="A23" s="151" t="s">
        <v>4</v>
      </c>
      <c r="B23" s="152"/>
      <c r="C23" s="152"/>
      <c r="D23" s="153"/>
    </row>
    <row r="24" spans="1:4" x14ac:dyDescent="0.25">
      <c r="A24" s="87"/>
    </row>
    <row r="25" spans="1:4" x14ac:dyDescent="0.25"/>
    <row r="26" spans="1:4" x14ac:dyDescent="0.25"/>
    <row r="27" spans="1:4" x14ac:dyDescent="0.25"/>
    <row r="28" spans="1:4" x14ac:dyDescent="0.25"/>
    <row r="29" spans="1:4" x14ac:dyDescent="0.25"/>
    <row r="30" spans="1:4" x14ac:dyDescent="0.25"/>
    <row r="31" spans="1:4" x14ac:dyDescent="0.25"/>
    <row r="32" spans="1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</sheetData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="55" zoomScaleNormal="55" workbookViewId="0">
      <selection activeCell="B2" sqref="B2:F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thickBot="1" x14ac:dyDescent="0.3">
      <c r="A3" s="42" t="s">
        <v>25</v>
      </c>
      <c r="B3" s="208" t="s">
        <v>53</v>
      </c>
      <c r="C3" s="208"/>
      <c r="D3" s="208"/>
      <c r="E3" s="208"/>
      <c r="F3" s="209"/>
    </row>
    <row r="4" spans="1:12" x14ac:dyDescent="0.25">
      <c r="A4" s="210" t="s">
        <v>54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8.75" customHeight="1" x14ac:dyDescent="0.25">
      <c r="A5" s="212" t="s">
        <v>55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2" ht="16.5" customHeight="1" x14ac:dyDescent="0.25">
      <c r="A7" s="202" t="s">
        <v>26</v>
      </c>
      <c r="B7" s="203"/>
      <c r="C7" s="92" t="s">
        <v>27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92" t="s">
        <v>27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92" t="s">
        <v>27</v>
      </c>
      <c r="D9" s="195"/>
      <c r="E9" s="93"/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58</v>
      </c>
      <c r="B11" s="191" t="s">
        <v>59</v>
      </c>
      <c r="C11" s="192"/>
      <c r="D11" s="24" t="s">
        <v>60</v>
      </c>
      <c r="E11" s="21">
        <v>3</v>
      </c>
      <c r="F11" s="21">
        <v>0</v>
      </c>
      <c r="G11" s="21"/>
      <c r="H11" s="21">
        <v>2</v>
      </c>
      <c r="I11" s="121">
        <v>0</v>
      </c>
      <c r="J11" s="21"/>
      <c r="K11" s="21" t="s">
        <v>61</v>
      </c>
      <c r="L11" s="22">
        <v>65691</v>
      </c>
    </row>
    <row r="12" spans="1:12" x14ac:dyDescent="0.25">
      <c r="A12" s="20"/>
      <c r="B12" s="191"/>
      <c r="C12" s="192"/>
      <c r="D12" s="24"/>
      <c r="E12" s="21"/>
      <c r="F12" s="21"/>
      <c r="G12" s="21"/>
      <c r="H12" s="21"/>
      <c r="I12" s="121"/>
      <c r="J12" s="21"/>
      <c r="K12" s="21"/>
      <c r="L12" s="22"/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3</v>
      </c>
      <c r="F20" s="4">
        <f>SUM(F11:F19)</f>
        <v>0</v>
      </c>
      <c r="G20" s="4">
        <f>SUM(G11:G19)</f>
        <v>0</v>
      </c>
      <c r="H20" s="4">
        <f>SUM(H11:H19)</f>
        <v>2</v>
      </c>
      <c r="I20" s="123">
        <f>SUM(I11:I19)</f>
        <v>0</v>
      </c>
      <c r="J20" s="28"/>
      <c r="K20" s="28"/>
      <c r="L20" s="33">
        <f>SUM(L10:L19)</f>
        <v>65691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ht="15.6" customHeight="1" x14ac:dyDescent="0.25">
      <c r="A22" s="20" t="s">
        <v>58</v>
      </c>
      <c r="B22" s="185" t="s">
        <v>59</v>
      </c>
      <c r="C22" s="186"/>
      <c r="D22" s="139"/>
      <c r="E22" s="103"/>
      <c r="F22" s="103"/>
      <c r="G22" s="103"/>
      <c r="H22" s="103"/>
      <c r="I22" s="140"/>
      <c r="J22" s="103"/>
      <c r="K22" s="103" t="s">
        <v>61</v>
      </c>
      <c r="L22" s="22">
        <v>10333</v>
      </c>
    </row>
    <row r="23" spans="1:12" ht="15.6" customHeight="1" x14ac:dyDescent="0.25">
      <c r="A23" s="20"/>
      <c r="B23" s="187"/>
      <c r="C23" s="188"/>
      <c r="D23" s="139"/>
      <c r="E23" s="103"/>
      <c r="F23" s="103"/>
      <c r="G23" s="103"/>
      <c r="H23" s="103"/>
      <c r="I23" s="140"/>
      <c r="J23" s="103"/>
      <c r="K23" s="103" t="s">
        <v>62</v>
      </c>
      <c r="L23" s="22">
        <v>1000</v>
      </c>
    </row>
    <row r="24" spans="1:12" ht="15.6" customHeight="1" x14ac:dyDescent="0.25">
      <c r="A24" s="20"/>
      <c r="B24" s="189"/>
      <c r="C24" s="190"/>
      <c r="D24" s="139"/>
      <c r="E24" s="103"/>
      <c r="F24" s="103"/>
      <c r="G24" s="103"/>
      <c r="H24" s="103"/>
      <c r="I24" s="140"/>
      <c r="J24" s="103"/>
      <c r="K24" s="103" t="s">
        <v>41</v>
      </c>
      <c r="L24" s="22">
        <v>3300</v>
      </c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14633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3</v>
      </c>
      <c r="F31" s="4">
        <f>SUM(F20,F30)</f>
        <v>0</v>
      </c>
      <c r="G31" s="4">
        <f>SUM(G20,G30)</f>
        <v>0</v>
      </c>
      <c r="H31" s="4">
        <f>SUM(H20,H30)</f>
        <v>2</v>
      </c>
      <c r="I31" s="123">
        <f>SUM(I20,I30)</f>
        <v>0</v>
      </c>
      <c r="J31" s="176"/>
      <c r="K31" s="177"/>
      <c r="L31" s="34">
        <f>SUM(L20,L30)</f>
        <v>80324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171"/>
      <c r="B34" s="172"/>
      <c r="C34" s="172"/>
      <c r="D34" s="172"/>
      <c r="E34" s="172"/>
      <c r="F34" s="172"/>
      <c r="G34" s="172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ht="86.45" customHeight="1" x14ac:dyDescent="0.25">
      <c r="A35" s="172"/>
      <c r="B35" s="172"/>
      <c r="C35" s="172"/>
      <c r="D35" s="172"/>
      <c r="E35" s="172"/>
      <c r="F35" s="172"/>
      <c r="G35" s="172"/>
      <c r="H35" s="36">
        <v>80324</v>
      </c>
      <c r="I35" s="36">
        <v>80324</v>
      </c>
      <c r="J35" s="36">
        <v>80324</v>
      </c>
      <c r="K35" s="36">
        <v>80324</v>
      </c>
      <c r="L35" s="36">
        <v>80324</v>
      </c>
    </row>
    <row r="38" spans="1:12" x14ac:dyDescent="0.25">
      <c r="A38" s="32"/>
    </row>
  </sheetData>
  <mergeCells count="37">
    <mergeCell ref="L7:L9"/>
    <mergeCell ref="A8:B8"/>
    <mergeCell ref="A9:B9"/>
    <mergeCell ref="A7:B7"/>
    <mergeCell ref="B1:F1"/>
    <mergeCell ref="B2:F2"/>
    <mergeCell ref="B3:F3"/>
    <mergeCell ref="A4:L4"/>
    <mergeCell ref="A5:L6"/>
    <mergeCell ref="E7:E8"/>
    <mergeCell ref="F7:F8"/>
    <mergeCell ref="G7:G8"/>
    <mergeCell ref="H7:H8"/>
    <mergeCell ref="B13:C13"/>
    <mergeCell ref="D7:D9"/>
    <mergeCell ref="D10:K10"/>
    <mergeCell ref="B10:C10"/>
    <mergeCell ref="B11:C11"/>
    <mergeCell ref="B12:C12"/>
    <mergeCell ref="I7:I8"/>
    <mergeCell ref="J7:J8"/>
    <mergeCell ref="K7:K8"/>
    <mergeCell ref="B15:C15"/>
    <mergeCell ref="B16:C16"/>
    <mergeCell ref="B17:C17"/>
    <mergeCell ref="B18:C18"/>
    <mergeCell ref="B14:C14"/>
    <mergeCell ref="A20:C20"/>
    <mergeCell ref="A34:G35"/>
    <mergeCell ref="A30:C30"/>
    <mergeCell ref="J30:K31"/>
    <mergeCell ref="A32:K32"/>
    <mergeCell ref="A33:G33"/>
    <mergeCell ref="H33:L33"/>
    <mergeCell ref="B21:C21"/>
    <mergeCell ref="D21:K21"/>
    <mergeCell ref="B22:C2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0200-000001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0200-000002000000}">
          <x14:formula1>
            <xm:f>'Liste déroulante'!$A$12:$A$16</xm:f>
          </x14:formula1>
          <xm:sqref>D22:D29 D11:D19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zoomScale="80" zoomScaleNormal="80" workbookViewId="0">
      <selection activeCell="O18" sqref="O18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9" width="25.140625" style="25" customWidth="1"/>
    <col min="10" max="11" width="27.28515625" style="25" customWidth="1"/>
    <col min="12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18"/>
      <c r="C1" s="219"/>
      <c r="D1" s="219"/>
      <c r="E1" s="219"/>
      <c r="F1" s="220"/>
    </row>
    <row r="2" spans="1:12" s="1" customFormat="1" ht="24" customHeight="1" x14ac:dyDescent="0.25">
      <c r="A2" s="41" t="s">
        <v>24</v>
      </c>
      <c r="B2" s="221"/>
      <c r="C2" s="222"/>
      <c r="D2" s="222"/>
      <c r="E2" s="222"/>
      <c r="F2" s="223"/>
    </row>
    <row r="3" spans="1:12" s="1" customFormat="1" ht="21.75" customHeight="1" x14ac:dyDescent="0.25">
      <c r="A3" s="42" t="s">
        <v>25</v>
      </c>
      <c r="B3" s="224">
        <v>45712</v>
      </c>
      <c r="C3" s="225"/>
      <c r="D3" s="225"/>
      <c r="E3" s="225"/>
      <c r="F3" s="226"/>
    </row>
    <row r="4" spans="1:12" x14ac:dyDescent="0.25">
      <c r="A4" s="210" t="s">
        <v>54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2" ht="16.5" customHeight="1" x14ac:dyDescent="0.25">
      <c r="A7" s="202" t="s">
        <v>26</v>
      </c>
      <c r="B7" s="233"/>
      <c r="C7" s="18">
        <v>231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33"/>
      <c r="C8" s="18">
        <v>34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33"/>
      <c r="C9" s="19">
        <v>0.26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247" t="s">
        <v>39</v>
      </c>
      <c r="C10" s="248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48" t="s">
        <v>64</v>
      </c>
      <c r="B11" s="249" t="s">
        <v>63</v>
      </c>
      <c r="C11" s="250"/>
      <c r="D11" s="24"/>
      <c r="E11" s="55" t="s">
        <v>65</v>
      </c>
      <c r="F11" s="55">
        <v>0</v>
      </c>
      <c r="G11" s="55">
        <v>0</v>
      </c>
      <c r="H11" s="55">
        <v>0</v>
      </c>
      <c r="I11" s="125"/>
      <c r="J11" s="55" t="s">
        <v>41</v>
      </c>
      <c r="K11" s="55" t="s">
        <v>41</v>
      </c>
      <c r="L11" s="22">
        <v>208333</v>
      </c>
    </row>
    <row r="12" spans="1:12" x14ac:dyDescent="0.25">
      <c r="A12" s="47" t="s">
        <v>64</v>
      </c>
      <c r="B12" s="249" t="s">
        <v>66</v>
      </c>
      <c r="C12" s="250"/>
      <c r="D12" s="24"/>
      <c r="E12" s="56">
        <v>12</v>
      </c>
      <c r="F12" s="56">
        <v>0</v>
      </c>
      <c r="G12" s="56">
        <v>0</v>
      </c>
      <c r="H12" s="56">
        <v>12</v>
      </c>
      <c r="I12" s="126"/>
      <c r="J12" s="56" t="s">
        <v>65</v>
      </c>
      <c r="K12" s="56" t="s">
        <v>65</v>
      </c>
      <c r="L12" s="22">
        <v>208000</v>
      </c>
    </row>
    <row r="13" spans="1:12" x14ac:dyDescent="0.25">
      <c r="A13" s="47" t="s">
        <v>67</v>
      </c>
      <c r="B13" s="249" t="s">
        <v>68</v>
      </c>
      <c r="C13" s="250"/>
      <c r="D13" s="24"/>
      <c r="E13" s="56" t="s">
        <v>65</v>
      </c>
      <c r="F13" s="56">
        <v>0</v>
      </c>
      <c r="G13" s="56">
        <v>0</v>
      </c>
      <c r="H13" s="56">
        <v>0</v>
      </c>
      <c r="I13" s="126"/>
      <c r="J13" s="56" t="s">
        <v>41</v>
      </c>
      <c r="K13" s="56" t="s">
        <v>41</v>
      </c>
      <c r="L13" s="22">
        <v>207914</v>
      </c>
    </row>
    <row r="14" spans="1:12" x14ac:dyDescent="0.25">
      <c r="A14" s="47" t="s">
        <v>67</v>
      </c>
      <c r="B14" s="249" t="s">
        <v>66</v>
      </c>
      <c r="C14" s="250"/>
      <c r="D14" s="24"/>
      <c r="E14" s="56">
        <v>8</v>
      </c>
      <c r="F14" s="56">
        <v>0</v>
      </c>
      <c r="G14" s="56">
        <v>0</v>
      </c>
      <c r="H14" s="56">
        <v>8</v>
      </c>
      <c r="I14" s="126"/>
      <c r="J14" s="56" t="s">
        <v>65</v>
      </c>
      <c r="K14" s="56" t="s">
        <v>65</v>
      </c>
      <c r="L14" s="22">
        <v>207700</v>
      </c>
    </row>
    <row r="15" spans="1:12" x14ac:dyDescent="0.25">
      <c r="A15" s="47" t="s">
        <v>69</v>
      </c>
      <c r="B15" s="249" t="s">
        <v>70</v>
      </c>
      <c r="C15" s="250"/>
      <c r="D15" s="24"/>
      <c r="E15" s="56" t="s">
        <v>65</v>
      </c>
      <c r="F15" s="56" t="s">
        <v>65</v>
      </c>
      <c r="G15" s="56" t="s">
        <v>65</v>
      </c>
      <c r="H15" s="56" t="s">
        <v>65</v>
      </c>
      <c r="I15" s="126"/>
      <c r="J15" s="56" t="s">
        <v>41</v>
      </c>
      <c r="K15" s="56" t="s">
        <v>65</v>
      </c>
      <c r="L15" s="22">
        <v>66667</v>
      </c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20</v>
      </c>
      <c r="F20" s="4">
        <f>SUM(F11:F19)</f>
        <v>0</v>
      </c>
      <c r="G20" s="4">
        <f>SUM(G11:G19)</f>
        <v>0</v>
      </c>
      <c r="H20" s="4">
        <f>SUM(H11:H19)</f>
        <v>20</v>
      </c>
      <c r="I20" s="123"/>
      <c r="J20" s="28"/>
      <c r="K20" s="28"/>
      <c r="L20" s="33">
        <f>SUM(L10:L19)</f>
        <v>898614</v>
      </c>
    </row>
    <row r="21" spans="1:12" x14ac:dyDescent="0.25">
      <c r="A21" s="26" t="s">
        <v>38</v>
      </c>
      <c r="B21" s="240" t="s">
        <v>39</v>
      </c>
      <c r="C21" s="241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49" t="s">
        <v>64</v>
      </c>
      <c r="B22" s="242" t="s">
        <v>63</v>
      </c>
      <c r="C22" s="243"/>
      <c r="D22" s="24"/>
      <c r="E22" s="50" t="s">
        <v>65</v>
      </c>
      <c r="F22" s="50" t="s">
        <v>65</v>
      </c>
      <c r="G22" s="50" t="s">
        <v>65</v>
      </c>
      <c r="H22" s="50" t="s">
        <v>65</v>
      </c>
      <c r="I22" s="127" t="s">
        <v>65</v>
      </c>
      <c r="J22" s="50" t="s">
        <v>65</v>
      </c>
      <c r="K22" s="50" t="s">
        <v>65</v>
      </c>
      <c r="L22" s="22">
        <v>41666</v>
      </c>
    </row>
    <row r="23" spans="1:12" x14ac:dyDescent="0.25">
      <c r="A23" s="51" t="s">
        <v>64</v>
      </c>
      <c r="B23" s="242" t="s">
        <v>66</v>
      </c>
      <c r="C23" s="243"/>
      <c r="D23" s="24"/>
      <c r="E23" s="52" t="s">
        <v>65</v>
      </c>
      <c r="F23" s="52" t="s">
        <v>65</v>
      </c>
      <c r="G23" s="52" t="s">
        <v>65</v>
      </c>
      <c r="H23" s="52" t="s">
        <v>65</v>
      </c>
      <c r="I23" s="128" t="s">
        <v>65</v>
      </c>
      <c r="J23" s="52" t="s">
        <v>65</v>
      </c>
      <c r="K23" s="52" t="s">
        <v>65</v>
      </c>
      <c r="L23" s="22">
        <v>41666</v>
      </c>
    </row>
    <row r="24" spans="1:12" x14ac:dyDescent="0.25">
      <c r="A24" s="51" t="s">
        <v>67</v>
      </c>
      <c r="B24" s="242" t="s">
        <v>68</v>
      </c>
      <c r="C24" s="243"/>
      <c r="D24" s="24"/>
      <c r="E24" s="52" t="s">
        <v>65</v>
      </c>
      <c r="F24" s="52" t="s">
        <v>65</v>
      </c>
      <c r="G24" s="52" t="s">
        <v>65</v>
      </c>
      <c r="H24" s="52" t="s">
        <v>65</v>
      </c>
      <c r="I24" s="128" t="s">
        <v>65</v>
      </c>
      <c r="J24" s="52" t="s">
        <v>65</v>
      </c>
      <c r="K24" s="52" t="s">
        <v>65</v>
      </c>
      <c r="L24" s="22">
        <v>41635</v>
      </c>
    </row>
    <row r="25" spans="1:12" x14ac:dyDescent="0.25">
      <c r="A25" s="51" t="s">
        <v>67</v>
      </c>
      <c r="B25" s="242" t="s">
        <v>66</v>
      </c>
      <c r="C25" s="243"/>
      <c r="D25" s="24"/>
      <c r="E25" s="52" t="s">
        <v>65</v>
      </c>
      <c r="F25" s="52" t="s">
        <v>65</v>
      </c>
      <c r="G25" s="52" t="s">
        <v>65</v>
      </c>
      <c r="H25" s="52" t="s">
        <v>65</v>
      </c>
      <c r="I25" s="128" t="s">
        <v>65</v>
      </c>
      <c r="J25" s="52" t="s">
        <v>65</v>
      </c>
      <c r="K25" s="52" t="s">
        <v>65</v>
      </c>
      <c r="L25" s="22">
        <v>42583</v>
      </c>
    </row>
    <row r="26" spans="1:12" x14ac:dyDescent="0.25">
      <c r="A26" s="51" t="s">
        <v>65</v>
      </c>
      <c r="B26" s="53" t="s">
        <v>65</v>
      </c>
      <c r="C26" s="54" t="s">
        <v>65</v>
      </c>
      <c r="D26" s="24"/>
      <c r="E26" s="52" t="s">
        <v>65</v>
      </c>
      <c r="F26" s="52" t="s">
        <v>65</v>
      </c>
      <c r="G26" s="52" t="s">
        <v>65</v>
      </c>
      <c r="H26" s="52" t="s">
        <v>65</v>
      </c>
      <c r="I26" s="128" t="s">
        <v>65</v>
      </c>
      <c r="J26" s="52" t="s">
        <v>65</v>
      </c>
      <c r="K26" s="52" t="s">
        <v>65</v>
      </c>
      <c r="L26" s="22">
        <v>13333</v>
      </c>
    </row>
    <row r="27" spans="1:12" x14ac:dyDescent="0.25">
      <c r="A27" s="20" t="s">
        <v>41</v>
      </c>
      <c r="B27" s="23" t="s">
        <v>71</v>
      </c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244" t="s">
        <v>45</v>
      </c>
      <c r="B30" s="245"/>
      <c r="C30" s="246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180883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20</v>
      </c>
      <c r="F31" s="4">
        <f>SUM(F20,F30)</f>
        <v>0</v>
      </c>
      <c r="G31" s="4">
        <f>SUM(G20,G30)</f>
        <v>0</v>
      </c>
      <c r="H31" s="4">
        <f>SUM(H20,H30)</f>
        <v>20</v>
      </c>
      <c r="I31" s="123">
        <f>SUM(I20,I30)</f>
        <v>0</v>
      </c>
      <c r="J31" s="176"/>
      <c r="K31" s="177"/>
      <c r="L31" s="34">
        <f>SUM(L20,L30)</f>
        <v>1079497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227" t="s">
        <v>47</v>
      </c>
      <c r="B33" s="228"/>
      <c r="C33" s="228"/>
      <c r="D33" s="228"/>
      <c r="E33" s="228"/>
      <c r="F33" s="228"/>
      <c r="G33" s="229"/>
      <c r="H33" s="230" t="s">
        <v>48</v>
      </c>
      <c r="I33" s="231"/>
      <c r="J33" s="231"/>
      <c r="K33" s="231"/>
      <c r="L33" s="232"/>
    </row>
    <row r="34" spans="1:12" x14ac:dyDescent="0.25">
      <c r="A34" s="234"/>
      <c r="B34" s="235"/>
      <c r="C34" s="235"/>
      <c r="D34" s="235"/>
      <c r="E34" s="235"/>
      <c r="F34" s="235"/>
      <c r="G34" s="236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37"/>
      <c r="B35" s="238"/>
      <c r="C35" s="238"/>
      <c r="D35" s="238"/>
      <c r="E35" s="238"/>
      <c r="F35" s="238"/>
      <c r="G35" s="239"/>
      <c r="H35" s="57">
        <v>999497</v>
      </c>
      <c r="I35" s="31">
        <v>1079497</v>
      </c>
      <c r="J35" s="31">
        <v>1079497</v>
      </c>
      <c r="K35" s="31">
        <v>1079497</v>
      </c>
      <c r="L35" s="31">
        <v>1079497</v>
      </c>
    </row>
    <row r="38" spans="1:12" x14ac:dyDescent="0.25">
      <c r="A38" s="32"/>
    </row>
    <row r="39" spans="1:12" x14ac:dyDescent="0.25">
      <c r="A39" s="108"/>
    </row>
  </sheetData>
  <mergeCells count="40">
    <mergeCell ref="B16:C16"/>
    <mergeCell ref="B17:C17"/>
    <mergeCell ref="B18:C18"/>
    <mergeCell ref="B12:C12"/>
    <mergeCell ref="B13:C13"/>
    <mergeCell ref="B14:C14"/>
    <mergeCell ref="B15:C15"/>
    <mergeCell ref="G7:G8"/>
    <mergeCell ref="H7:H8"/>
    <mergeCell ref="A8:B8"/>
    <mergeCell ref="B10:C10"/>
    <mergeCell ref="B11:C11"/>
    <mergeCell ref="D7:D9"/>
    <mergeCell ref="D10:K10"/>
    <mergeCell ref="J30:K31"/>
    <mergeCell ref="B23:C23"/>
    <mergeCell ref="B24:C24"/>
    <mergeCell ref="B25:C25"/>
    <mergeCell ref="D21:K21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'Liste déroulante'!$B$2:$B$8</xm:f>
          </x14:formula1>
          <xm:sqref>K27:K28</xm:sqref>
        </x14:dataValidation>
        <x14:dataValidation type="list" allowBlank="1" showInputMessage="1" showErrorMessage="1" xr:uid="{00000000-0002-0000-0400-000001000000}">
          <x14:formula1>
            <xm:f>'Liste déroulante'!$A$2:$A$8</xm:f>
          </x14:formula1>
          <xm:sqref>J16:J19 J27:J29</xm:sqref>
        </x14:dataValidation>
        <x14:dataValidation type="list" allowBlank="1" showInputMessage="1" showErrorMessage="1" xr:uid="{00000000-0002-0000-0400-000002000000}">
          <x14:formula1>
            <xm:f>'Liste déroulante'!$A$12:$A$16</xm:f>
          </x14:formula1>
          <xm:sqref>D22:D29 D11:D19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topLeftCell="A37" zoomScale="80" zoomScaleNormal="80" workbookViewId="0">
      <selection activeCell="C53" sqref="C53"/>
    </sheetView>
  </sheetViews>
  <sheetFormatPr baseColWidth="10" defaultColWidth="11.42578125" defaultRowHeight="15.75" x14ac:dyDescent="0.25"/>
  <cols>
    <col min="1" max="1" width="36.28515625" style="25" customWidth="1"/>
    <col min="2" max="2" width="21.28515625" style="25" customWidth="1"/>
    <col min="3" max="3" width="39.85546875" style="25" customWidth="1"/>
    <col min="4" max="4" width="18.140625" style="25" customWidth="1"/>
    <col min="5" max="5" width="21.28515625" style="25" customWidth="1"/>
    <col min="6" max="6" width="16.140625" style="25" hidden="1" customWidth="1"/>
    <col min="7" max="7" width="16.7109375" style="25" hidden="1" customWidth="1"/>
    <col min="8" max="8" width="20.42578125" style="25" customWidth="1"/>
    <col min="9" max="9" width="20.28515625" style="25" customWidth="1"/>
    <col min="10" max="11" width="27.42578125" style="25" customWidth="1"/>
    <col min="12" max="12" width="25.140625" style="25" customWidth="1"/>
    <col min="13" max="13" width="43.28515625" style="25" customWidth="1"/>
    <col min="14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51"/>
      <c r="C2" s="251"/>
      <c r="D2" s="251"/>
      <c r="E2" s="251"/>
      <c r="F2" s="252"/>
    </row>
    <row r="3" spans="1:12" s="1" customFormat="1" ht="21.75" customHeight="1" x14ac:dyDescent="0.25">
      <c r="A3" s="42" t="s">
        <v>25</v>
      </c>
      <c r="B3" s="208" t="s">
        <v>73</v>
      </c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927</v>
      </c>
      <c r="D7" s="193" t="s">
        <v>28</v>
      </c>
      <c r="E7" s="216" t="s">
        <v>74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191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0.36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261" t="s">
        <v>40</v>
      </c>
      <c r="E10" s="262"/>
      <c r="F10" s="262"/>
      <c r="G10" s="262"/>
      <c r="H10" s="262"/>
      <c r="I10" s="262"/>
      <c r="J10" s="262"/>
      <c r="K10" s="262"/>
      <c r="L10" s="27"/>
    </row>
    <row r="11" spans="1:12" x14ac:dyDescent="0.25">
      <c r="A11" s="20" t="s">
        <v>75</v>
      </c>
      <c r="B11" s="191" t="s">
        <v>76</v>
      </c>
      <c r="C11" s="192"/>
      <c r="D11" s="24" t="s">
        <v>60</v>
      </c>
      <c r="E11" s="21">
        <v>16</v>
      </c>
      <c r="F11" s="21"/>
      <c r="G11" s="21"/>
      <c r="H11" s="21">
        <v>66</v>
      </c>
      <c r="I11" s="121"/>
      <c r="J11" s="21"/>
      <c r="K11" s="21" t="s">
        <v>61</v>
      </c>
      <c r="L11" s="58">
        <v>525148</v>
      </c>
    </row>
    <row r="12" spans="1:12" x14ac:dyDescent="0.25">
      <c r="A12" s="20" t="s">
        <v>77</v>
      </c>
      <c r="B12" s="191" t="s">
        <v>78</v>
      </c>
      <c r="C12" s="192"/>
      <c r="D12" s="24" t="s">
        <v>60</v>
      </c>
      <c r="E12" s="21">
        <v>0</v>
      </c>
      <c r="F12" s="21"/>
      <c r="G12" s="21"/>
      <c r="H12" s="21">
        <v>0</v>
      </c>
      <c r="I12" s="121"/>
      <c r="J12" s="21" t="s">
        <v>79</v>
      </c>
      <c r="K12" s="21"/>
      <c r="L12" s="58">
        <v>0</v>
      </c>
    </row>
    <row r="13" spans="1:12" x14ac:dyDescent="0.25">
      <c r="A13" s="20" t="s">
        <v>75</v>
      </c>
      <c r="B13" s="23" t="s">
        <v>80</v>
      </c>
      <c r="C13" s="24"/>
      <c r="D13" s="24" t="s">
        <v>60</v>
      </c>
      <c r="E13" s="21">
        <v>0</v>
      </c>
      <c r="F13" s="21"/>
      <c r="G13" s="21"/>
      <c r="H13" s="21">
        <v>20</v>
      </c>
      <c r="I13" s="121"/>
      <c r="J13" s="21"/>
      <c r="K13" s="21" t="s">
        <v>61</v>
      </c>
      <c r="L13" s="58">
        <v>62880</v>
      </c>
    </row>
    <row r="14" spans="1:12" x14ac:dyDescent="0.25">
      <c r="A14" s="20" t="s">
        <v>81</v>
      </c>
      <c r="B14" s="23" t="s">
        <v>82</v>
      </c>
      <c r="C14" s="24"/>
      <c r="D14" s="24" t="s">
        <v>60</v>
      </c>
      <c r="E14" s="21">
        <v>0</v>
      </c>
      <c r="F14" s="21"/>
      <c r="G14" s="21"/>
      <c r="H14" s="21">
        <v>0</v>
      </c>
      <c r="I14" s="121"/>
      <c r="J14" s="21" t="s">
        <v>41</v>
      </c>
      <c r="K14" s="21"/>
      <c r="L14" s="58">
        <v>38266.379999999997</v>
      </c>
    </row>
    <row r="15" spans="1:12" x14ac:dyDescent="0.25">
      <c r="A15" s="20" t="s">
        <v>75</v>
      </c>
      <c r="B15" s="23" t="s">
        <v>83</v>
      </c>
      <c r="C15" s="24"/>
      <c r="D15" s="24" t="s">
        <v>60</v>
      </c>
      <c r="E15" s="21">
        <v>0</v>
      </c>
      <c r="F15" s="21"/>
      <c r="G15" s="21"/>
      <c r="H15" s="21">
        <v>12</v>
      </c>
      <c r="I15" s="121"/>
      <c r="J15" s="21" t="s">
        <v>79</v>
      </c>
      <c r="K15" s="21" t="s">
        <v>84</v>
      </c>
      <c r="L15" s="58">
        <v>53178</v>
      </c>
    </row>
    <row r="16" spans="1:12" x14ac:dyDescent="0.25">
      <c r="A16" s="20" t="s">
        <v>75</v>
      </c>
      <c r="B16" s="23" t="s">
        <v>85</v>
      </c>
      <c r="C16" s="24"/>
      <c r="D16" s="24" t="s">
        <v>60</v>
      </c>
      <c r="E16" s="21">
        <v>18</v>
      </c>
      <c r="F16" s="21"/>
      <c r="G16" s="21"/>
      <c r="H16" s="21">
        <v>0</v>
      </c>
      <c r="I16" s="121"/>
      <c r="J16" s="21" t="s">
        <v>79</v>
      </c>
      <c r="K16" s="21"/>
      <c r="L16" s="58">
        <v>93333</v>
      </c>
    </row>
    <row r="17" spans="1:12" x14ac:dyDescent="0.25">
      <c r="A17" s="20" t="s">
        <v>75</v>
      </c>
      <c r="B17" s="191" t="s">
        <v>86</v>
      </c>
      <c r="C17" s="192"/>
      <c r="D17" s="144" t="s">
        <v>60</v>
      </c>
      <c r="E17" s="21">
        <v>0</v>
      </c>
      <c r="F17" s="21"/>
      <c r="G17" s="21"/>
      <c r="H17" s="21">
        <v>0</v>
      </c>
      <c r="I17" s="121"/>
      <c r="J17" s="21" t="s">
        <v>79</v>
      </c>
      <c r="K17" s="21"/>
      <c r="L17" s="58">
        <v>52271</v>
      </c>
    </row>
    <row r="18" spans="1:12" x14ac:dyDescent="0.25">
      <c r="A18" s="20" t="s">
        <v>87</v>
      </c>
      <c r="B18" s="191" t="s">
        <v>88</v>
      </c>
      <c r="C18" s="192"/>
      <c r="D18" s="23" t="s">
        <v>60</v>
      </c>
      <c r="E18" s="21">
        <v>0</v>
      </c>
      <c r="F18" s="21"/>
      <c r="G18" s="21"/>
      <c r="H18" s="21">
        <v>0</v>
      </c>
      <c r="I18" s="121"/>
      <c r="J18" s="21" t="s">
        <v>41</v>
      </c>
      <c r="K18" s="21"/>
      <c r="L18" s="58">
        <v>71164</v>
      </c>
    </row>
    <row r="19" spans="1:12" x14ac:dyDescent="0.25">
      <c r="A19" s="20" t="s">
        <v>75</v>
      </c>
      <c r="B19" s="191" t="s">
        <v>89</v>
      </c>
      <c r="C19" s="192"/>
      <c r="D19" s="24" t="s">
        <v>90</v>
      </c>
      <c r="E19" s="21">
        <v>0</v>
      </c>
      <c r="F19" s="21"/>
      <c r="G19" s="21"/>
      <c r="H19" s="21">
        <v>12</v>
      </c>
      <c r="I19" s="121"/>
      <c r="J19" s="21"/>
      <c r="K19" s="21" t="s">
        <v>84</v>
      </c>
      <c r="L19" s="58">
        <v>44420</v>
      </c>
    </row>
    <row r="20" spans="1:12" x14ac:dyDescent="0.25">
      <c r="A20" s="20" t="s">
        <v>75</v>
      </c>
      <c r="B20" s="23" t="s">
        <v>91</v>
      </c>
      <c r="C20" s="24"/>
      <c r="D20" s="24" t="s">
        <v>60</v>
      </c>
      <c r="E20" s="21">
        <v>3</v>
      </c>
      <c r="F20" s="21">
        <v>3</v>
      </c>
      <c r="G20" s="21"/>
      <c r="H20" s="21">
        <v>3</v>
      </c>
      <c r="I20" s="121"/>
      <c r="J20" s="21" t="s">
        <v>79</v>
      </c>
      <c r="K20" s="21"/>
      <c r="L20" s="58">
        <v>73569.81</v>
      </c>
    </row>
    <row r="21" spans="1:12" x14ac:dyDescent="0.25">
      <c r="A21" s="20" t="s">
        <v>92</v>
      </c>
      <c r="B21" s="23" t="s">
        <v>93</v>
      </c>
      <c r="C21" s="24"/>
      <c r="D21" s="24" t="s">
        <v>60</v>
      </c>
      <c r="E21" s="21">
        <v>0</v>
      </c>
      <c r="F21" s="21"/>
      <c r="G21" s="21"/>
      <c r="H21" s="21">
        <v>0</v>
      </c>
      <c r="I21" s="121"/>
      <c r="J21" s="21"/>
      <c r="K21" s="21" t="s">
        <v>61</v>
      </c>
      <c r="L21" s="58">
        <v>20000</v>
      </c>
    </row>
    <row r="22" spans="1:12" x14ac:dyDescent="0.25">
      <c r="A22" s="20" t="s">
        <v>75</v>
      </c>
      <c r="B22" s="191" t="s">
        <v>94</v>
      </c>
      <c r="C22" s="192"/>
      <c r="D22" s="24" t="s">
        <v>90</v>
      </c>
      <c r="E22" s="21">
        <v>5</v>
      </c>
      <c r="F22" s="21"/>
      <c r="G22" s="21"/>
      <c r="H22" s="21">
        <v>0</v>
      </c>
      <c r="I22" s="121"/>
      <c r="J22" s="21" t="s">
        <v>79</v>
      </c>
      <c r="K22" s="21"/>
      <c r="L22" s="58">
        <v>55391.199999999997</v>
      </c>
    </row>
    <row r="23" spans="1:12" x14ac:dyDescent="0.25">
      <c r="A23" s="20" t="s">
        <v>75</v>
      </c>
      <c r="B23" s="191" t="s">
        <v>95</v>
      </c>
      <c r="C23" s="192"/>
      <c r="D23" s="24" t="s">
        <v>60</v>
      </c>
      <c r="E23" s="21">
        <v>0</v>
      </c>
      <c r="F23" s="21"/>
      <c r="G23" s="21"/>
      <c r="H23" s="21">
        <v>0</v>
      </c>
      <c r="I23" s="121"/>
      <c r="J23" s="21" t="s">
        <v>79</v>
      </c>
      <c r="K23" s="21"/>
      <c r="L23" s="58">
        <v>119506.35</v>
      </c>
    </row>
    <row r="24" spans="1:12" x14ac:dyDescent="0.25">
      <c r="A24" s="20" t="s">
        <v>96</v>
      </c>
      <c r="B24" s="23" t="s">
        <v>97</v>
      </c>
      <c r="C24" s="24"/>
      <c r="D24" s="102" t="s">
        <v>60</v>
      </c>
      <c r="E24" s="21">
        <v>0</v>
      </c>
      <c r="F24" s="21"/>
      <c r="G24" s="21"/>
      <c r="H24" s="21">
        <v>0</v>
      </c>
      <c r="I24" s="121"/>
      <c r="J24" s="21" t="s">
        <v>79</v>
      </c>
      <c r="K24" s="21"/>
      <c r="L24" s="58">
        <v>47570.5</v>
      </c>
    </row>
    <row r="25" spans="1:12" x14ac:dyDescent="0.25">
      <c r="A25" s="20" t="s">
        <v>98</v>
      </c>
      <c r="B25" s="23" t="s">
        <v>99</v>
      </c>
      <c r="C25" s="24"/>
      <c r="D25" s="102" t="s">
        <v>100</v>
      </c>
      <c r="E25" s="21">
        <v>4</v>
      </c>
      <c r="F25" s="21"/>
      <c r="G25" s="21"/>
      <c r="H25" s="21">
        <v>2</v>
      </c>
      <c r="I25" s="121"/>
      <c r="J25" s="21"/>
      <c r="K25" s="21" t="s">
        <v>61</v>
      </c>
      <c r="L25" s="58">
        <v>40425</v>
      </c>
    </row>
    <row r="26" spans="1:12" x14ac:dyDescent="0.25">
      <c r="A26" s="20"/>
      <c r="B26" s="23"/>
      <c r="C26" s="24"/>
      <c r="D26" s="96"/>
      <c r="E26" s="21"/>
      <c r="F26" s="21"/>
      <c r="G26" s="21"/>
      <c r="H26" s="21"/>
      <c r="I26" s="121"/>
      <c r="J26" s="21"/>
      <c r="K26" s="21"/>
      <c r="L26" s="58"/>
    </row>
    <row r="27" spans="1:12" x14ac:dyDescent="0.25">
      <c r="A27" s="170" t="s">
        <v>42</v>
      </c>
      <c r="B27" s="170"/>
      <c r="C27" s="170"/>
      <c r="D27" s="29"/>
      <c r="E27" s="4">
        <f>SUM(E11:E26)</f>
        <v>46</v>
      </c>
      <c r="F27" s="4">
        <f>SUM(F11:F26)</f>
        <v>3</v>
      </c>
      <c r="G27" s="4">
        <f>SUM(G11:G26)</f>
        <v>0</v>
      </c>
      <c r="H27" s="4">
        <f>SUM(H11:H26)</f>
        <v>115</v>
      </c>
      <c r="I27" s="123">
        <f>SUM(I11:I26)</f>
        <v>0</v>
      </c>
      <c r="J27" s="28"/>
      <c r="K27" s="28"/>
      <c r="L27" s="59">
        <f>SUM(L11:L26)</f>
        <v>1297123.24</v>
      </c>
    </row>
    <row r="28" spans="1:12" x14ac:dyDescent="0.25">
      <c r="A28" s="26" t="s">
        <v>38</v>
      </c>
      <c r="B28" s="182" t="s">
        <v>39</v>
      </c>
      <c r="C28" s="182"/>
      <c r="D28" s="261" t="s">
        <v>43</v>
      </c>
      <c r="E28" s="262"/>
      <c r="F28" s="262"/>
      <c r="G28" s="262"/>
      <c r="H28" s="262"/>
      <c r="I28" s="262"/>
      <c r="J28" s="262"/>
      <c r="K28" s="262"/>
      <c r="L28" s="27"/>
    </row>
    <row r="29" spans="1:12" x14ac:dyDescent="0.25">
      <c r="A29" s="20" t="s">
        <v>75</v>
      </c>
      <c r="B29" s="191" t="s">
        <v>76</v>
      </c>
      <c r="C29" s="192"/>
      <c r="D29" s="24" t="s">
        <v>60</v>
      </c>
      <c r="E29" s="21"/>
      <c r="F29" s="21"/>
      <c r="G29" s="21"/>
      <c r="H29" s="21"/>
      <c r="I29" s="121"/>
      <c r="J29" s="21"/>
      <c r="K29" s="21"/>
      <c r="L29" s="58">
        <v>105029</v>
      </c>
    </row>
    <row r="30" spans="1:12" x14ac:dyDescent="0.25">
      <c r="A30" s="20" t="s">
        <v>77</v>
      </c>
      <c r="B30" s="191" t="s">
        <v>78</v>
      </c>
      <c r="C30" s="192"/>
      <c r="D30" s="24" t="s">
        <v>60</v>
      </c>
      <c r="E30" s="21"/>
      <c r="F30" s="21"/>
      <c r="G30" s="21"/>
      <c r="H30" s="21"/>
      <c r="I30" s="121"/>
      <c r="J30" s="21"/>
      <c r="K30" s="21"/>
      <c r="L30" s="58">
        <v>11152.55</v>
      </c>
    </row>
    <row r="31" spans="1:12" x14ac:dyDescent="0.25">
      <c r="A31" s="20" t="s">
        <v>75</v>
      </c>
      <c r="B31" s="23" t="s">
        <v>80</v>
      </c>
      <c r="C31" s="24"/>
      <c r="D31" s="102" t="s">
        <v>60</v>
      </c>
      <c r="E31" s="21"/>
      <c r="F31" s="21"/>
      <c r="G31" s="21"/>
      <c r="H31" s="21"/>
      <c r="I31" s="121"/>
      <c r="J31" s="21"/>
      <c r="K31" s="21"/>
      <c r="L31" s="58">
        <v>11097</v>
      </c>
    </row>
    <row r="32" spans="1:12" x14ac:dyDescent="0.25">
      <c r="A32" s="20" t="s">
        <v>81</v>
      </c>
      <c r="B32" s="23" t="s">
        <v>82</v>
      </c>
      <c r="C32" s="100"/>
      <c r="D32" s="103" t="s">
        <v>60</v>
      </c>
      <c r="E32" s="101"/>
      <c r="F32" s="21"/>
      <c r="G32" s="21"/>
      <c r="H32" s="21"/>
      <c r="I32" s="121"/>
      <c r="J32" s="21"/>
      <c r="K32" s="21"/>
      <c r="L32" s="58">
        <v>8335</v>
      </c>
    </row>
    <row r="33" spans="1:13" x14ac:dyDescent="0.25">
      <c r="A33" s="20" t="s">
        <v>75</v>
      </c>
      <c r="B33" s="23" t="s">
        <v>83</v>
      </c>
      <c r="C33" s="100"/>
      <c r="D33" s="103" t="s">
        <v>60</v>
      </c>
      <c r="E33" s="101"/>
      <c r="F33" s="21"/>
      <c r="G33" s="21"/>
      <c r="H33" s="21"/>
      <c r="I33" s="121"/>
      <c r="J33" s="21"/>
      <c r="K33" s="21"/>
      <c r="L33" s="58">
        <v>10363</v>
      </c>
    </row>
    <row r="34" spans="1:13" x14ac:dyDescent="0.25">
      <c r="A34" s="20" t="s">
        <v>75</v>
      </c>
      <c r="B34" s="23" t="s">
        <v>85</v>
      </c>
      <c r="C34" s="100"/>
      <c r="D34" s="103" t="s">
        <v>60</v>
      </c>
      <c r="E34" s="101"/>
      <c r="F34" s="21"/>
      <c r="G34" s="21"/>
      <c r="H34" s="21"/>
      <c r="I34" s="121"/>
      <c r="J34" s="21"/>
      <c r="K34" s="21"/>
      <c r="L34" s="58">
        <v>18699</v>
      </c>
    </row>
    <row r="35" spans="1:13" x14ac:dyDescent="0.25">
      <c r="A35" s="20" t="s">
        <v>75</v>
      </c>
      <c r="B35" s="191" t="s">
        <v>86</v>
      </c>
      <c r="C35" s="263"/>
      <c r="D35" s="103" t="s">
        <v>60</v>
      </c>
      <c r="E35" s="101"/>
      <c r="F35" s="21"/>
      <c r="G35" s="21"/>
      <c r="H35" s="21"/>
      <c r="I35" s="121"/>
      <c r="J35" s="21"/>
      <c r="K35" s="21"/>
      <c r="L35" s="58">
        <v>10454</v>
      </c>
    </row>
    <row r="36" spans="1:13" x14ac:dyDescent="0.25">
      <c r="A36" s="20" t="s">
        <v>87</v>
      </c>
      <c r="B36" s="191" t="s">
        <v>88</v>
      </c>
      <c r="C36" s="263"/>
      <c r="D36" s="103" t="s">
        <v>60</v>
      </c>
      <c r="E36" s="101"/>
      <c r="F36" s="21"/>
      <c r="G36" s="21"/>
      <c r="H36" s="21"/>
      <c r="I36" s="121"/>
      <c r="J36" s="21"/>
      <c r="K36" s="21"/>
      <c r="L36" s="58">
        <v>11336</v>
      </c>
    </row>
    <row r="37" spans="1:13" x14ac:dyDescent="0.25">
      <c r="A37" s="20" t="s">
        <v>75</v>
      </c>
      <c r="B37" s="191" t="s">
        <v>89</v>
      </c>
      <c r="C37" s="263"/>
      <c r="D37" s="103" t="s">
        <v>90</v>
      </c>
      <c r="E37" s="101"/>
      <c r="F37" s="21"/>
      <c r="G37" s="21"/>
      <c r="H37" s="21"/>
      <c r="I37" s="121"/>
      <c r="J37" s="21"/>
      <c r="K37" s="21"/>
      <c r="L37" s="58">
        <v>8880</v>
      </c>
    </row>
    <row r="38" spans="1:13" x14ac:dyDescent="0.25">
      <c r="A38" s="20" t="s">
        <v>75</v>
      </c>
      <c r="B38" s="23" t="s">
        <v>91</v>
      </c>
      <c r="C38" s="100"/>
      <c r="D38" s="103" t="s">
        <v>60</v>
      </c>
      <c r="E38" s="101"/>
      <c r="F38" s="21"/>
      <c r="G38" s="21"/>
      <c r="H38" s="21"/>
      <c r="I38" s="121"/>
      <c r="J38" s="21"/>
      <c r="K38" s="21"/>
      <c r="L38" s="58">
        <v>15830.06</v>
      </c>
    </row>
    <row r="39" spans="1:13" x14ac:dyDescent="0.25">
      <c r="A39" s="20" t="s">
        <v>92</v>
      </c>
      <c r="B39" s="23" t="s">
        <v>93</v>
      </c>
      <c r="C39" s="100"/>
      <c r="D39" s="103" t="s">
        <v>60</v>
      </c>
      <c r="E39" s="101"/>
      <c r="F39" s="21"/>
      <c r="G39" s="21"/>
      <c r="H39" s="21"/>
      <c r="I39" s="121"/>
      <c r="J39" s="21"/>
      <c r="K39" s="21"/>
      <c r="L39" s="58">
        <v>10000</v>
      </c>
    </row>
    <row r="40" spans="1:13" x14ac:dyDescent="0.25">
      <c r="A40" s="20" t="s">
        <v>75</v>
      </c>
      <c r="B40" s="191" t="s">
        <v>94</v>
      </c>
      <c r="C40" s="263"/>
      <c r="D40" s="103" t="s">
        <v>90</v>
      </c>
      <c r="E40" s="101"/>
      <c r="F40" s="21"/>
      <c r="G40" s="21"/>
      <c r="H40" s="21"/>
      <c r="I40" s="121"/>
      <c r="J40" s="21"/>
      <c r="K40" s="21"/>
      <c r="L40" s="58">
        <v>10079.34</v>
      </c>
    </row>
    <row r="41" spans="1:13" ht="31.5" x14ac:dyDescent="0.25">
      <c r="A41" s="20" t="s">
        <v>75</v>
      </c>
      <c r="B41" s="191" t="s">
        <v>95</v>
      </c>
      <c r="C41" s="263"/>
      <c r="D41" s="103" t="s">
        <v>60</v>
      </c>
      <c r="E41" s="101"/>
      <c r="F41" s="21"/>
      <c r="G41" s="21"/>
      <c r="H41" s="21"/>
      <c r="I41" s="121"/>
      <c r="J41" s="21"/>
      <c r="K41" s="21"/>
      <c r="L41" s="147">
        <v>322965.34999999998</v>
      </c>
      <c r="M41" s="148" t="s">
        <v>101</v>
      </c>
    </row>
    <row r="42" spans="1:13" x14ac:dyDescent="0.25">
      <c r="A42" s="20" t="s">
        <v>96</v>
      </c>
      <c r="B42" s="23" t="s">
        <v>97</v>
      </c>
      <c r="C42" s="100"/>
      <c r="D42" s="103" t="s">
        <v>60</v>
      </c>
      <c r="E42" s="101"/>
      <c r="F42" s="21"/>
      <c r="G42" s="21"/>
      <c r="H42" s="21"/>
      <c r="I42" s="121"/>
      <c r="J42" s="21"/>
      <c r="K42" s="21"/>
      <c r="L42" s="58">
        <v>13429.5</v>
      </c>
    </row>
    <row r="43" spans="1:13" x14ac:dyDescent="0.25">
      <c r="A43" s="20" t="s">
        <v>98</v>
      </c>
      <c r="B43" s="23" t="s">
        <v>99</v>
      </c>
      <c r="C43" s="100"/>
      <c r="D43" s="103" t="s">
        <v>100</v>
      </c>
      <c r="E43" s="101"/>
      <c r="F43" s="21"/>
      <c r="G43" s="21"/>
      <c r="H43" s="21"/>
      <c r="I43" s="121"/>
      <c r="J43" s="21"/>
      <c r="K43" s="21"/>
      <c r="L43" s="58">
        <v>19300</v>
      </c>
    </row>
    <row r="44" spans="1:13" x14ac:dyDescent="0.25">
      <c r="A44" s="20"/>
      <c r="B44" s="23"/>
      <c r="C44" s="100"/>
      <c r="D44" s="103"/>
      <c r="E44" s="101"/>
      <c r="F44" s="21"/>
      <c r="G44" s="21"/>
      <c r="H44" s="21"/>
      <c r="I44" s="121"/>
      <c r="J44" s="21"/>
      <c r="K44" s="21"/>
      <c r="L44" s="22"/>
    </row>
    <row r="45" spans="1:13" x14ac:dyDescent="0.25">
      <c r="A45" s="173" t="s">
        <v>45</v>
      </c>
      <c r="B45" s="173"/>
      <c r="C45" s="260"/>
      <c r="D45" s="99"/>
      <c r="E45" s="97">
        <f>SUM(E29:E44)</f>
        <v>0</v>
      </c>
      <c r="F45" s="15">
        <f>SUM(F29:F44)</f>
        <v>0</v>
      </c>
      <c r="G45" s="15">
        <f>SUM(G29:G44)</f>
        <v>0</v>
      </c>
      <c r="H45" s="15">
        <f>SUM(H29:H44)</f>
        <v>0</v>
      </c>
      <c r="I45" s="122">
        <f>SUM(I29:I44)</f>
        <v>0</v>
      </c>
      <c r="J45" s="174"/>
      <c r="K45" s="175"/>
      <c r="L45" s="33">
        <f>SUM(L29:L44)</f>
        <v>586949.79999999993</v>
      </c>
    </row>
    <row r="46" spans="1:13" x14ac:dyDescent="0.25">
      <c r="A46" s="29" t="s">
        <v>46</v>
      </c>
      <c r="B46" s="29"/>
      <c r="C46" s="29"/>
      <c r="D46" s="99"/>
      <c r="E46" s="98">
        <f>SUM(E27,E45)</f>
        <v>46</v>
      </c>
      <c r="F46" s="4">
        <f>SUM(F27,F45)</f>
        <v>3</v>
      </c>
      <c r="G46" s="4">
        <f>SUM(G27,G45)</f>
        <v>0</v>
      </c>
      <c r="H46" s="4">
        <f>SUM(H27,H45)</f>
        <v>115</v>
      </c>
      <c r="I46" s="123">
        <f>SUM(I27,I45)</f>
        <v>0</v>
      </c>
      <c r="J46" s="176"/>
      <c r="K46" s="177"/>
      <c r="L46" s="34">
        <f>SUM(L27,L45)</f>
        <v>1884073.04</v>
      </c>
    </row>
    <row r="47" spans="1:13" x14ac:dyDescent="0.25">
      <c r="A47" s="178" t="s">
        <v>4</v>
      </c>
      <c r="B47" s="178"/>
      <c r="C47" s="178"/>
      <c r="D47" s="253"/>
      <c r="E47" s="178"/>
      <c r="F47" s="178"/>
      <c r="G47" s="178"/>
      <c r="H47" s="178"/>
      <c r="I47" s="178"/>
      <c r="J47" s="178"/>
      <c r="K47" s="179"/>
      <c r="L47" s="35">
        <f>I50-L46</f>
        <v>271382.95999999996</v>
      </c>
    </row>
    <row r="48" spans="1:13" x14ac:dyDescent="0.25">
      <c r="A48" s="180" t="s">
        <v>47</v>
      </c>
      <c r="B48" s="180"/>
      <c r="C48" s="180"/>
      <c r="D48" s="180"/>
      <c r="E48" s="180"/>
      <c r="F48" s="180"/>
      <c r="G48" s="180"/>
      <c r="H48" s="181" t="s">
        <v>48</v>
      </c>
      <c r="I48" s="181"/>
      <c r="J48" s="181"/>
      <c r="K48" s="181"/>
      <c r="L48" s="181"/>
    </row>
    <row r="49" spans="1:12" x14ac:dyDescent="0.25">
      <c r="A49" s="258"/>
      <c r="B49" s="259"/>
      <c r="C49" s="259"/>
      <c r="D49" s="259"/>
      <c r="E49" s="259"/>
      <c r="F49" s="259"/>
      <c r="G49" s="259"/>
      <c r="H49" s="30" t="s">
        <v>49</v>
      </c>
      <c r="I49" s="30" t="s">
        <v>37</v>
      </c>
      <c r="J49" s="30" t="s">
        <v>50</v>
      </c>
      <c r="K49" s="30" t="s">
        <v>51</v>
      </c>
      <c r="L49" s="30" t="s">
        <v>52</v>
      </c>
    </row>
    <row r="50" spans="1:12" ht="409.5" customHeight="1" x14ac:dyDescent="0.25">
      <c r="A50" s="259"/>
      <c r="B50" s="259"/>
      <c r="C50" s="259"/>
      <c r="D50" s="259"/>
      <c r="E50" s="259"/>
      <c r="F50" s="259"/>
      <c r="G50" s="259"/>
      <c r="H50" s="36">
        <v>2055456</v>
      </c>
      <c r="I50" s="31">
        <v>2155456</v>
      </c>
      <c r="J50" s="31">
        <v>2155456</v>
      </c>
      <c r="K50" s="31">
        <v>2155456</v>
      </c>
      <c r="L50" s="31">
        <v>2155456</v>
      </c>
    </row>
    <row r="53" spans="1:12" x14ac:dyDescent="0.25">
      <c r="A53" s="32"/>
    </row>
  </sheetData>
  <mergeCells count="42">
    <mergeCell ref="B22:C22"/>
    <mergeCell ref="B23:C23"/>
    <mergeCell ref="B17:C17"/>
    <mergeCell ref="B12:C12"/>
    <mergeCell ref="B18:C18"/>
    <mergeCell ref="B19:C19"/>
    <mergeCell ref="G7:G8"/>
    <mergeCell ref="H7:H8"/>
    <mergeCell ref="A8:B8"/>
    <mergeCell ref="B10:C10"/>
    <mergeCell ref="B11:C11"/>
    <mergeCell ref="D7:D9"/>
    <mergeCell ref="D10:K10"/>
    <mergeCell ref="A49:G50"/>
    <mergeCell ref="A27:C27"/>
    <mergeCell ref="B28:C28"/>
    <mergeCell ref="B29:C29"/>
    <mergeCell ref="A45:C45"/>
    <mergeCell ref="D28:K28"/>
    <mergeCell ref="J45:K46"/>
    <mergeCell ref="B30:C30"/>
    <mergeCell ref="B35:C35"/>
    <mergeCell ref="B36:C36"/>
    <mergeCell ref="B37:C37"/>
    <mergeCell ref="B40:C40"/>
    <mergeCell ref="B41:C41"/>
    <mergeCell ref="B1:F1"/>
    <mergeCell ref="B2:F2"/>
    <mergeCell ref="B3:F3"/>
    <mergeCell ref="A47:K47"/>
    <mergeCell ref="A48:G48"/>
    <mergeCell ref="H48:L48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'Liste déroulante'!$A$2:$A$8</xm:f>
          </x14:formula1>
          <xm:sqref>J11:J26 J29:J44</xm:sqref>
        </x14:dataValidation>
        <x14:dataValidation type="list" allowBlank="1" showInputMessage="1" showErrorMessage="1" xr:uid="{00000000-0002-0000-0600-000001000000}">
          <x14:formula1>
            <xm:f>'Liste déroulante'!$B$2:$B$8</xm:f>
          </x14:formula1>
          <xm:sqref>K11 K29 K13 K15 K19 K25 K39 K31 K33 K21</xm:sqref>
        </x14:dataValidation>
        <x14:dataValidation type="list" allowBlank="1" showInputMessage="1" showErrorMessage="1" xr:uid="{00000000-0002-0000-0600-000002000000}">
          <x14:formula1>
            <xm:f>'Liste déroulante'!$A$12:$A$16</xm:f>
          </x14:formula1>
          <xm:sqref>D11:D26 D29:D44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"/>
  <sheetViews>
    <sheetView topLeftCell="A18" zoomScale="60" zoomScaleNormal="60" workbookViewId="0">
      <selection activeCell="A34" sqref="A34:G35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39.85546875" style="25" customWidth="1"/>
    <col min="4" max="4" width="28.140625" style="25" customWidth="1"/>
    <col min="5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6"/>
      <c r="C1" s="206"/>
      <c r="D1" s="206"/>
      <c r="E1" s="206"/>
      <c r="F1" s="207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>
        <v>45715</v>
      </c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 t="s">
        <v>104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454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105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52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0.21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ht="15.6" customHeight="1" x14ac:dyDescent="0.25">
      <c r="A11" s="48" t="s">
        <v>106</v>
      </c>
      <c r="B11" s="106" t="s">
        <v>107</v>
      </c>
      <c r="C11" s="24"/>
      <c r="D11" s="24" t="s">
        <v>60</v>
      </c>
      <c r="E11" s="21"/>
      <c r="F11" s="21">
        <v>8</v>
      </c>
      <c r="G11" s="21"/>
      <c r="H11" s="21">
        <v>9</v>
      </c>
      <c r="I11" s="121"/>
      <c r="J11" s="21"/>
      <c r="K11" s="21"/>
      <c r="L11" s="22">
        <v>355160</v>
      </c>
    </row>
    <row r="12" spans="1:12" ht="15.6" customHeight="1" x14ac:dyDescent="0.25">
      <c r="A12" s="107" t="s">
        <v>108</v>
      </c>
      <c r="B12" s="106" t="s">
        <v>109</v>
      </c>
      <c r="C12" s="24"/>
      <c r="D12" s="24" t="s">
        <v>60</v>
      </c>
      <c r="E12" s="21"/>
      <c r="F12" s="21"/>
      <c r="G12" s="21"/>
      <c r="H12" s="21"/>
      <c r="I12" s="121"/>
      <c r="J12" s="21"/>
      <c r="K12" s="21"/>
      <c r="L12" s="22">
        <v>40907</v>
      </c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0</v>
      </c>
      <c r="F20" s="4">
        <f>SUM(F11:F19)</f>
        <v>8</v>
      </c>
      <c r="G20" s="4">
        <f>SUM(G11:G19)</f>
        <v>0</v>
      </c>
      <c r="H20" s="4">
        <f>SUM(H11:H19)</f>
        <v>9</v>
      </c>
      <c r="I20" s="123">
        <f>SUM(I11:I19)</f>
        <v>0</v>
      </c>
      <c r="J20" s="28"/>
      <c r="K20" s="28"/>
      <c r="L20" s="33">
        <f>SUM(L10:L19)</f>
        <v>396067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48"/>
      <c r="B22" s="106"/>
      <c r="C22" s="24"/>
      <c r="D22" s="24"/>
      <c r="E22" s="21"/>
      <c r="F22" s="21"/>
      <c r="G22" s="21"/>
      <c r="H22" s="21"/>
      <c r="I22" s="121"/>
      <c r="J22" s="21"/>
      <c r="K22" s="21"/>
      <c r="L22" s="22"/>
    </row>
    <row r="23" spans="1:12" x14ac:dyDescent="0.25">
      <c r="A23" s="107"/>
      <c r="B23" s="106"/>
      <c r="C23" s="24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0</v>
      </c>
      <c r="F31" s="4">
        <f>SUM(F20,F30)</f>
        <v>8</v>
      </c>
      <c r="G31" s="4">
        <f>SUM(G20,G30)</f>
        <v>0</v>
      </c>
      <c r="H31" s="4">
        <f>SUM(H20,H30)</f>
        <v>9</v>
      </c>
      <c r="I31" s="123">
        <f>SUM(I20,I30)</f>
        <v>0</v>
      </c>
      <c r="J31" s="176"/>
      <c r="K31" s="177"/>
      <c r="L31" s="34">
        <f>SUM(L20,L30)</f>
        <v>396067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171"/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ht="146.44999999999999" customHeight="1" x14ac:dyDescent="0.25">
      <c r="A35" s="265"/>
      <c r="B35" s="265"/>
      <c r="C35" s="265"/>
      <c r="D35" s="265"/>
      <c r="E35" s="265"/>
      <c r="F35" s="265"/>
      <c r="G35" s="265"/>
      <c r="H35" s="36">
        <v>396067</v>
      </c>
      <c r="I35" s="36">
        <v>396067</v>
      </c>
      <c r="J35" s="36">
        <v>396067</v>
      </c>
      <c r="K35" s="36">
        <v>396067</v>
      </c>
      <c r="L35" s="36">
        <v>396067</v>
      </c>
    </row>
    <row r="38" spans="1:12" x14ac:dyDescent="0.25">
      <c r="A38" s="32"/>
    </row>
  </sheetData>
  <mergeCells count="34">
    <mergeCell ref="J7:J8"/>
    <mergeCell ref="K7:K8"/>
    <mergeCell ref="L7:L9"/>
    <mergeCell ref="A8:B8"/>
    <mergeCell ref="A9:B9"/>
    <mergeCell ref="E7:E8"/>
    <mergeCell ref="F7:F8"/>
    <mergeCell ref="G7:G8"/>
    <mergeCell ref="H7:H8"/>
    <mergeCell ref="I7:I8"/>
    <mergeCell ref="A34:G35"/>
    <mergeCell ref="B21:C21"/>
    <mergeCell ref="A30:C30"/>
    <mergeCell ref="D21:K21"/>
    <mergeCell ref="A32:K32"/>
    <mergeCell ref="A33:G33"/>
    <mergeCell ref="H33:L33"/>
    <mergeCell ref="J30:K31"/>
    <mergeCell ref="B1:F1"/>
    <mergeCell ref="B2:F2"/>
    <mergeCell ref="B3:F3"/>
    <mergeCell ref="B18:C18"/>
    <mergeCell ref="A20:C20"/>
    <mergeCell ref="B13:C13"/>
    <mergeCell ref="B14:C14"/>
    <mergeCell ref="B15:C15"/>
    <mergeCell ref="B16:C16"/>
    <mergeCell ref="B17:C17"/>
    <mergeCell ref="A4:L4"/>
    <mergeCell ref="B10:C10"/>
    <mergeCell ref="D7:D9"/>
    <mergeCell ref="D10:K10"/>
    <mergeCell ref="A5:L6"/>
    <mergeCell ref="A7:B7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'Liste déroulante'!$A$2:$A$8</xm:f>
          </x14:formula1>
          <xm:sqref>J11:J19 J22:J29</xm:sqref>
        </x14:dataValidation>
        <x14:dataValidation type="list" allowBlank="1" showInputMessage="1" showErrorMessage="1" xr:uid="{00000000-0002-0000-0700-000001000000}">
          <x14:formula1>
            <xm:f>'Liste déroulante'!$B$2:$B$8</xm:f>
          </x14:formula1>
          <xm:sqref>K11 K14 K22:K28</xm:sqref>
        </x14:dataValidation>
        <x14:dataValidation type="list" allowBlank="1" showInputMessage="1" showErrorMessage="1" xr:uid="{00000000-0002-0000-0700-000002000000}">
          <x14:formula1>
            <xm:f>'Liste déroulante'!$A$12:$A$16</xm:f>
          </x14:formula1>
          <xm:sqref>D22:D29 D11:D19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1"/>
  <sheetViews>
    <sheetView zoomScale="70" zoomScaleNormal="70" workbookViewId="0">
      <selection activeCell="A42" sqref="A42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52.5703125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04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64"/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 t="s">
        <v>110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664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216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0.51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x14ac:dyDescent="0.25">
      <c r="A11" s="20" t="s">
        <v>111</v>
      </c>
      <c r="B11" s="191" t="s">
        <v>112</v>
      </c>
      <c r="C11" s="192"/>
      <c r="D11" s="24" t="s">
        <v>60</v>
      </c>
      <c r="E11" s="21">
        <v>3</v>
      </c>
      <c r="F11" s="21"/>
      <c r="G11" s="21"/>
      <c r="H11" s="21"/>
      <c r="I11" s="121"/>
      <c r="J11" s="21"/>
      <c r="K11" s="21"/>
      <c r="L11" s="22">
        <v>94423</v>
      </c>
    </row>
    <row r="12" spans="1:12" x14ac:dyDescent="0.25">
      <c r="A12" s="20" t="s">
        <v>111</v>
      </c>
      <c r="B12" s="191" t="s">
        <v>113</v>
      </c>
      <c r="C12" s="192"/>
      <c r="D12" s="24" t="s">
        <v>90</v>
      </c>
      <c r="E12" s="21"/>
      <c r="F12" s="21"/>
      <c r="G12" s="21"/>
      <c r="H12" s="21">
        <v>1</v>
      </c>
      <c r="I12" s="121"/>
      <c r="J12" s="21"/>
      <c r="K12" s="21"/>
      <c r="L12" s="22">
        <v>26800</v>
      </c>
    </row>
    <row r="13" spans="1:12" x14ac:dyDescent="0.25">
      <c r="A13" s="20"/>
      <c r="B13" s="191"/>
      <c r="C13" s="192"/>
      <c r="D13" s="24"/>
      <c r="E13" s="21"/>
      <c r="F13" s="21"/>
      <c r="G13" s="21"/>
      <c r="H13" s="21"/>
      <c r="I13" s="121"/>
      <c r="J13" s="21"/>
      <c r="K13" s="21"/>
      <c r="L13" s="22"/>
    </row>
    <row r="14" spans="1:12" x14ac:dyDescent="0.25">
      <c r="A14" s="20"/>
      <c r="B14" s="191"/>
      <c r="C14" s="192"/>
      <c r="D14" s="24"/>
      <c r="E14" s="21"/>
      <c r="F14" s="21"/>
      <c r="G14" s="21"/>
      <c r="H14" s="21"/>
      <c r="I14" s="121"/>
      <c r="J14" s="21"/>
      <c r="K14" s="21"/>
      <c r="L14" s="22"/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3</v>
      </c>
      <c r="F20" s="4">
        <f>SUM(F11:F19)</f>
        <v>0</v>
      </c>
      <c r="G20" s="4">
        <f>SUM(G11:G19)</f>
        <v>0</v>
      </c>
      <c r="H20" s="4">
        <f>SUM(H11:H19)</f>
        <v>1</v>
      </c>
      <c r="I20" s="123">
        <f>SUM(I11:I19)</f>
        <v>0</v>
      </c>
      <c r="J20" s="28"/>
      <c r="K20" s="28"/>
      <c r="L20" s="33">
        <f>SUM(L11:L19)</f>
        <v>121223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x14ac:dyDescent="0.25">
      <c r="A22" s="20" t="s">
        <v>111</v>
      </c>
      <c r="B22" s="191" t="s">
        <v>112</v>
      </c>
      <c r="C22" s="192"/>
      <c r="D22" s="24" t="s">
        <v>60</v>
      </c>
      <c r="E22" s="21"/>
      <c r="F22" s="21"/>
      <c r="G22" s="21"/>
      <c r="H22" s="21"/>
      <c r="I22" s="121"/>
      <c r="J22" s="21"/>
      <c r="K22" s="21"/>
      <c r="L22" s="22">
        <v>18885</v>
      </c>
    </row>
    <row r="23" spans="1:12" x14ac:dyDescent="0.25">
      <c r="A23" s="20" t="s">
        <v>111</v>
      </c>
      <c r="B23" s="23" t="s">
        <v>113</v>
      </c>
      <c r="C23" s="24"/>
      <c r="D23" s="24" t="s">
        <v>90</v>
      </c>
      <c r="E23" s="21"/>
      <c r="F23" s="21"/>
      <c r="G23" s="21"/>
      <c r="H23" s="21"/>
      <c r="I23" s="121"/>
      <c r="J23" s="21"/>
      <c r="K23" s="21"/>
      <c r="L23" s="22">
        <v>44035</v>
      </c>
    </row>
    <row r="24" spans="1:12" x14ac:dyDescent="0.25">
      <c r="A24" s="20"/>
      <c r="B24" s="23"/>
      <c r="C24" s="24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/>
      <c r="J30" s="174"/>
      <c r="K30" s="175"/>
      <c r="L30" s="33">
        <f>SUM(L22:L29)</f>
        <v>62920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3</v>
      </c>
      <c r="F31" s="4">
        <f>SUM(F20,F30)</f>
        <v>0</v>
      </c>
      <c r="G31" s="4">
        <f>SUM(G20,G30)</f>
        <v>0</v>
      </c>
      <c r="H31" s="4">
        <f>SUM(H20,H30)</f>
        <v>1</v>
      </c>
      <c r="I31" s="123"/>
      <c r="J31" s="176"/>
      <c r="K31" s="177"/>
      <c r="L31" s="34">
        <f>L20+L30</f>
        <v>184143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I35-L31</f>
        <v>37165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x14ac:dyDescent="0.25">
      <c r="A34" s="266" t="s">
        <v>72</v>
      </c>
      <c r="B34" s="265"/>
      <c r="C34" s="265"/>
      <c r="D34" s="265"/>
      <c r="E34" s="265"/>
      <c r="F34" s="265"/>
      <c r="G34" s="26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x14ac:dyDescent="0.25">
      <c r="A35" s="265"/>
      <c r="B35" s="265"/>
      <c r="C35" s="265"/>
      <c r="D35" s="265"/>
      <c r="E35" s="265"/>
      <c r="F35" s="265"/>
      <c r="G35" s="265"/>
      <c r="H35" s="36">
        <v>221308</v>
      </c>
      <c r="I35" s="36">
        <v>221308</v>
      </c>
      <c r="J35" s="36">
        <v>221308</v>
      </c>
      <c r="K35" s="36">
        <v>221308</v>
      </c>
      <c r="L35" s="36">
        <v>221308</v>
      </c>
    </row>
    <row r="36" spans="1:12" x14ac:dyDescent="0.25">
      <c r="A36" s="143"/>
      <c r="B36" s="143"/>
      <c r="C36" s="143"/>
      <c r="D36" s="143"/>
    </row>
    <row r="37" spans="1:12" x14ac:dyDescent="0.25">
      <c r="A37" s="141"/>
      <c r="B37" s="141"/>
      <c r="C37" s="141"/>
      <c r="D37" s="141"/>
    </row>
    <row r="38" spans="1:12" x14ac:dyDescent="0.25">
      <c r="A38" s="142"/>
      <c r="B38" s="141"/>
      <c r="C38" s="141"/>
      <c r="D38" s="141"/>
    </row>
    <row r="39" spans="1:12" x14ac:dyDescent="0.25">
      <c r="A39" s="141"/>
      <c r="B39" s="141"/>
      <c r="C39" s="141"/>
      <c r="D39" s="141"/>
    </row>
    <row r="40" spans="1:12" x14ac:dyDescent="0.25">
      <c r="A40" s="141"/>
      <c r="B40" s="141"/>
      <c r="C40" s="141"/>
      <c r="D40" s="141"/>
    </row>
    <row r="41" spans="1:12" x14ac:dyDescent="0.25">
      <c r="A41" s="145"/>
    </row>
  </sheetData>
  <mergeCells count="37">
    <mergeCell ref="J30:K31"/>
    <mergeCell ref="D21:K21"/>
    <mergeCell ref="G7:G8"/>
    <mergeCell ref="H7:H8"/>
    <mergeCell ref="A8:B8"/>
    <mergeCell ref="B10:C10"/>
    <mergeCell ref="B11:C11"/>
    <mergeCell ref="D7:D9"/>
    <mergeCell ref="D10:K10"/>
    <mergeCell ref="B16:C16"/>
    <mergeCell ref="B17:C17"/>
    <mergeCell ref="B18:C18"/>
    <mergeCell ref="B12:C12"/>
    <mergeCell ref="B13:C13"/>
    <mergeCell ref="B14:C14"/>
    <mergeCell ref="B15:C15"/>
    <mergeCell ref="A34:G35"/>
    <mergeCell ref="A20:C20"/>
    <mergeCell ref="B21:C21"/>
    <mergeCell ref="B22:C22"/>
    <mergeCell ref="A30:C30"/>
    <mergeCell ref="B1:F1"/>
    <mergeCell ref="B2:F2"/>
    <mergeCell ref="B3:F3"/>
    <mergeCell ref="A32:K32"/>
    <mergeCell ref="A33:G33"/>
    <mergeCell ref="H33:L33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0A00-000001000000}">
          <x14:formula1>
            <xm:f>'Liste déroulante'!$B$2:$B$8</xm:f>
          </x14:formula1>
          <xm:sqref>K11 K22:K28</xm:sqref>
        </x14:dataValidation>
        <x14:dataValidation type="list" allowBlank="1" showInputMessage="1" showErrorMessage="1" xr:uid="{00000000-0002-0000-0A00-000002000000}">
          <x14:formula1>
            <xm:f>'Liste déroulante'!$A$12:$A$16</xm:f>
          </x14:formula1>
          <xm:sqref>D11:D19 D22:D29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80" zoomScaleNormal="80" workbookViewId="0">
      <selection activeCell="E30" sqref="E30"/>
    </sheetView>
  </sheetViews>
  <sheetFormatPr baseColWidth="10" defaultColWidth="11.42578125" defaultRowHeight="15.75" x14ac:dyDescent="0.25"/>
  <cols>
    <col min="1" max="1" width="33.42578125" style="1" customWidth="1"/>
    <col min="2" max="2" width="21.28515625" style="1" customWidth="1"/>
    <col min="3" max="3" width="39.85546875" style="1" customWidth="1"/>
    <col min="4" max="4" width="17.28515625" style="25" customWidth="1"/>
    <col min="5" max="5" width="25.140625" style="1" customWidth="1"/>
    <col min="6" max="7" width="25.140625" style="1" hidden="1" customWidth="1"/>
    <col min="8" max="12" width="25.140625" style="1" customWidth="1"/>
    <col min="13" max="16384" width="11.42578125" style="1"/>
  </cols>
  <sheetData>
    <row r="1" spans="1:12" ht="24" customHeight="1" x14ac:dyDescent="0.25">
      <c r="A1" s="40" t="s">
        <v>23</v>
      </c>
      <c r="B1" s="204"/>
      <c r="C1" s="204"/>
      <c r="D1" s="204"/>
      <c r="E1" s="204"/>
      <c r="F1" s="205"/>
    </row>
    <row r="2" spans="1:12" ht="24" customHeight="1" x14ac:dyDescent="0.25">
      <c r="A2" s="41" t="s">
        <v>24</v>
      </c>
      <c r="B2" s="267"/>
      <c r="C2" s="206"/>
      <c r="D2" s="206"/>
      <c r="E2" s="206"/>
      <c r="F2" s="207"/>
    </row>
    <row r="3" spans="1:12" ht="21.75" customHeight="1" x14ac:dyDescent="0.25">
      <c r="A3" s="42" t="s">
        <v>25</v>
      </c>
      <c r="B3" s="208" t="s">
        <v>114</v>
      </c>
      <c r="C3" s="208"/>
      <c r="D3" s="208"/>
      <c r="E3" s="208"/>
      <c r="F3" s="209"/>
    </row>
    <row r="4" spans="1:12" ht="30.75" customHeight="1" x14ac:dyDescent="0.25">
      <c r="A4" s="254" t="s">
        <v>115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7.25" customHeight="1" x14ac:dyDescent="0.25">
      <c r="A7" s="202" t="s">
        <v>26</v>
      </c>
      <c r="B7" s="203"/>
      <c r="C7" s="18">
        <v>4690</v>
      </c>
      <c r="D7" s="193" t="s">
        <v>28</v>
      </c>
      <c r="E7" s="216" t="s">
        <v>29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1033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0.33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8" t="s">
        <v>38</v>
      </c>
      <c r="B10" s="273" t="s">
        <v>39</v>
      </c>
      <c r="C10" s="273"/>
      <c r="D10" s="183" t="s">
        <v>40</v>
      </c>
      <c r="E10" s="184"/>
      <c r="F10" s="184"/>
      <c r="G10" s="184"/>
      <c r="H10" s="184"/>
      <c r="I10" s="184"/>
      <c r="J10" s="184"/>
      <c r="K10" s="184"/>
      <c r="L10" s="10"/>
    </row>
    <row r="11" spans="1:12" x14ac:dyDescent="0.25">
      <c r="A11" s="271" t="s">
        <v>116</v>
      </c>
      <c r="B11" s="274" t="s">
        <v>117</v>
      </c>
      <c r="C11" s="275"/>
      <c r="D11" s="24" t="s">
        <v>60</v>
      </c>
      <c r="E11" s="2"/>
      <c r="F11" s="2"/>
      <c r="G11" s="2"/>
      <c r="H11" s="2">
        <v>337</v>
      </c>
      <c r="I11" s="129"/>
      <c r="J11" s="2"/>
      <c r="K11" s="2"/>
      <c r="L11" s="114">
        <v>9745000</v>
      </c>
    </row>
    <row r="12" spans="1:12" x14ac:dyDescent="0.25">
      <c r="A12" s="272"/>
      <c r="B12" s="113" t="s">
        <v>118</v>
      </c>
      <c r="C12" s="113"/>
      <c r="D12" s="24" t="s">
        <v>60</v>
      </c>
      <c r="E12" s="2"/>
      <c r="F12" s="2"/>
      <c r="G12" s="2"/>
      <c r="H12" s="2">
        <v>12</v>
      </c>
      <c r="I12" s="129"/>
      <c r="J12" s="2"/>
      <c r="K12" s="2"/>
      <c r="L12" s="114">
        <v>420000</v>
      </c>
    </row>
    <row r="13" spans="1:12" x14ac:dyDescent="0.25">
      <c r="A13" s="272"/>
      <c r="B13" s="276"/>
      <c r="C13" s="277"/>
      <c r="D13" s="24"/>
      <c r="E13" s="2"/>
      <c r="F13" s="2"/>
      <c r="G13" s="2"/>
      <c r="H13" s="2"/>
      <c r="I13" s="129"/>
      <c r="J13" s="2"/>
      <c r="K13" s="2"/>
      <c r="L13" s="13"/>
    </row>
    <row r="14" spans="1:12" x14ac:dyDescent="0.25">
      <c r="A14" s="170" t="s">
        <v>42</v>
      </c>
      <c r="B14" s="170"/>
      <c r="C14" s="170"/>
      <c r="D14" s="29"/>
      <c r="E14" s="4">
        <f>SUM(E11:E13)</f>
        <v>0</v>
      </c>
      <c r="F14" s="4">
        <f>SUM(F11:F13)</f>
        <v>0</v>
      </c>
      <c r="G14" s="4">
        <f>SUM(G11:G13)</f>
        <v>0</v>
      </c>
      <c r="H14" s="4">
        <f>SUM(H11:H13)</f>
        <v>349</v>
      </c>
      <c r="I14" s="123">
        <f>SUM(I11:I13)</f>
        <v>0</v>
      </c>
      <c r="J14" s="5"/>
      <c r="K14" s="5"/>
      <c r="L14" s="13">
        <f>SUM(L10:L13)</f>
        <v>10165000</v>
      </c>
    </row>
    <row r="15" spans="1:12" x14ac:dyDescent="0.25">
      <c r="A15" s="8" t="s">
        <v>38</v>
      </c>
      <c r="B15" s="273" t="s">
        <v>39</v>
      </c>
      <c r="C15" s="273"/>
      <c r="D15" s="278" t="s">
        <v>43</v>
      </c>
      <c r="E15" s="279"/>
      <c r="F15" s="279"/>
      <c r="G15" s="279"/>
      <c r="H15" s="279"/>
      <c r="I15" s="279"/>
      <c r="J15" s="279"/>
      <c r="K15" s="279"/>
      <c r="L15" s="10"/>
    </row>
    <row r="16" spans="1:12" x14ac:dyDescent="0.25">
      <c r="A16" s="112" t="s">
        <v>116</v>
      </c>
      <c r="B16" s="6" t="s">
        <v>119</v>
      </c>
      <c r="C16" s="7"/>
      <c r="D16" s="7" t="s">
        <v>100</v>
      </c>
      <c r="E16" s="2"/>
      <c r="F16" s="2"/>
      <c r="G16" s="2"/>
      <c r="H16" s="2">
        <v>60</v>
      </c>
      <c r="I16" s="129"/>
      <c r="J16" s="2"/>
      <c r="K16" s="2"/>
      <c r="L16" s="13">
        <v>2000000</v>
      </c>
    </row>
    <row r="17" spans="1:13" x14ac:dyDescent="0.25">
      <c r="A17" s="112"/>
      <c r="B17" s="115"/>
      <c r="C17" s="116"/>
      <c r="D17" s="7"/>
      <c r="E17" s="117"/>
      <c r="F17" s="118"/>
      <c r="G17" s="118"/>
      <c r="H17" s="118"/>
      <c r="I17" s="130"/>
      <c r="J17" s="119"/>
      <c r="K17" s="117"/>
      <c r="L17" s="13"/>
    </row>
    <row r="18" spans="1:13" x14ac:dyDescent="0.25">
      <c r="A18" s="288" t="s">
        <v>45</v>
      </c>
      <c r="B18" s="288"/>
      <c r="C18" s="289"/>
      <c r="D18" s="91"/>
      <c r="E18" s="97">
        <f>SUM(E16:E16)</f>
        <v>0</v>
      </c>
      <c r="F18" s="15">
        <f>SUM(F16:F16)</f>
        <v>0</v>
      </c>
      <c r="G18" s="15">
        <f>SUM(G16:G16)</f>
        <v>0</v>
      </c>
      <c r="H18" s="15">
        <f>SUM(H16:H16)</f>
        <v>60</v>
      </c>
      <c r="I18" s="122">
        <f>SUM(I16:I16)</f>
        <v>0</v>
      </c>
      <c r="J18" s="284"/>
      <c r="K18" s="285"/>
      <c r="L18" s="13">
        <f>SUM(L16:L16)</f>
        <v>2000000</v>
      </c>
    </row>
    <row r="19" spans="1:13" x14ac:dyDescent="0.25">
      <c r="A19" s="29" t="s">
        <v>46</v>
      </c>
      <c r="B19" s="11"/>
      <c r="C19" s="11"/>
      <c r="D19" s="99"/>
      <c r="E19" s="98">
        <f>SUM(E14,E18)</f>
        <v>0</v>
      </c>
      <c r="F19" s="4">
        <f>SUM(F14,F18)</f>
        <v>0</v>
      </c>
      <c r="G19" s="4">
        <f>SUM(G14,G18)</f>
        <v>0</v>
      </c>
      <c r="H19" s="4">
        <f>SUM(H14,H18)</f>
        <v>409</v>
      </c>
      <c r="I19" s="123">
        <f>SUM(I14,I18)</f>
        <v>0</v>
      </c>
      <c r="J19" s="286"/>
      <c r="K19" s="287"/>
      <c r="L19" s="14">
        <f>SUM(L14,L18)</f>
        <v>12165000</v>
      </c>
    </row>
    <row r="20" spans="1:13" x14ac:dyDescent="0.25">
      <c r="A20" s="268" t="s">
        <v>4</v>
      </c>
      <c r="B20" s="268"/>
      <c r="C20" s="268"/>
      <c r="D20" s="269"/>
      <c r="E20" s="268"/>
      <c r="F20" s="268"/>
      <c r="G20" s="268"/>
      <c r="H20" s="268"/>
      <c r="I20" s="268"/>
      <c r="J20" s="268"/>
      <c r="K20" s="270"/>
      <c r="L20" s="16">
        <f>I23-L19</f>
        <v>-97473</v>
      </c>
      <c r="M20" s="120" t="s">
        <v>120</v>
      </c>
    </row>
    <row r="21" spans="1:13" x14ac:dyDescent="0.25">
      <c r="A21" s="280" t="s">
        <v>47</v>
      </c>
      <c r="B21" s="280"/>
      <c r="C21" s="280"/>
      <c r="D21" s="280"/>
      <c r="E21" s="280"/>
      <c r="F21" s="280"/>
      <c r="G21" s="280"/>
      <c r="H21" s="281" t="s">
        <v>48</v>
      </c>
      <c r="I21" s="281"/>
      <c r="J21" s="281"/>
      <c r="K21" s="281"/>
      <c r="L21" s="281"/>
    </row>
    <row r="22" spans="1:13" x14ac:dyDescent="0.25">
      <c r="A22" s="282" t="s">
        <v>72</v>
      </c>
      <c r="B22" s="283"/>
      <c r="C22" s="283"/>
      <c r="D22" s="283"/>
      <c r="E22" s="283"/>
      <c r="F22" s="283"/>
      <c r="G22" s="283"/>
      <c r="H22" s="3" t="s">
        <v>49</v>
      </c>
      <c r="I22" s="3" t="s">
        <v>37</v>
      </c>
      <c r="J22" s="3" t="s">
        <v>50</v>
      </c>
      <c r="K22" s="3" t="s">
        <v>51</v>
      </c>
      <c r="L22" s="3" t="s">
        <v>52</v>
      </c>
    </row>
    <row r="23" spans="1:13" x14ac:dyDescent="0.25">
      <c r="A23" s="283"/>
      <c r="B23" s="283"/>
      <c r="C23" s="283"/>
      <c r="D23" s="283"/>
      <c r="E23" s="283"/>
      <c r="F23" s="283"/>
      <c r="G23" s="283"/>
      <c r="H23" s="17">
        <v>12167527</v>
      </c>
      <c r="I23" s="149">
        <v>12067527</v>
      </c>
      <c r="J23" s="17">
        <v>12567527</v>
      </c>
      <c r="K23" s="17">
        <v>12567527</v>
      </c>
      <c r="L23" s="17">
        <v>12567527</v>
      </c>
    </row>
    <row r="24" spans="1:13" x14ac:dyDescent="0.25">
      <c r="I24" s="150" t="s">
        <v>203</v>
      </c>
    </row>
    <row r="26" spans="1:13" x14ac:dyDescent="0.25">
      <c r="A26"/>
    </row>
  </sheetData>
  <mergeCells count="31">
    <mergeCell ref="A21:G21"/>
    <mergeCell ref="H21:L21"/>
    <mergeCell ref="A22:G23"/>
    <mergeCell ref="B15:C15"/>
    <mergeCell ref="J18:K19"/>
    <mergeCell ref="A18:C18"/>
    <mergeCell ref="B1:F1"/>
    <mergeCell ref="B2:F2"/>
    <mergeCell ref="B3:F3"/>
    <mergeCell ref="A20:K20"/>
    <mergeCell ref="A14:C14"/>
    <mergeCell ref="A11:A13"/>
    <mergeCell ref="B10:C10"/>
    <mergeCell ref="B11:C11"/>
    <mergeCell ref="B13:C13"/>
    <mergeCell ref="D10:K10"/>
    <mergeCell ref="D15:K15"/>
    <mergeCell ref="A4:L4"/>
    <mergeCell ref="A5:L6"/>
    <mergeCell ref="I7:I8"/>
    <mergeCell ref="J7:J8"/>
    <mergeCell ref="K7:K8"/>
    <mergeCell ref="L7:L9"/>
    <mergeCell ref="A9:B9"/>
    <mergeCell ref="G7:G8"/>
    <mergeCell ref="H7:H8"/>
    <mergeCell ref="A7:B7"/>
    <mergeCell ref="E7:E8"/>
    <mergeCell ref="F7:F8"/>
    <mergeCell ref="A8:B8"/>
    <mergeCell ref="D7:D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'Liste déroulante'!$B$2:$B$8</xm:f>
          </x14:formula1>
          <xm:sqref>K11 K16:K17</xm:sqref>
        </x14:dataValidation>
        <x14:dataValidation type="list" allowBlank="1" showInputMessage="1" showErrorMessage="1" xr:uid="{00000000-0002-0000-0B00-000001000000}">
          <x14:formula1>
            <xm:f>'Liste déroulante'!$A$2:$A$8</xm:f>
          </x14:formula1>
          <xm:sqref>J11:J13 J16:J17</xm:sqref>
        </x14:dataValidation>
        <x14:dataValidation type="list" allowBlank="1" showInputMessage="1" showErrorMessage="1" xr:uid="{00000000-0002-0000-0B00-000002000000}">
          <x14:formula1>
            <xm:f>'Liste déroulante'!$A$12:$A$16</xm:f>
          </x14:formula1>
          <xm:sqref>D11:D13 D16:D17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8"/>
  <sheetViews>
    <sheetView topLeftCell="A22" zoomScale="80" zoomScaleNormal="80" workbookViewId="0">
      <selection activeCell="A34" sqref="A34:G35"/>
    </sheetView>
  </sheetViews>
  <sheetFormatPr baseColWidth="10" defaultColWidth="11.42578125" defaultRowHeight="15.75" x14ac:dyDescent="0.25"/>
  <cols>
    <col min="1" max="1" width="33.42578125" style="25" customWidth="1"/>
    <col min="2" max="2" width="21.28515625" style="25" customWidth="1"/>
    <col min="3" max="3" width="47" style="25" customWidth="1"/>
    <col min="4" max="4" width="17.28515625" style="25" customWidth="1"/>
    <col min="5" max="5" width="25.140625" style="25" customWidth="1"/>
    <col min="6" max="7" width="25.140625" style="25" hidden="1" customWidth="1"/>
    <col min="8" max="12" width="25.140625" style="25" customWidth="1"/>
    <col min="13" max="16384" width="11.42578125" style="25"/>
  </cols>
  <sheetData>
    <row r="1" spans="1:12" s="1" customFormat="1" ht="24" customHeight="1" x14ac:dyDescent="0.25">
      <c r="A1" s="40" t="s">
        <v>23</v>
      </c>
      <c r="B1" s="290"/>
      <c r="C1" s="204"/>
      <c r="D1" s="204"/>
      <c r="E1" s="204"/>
      <c r="F1" s="205"/>
    </row>
    <row r="2" spans="1:12" s="1" customFormat="1" ht="24" customHeight="1" x14ac:dyDescent="0.25">
      <c r="A2" s="41" t="s">
        <v>24</v>
      </c>
      <c r="B2" s="206"/>
      <c r="C2" s="206"/>
      <c r="D2" s="206"/>
      <c r="E2" s="206"/>
      <c r="F2" s="207"/>
    </row>
    <row r="3" spans="1:12" s="1" customFormat="1" ht="21.75" customHeight="1" x14ac:dyDescent="0.25">
      <c r="A3" s="42" t="s">
        <v>25</v>
      </c>
      <c r="B3" s="208"/>
      <c r="C3" s="208"/>
      <c r="D3" s="208"/>
      <c r="E3" s="208"/>
      <c r="F3" s="209"/>
    </row>
    <row r="4" spans="1:12" x14ac:dyDescent="0.25">
      <c r="A4" s="254" t="s">
        <v>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18.7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36.75" customHeight="1" x14ac:dyDescent="0.25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6.5" customHeight="1" x14ac:dyDescent="0.25">
      <c r="A7" s="202" t="s">
        <v>26</v>
      </c>
      <c r="B7" s="203"/>
      <c r="C7" s="18">
        <v>706</v>
      </c>
      <c r="D7" s="193" t="s">
        <v>28</v>
      </c>
      <c r="E7" s="216" t="s">
        <v>74</v>
      </c>
      <c r="F7" s="198" t="s">
        <v>30</v>
      </c>
      <c r="G7" s="198" t="s">
        <v>31</v>
      </c>
      <c r="H7" s="198" t="s">
        <v>32</v>
      </c>
      <c r="I7" s="196" t="s">
        <v>33</v>
      </c>
      <c r="J7" s="198" t="s">
        <v>34</v>
      </c>
      <c r="K7" s="198" t="s">
        <v>35</v>
      </c>
      <c r="L7" s="200" t="s">
        <v>56</v>
      </c>
    </row>
    <row r="8" spans="1:12" x14ac:dyDescent="0.25">
      <c r="A8" s="202" t="s">
        <v>36</v>
      </c>
      <c r="B8" s="203"/>
      <c r="C8" s="18">
        <v>389</v>
      </c>
      <c r="D8" s="194"/>
      <c r="E8" s="217"/>
      <c r="F8" s="199"/>
      <c r="G8" s="199"/>
      <c r="H8" s="199"/>
      <c r="I8" s="197"/>
      <c r="J8" s="199"/>
      <c r="K8" s="199"/>
      <c r="L8" s="201"/>
    </row>
    <row r="9" spans="1:12" x14ac:dyDescent="0.25">
      <c r="A9" s="202" t="s">
        <v>36</v>
      </c>
      <c r="B9" s="203"/>
      <c r="C9" s="19">
        <v>2.68</v>
      </c>
      <c r="D9" s="195"/>
      <c r="E9" s="93" t="s">
        <v>57</v>
      </c>
      <c r="F9" s="9" t="s">
        <v>57</v>
      </c>
      <c r="G9" s="9" t="s">
        <v>57</v>
      </c>
      <c r="H9" s="9" t="s">
        <v>57</v>
      </c>
      <c r="I9" s="124" t="s">
        <v>57</v>
      </c>
      <c r="J9" s="9" t="s">
        <v>57</v>
      </c>
      <c r="K9" s="9" t="s">
        <v>57</v>
      </c>
      <c r="L9" s="201"/>
    </row>
    <row r="10" spans="1:12" x14ac:dyDescent="0.25">
      <c r="A10" s="26" t="s">
        <v>38</v>
      </c>
      <c r="B10" s="182" t="s">
        <v>39</v>
      </c>
      <c r="C10" s="182"/>
      <c r="D10" s="183" t="s">
        <v>40</v>
      </c>
      <c r="E10" s="184"/>
      <c r="F10" s="184"/>
      <c r="G10" s="184"/>
      <c r="H10" s="184"/>
      <c r="I10" s="184"/>
      <c r="J10" s="184"/>
      <c r="K10" s="184"/>
      <c r="L10" s="27"/>
    </row>
    <row r="11" spans="1:12" ht="15.6" customHeight="1" x14ac:dyDescent="0.25">
      <c r="A11" s="20" t="s">
        <v>122</v>
      </c>
      <c r="B11" s="23" t="s">
        <v>123</v>
      </c>
      <c r="C11" s="24"/>
      <c r="D11" s="24" t="s">
        <v>60</v>
      </c>
      <c r="E11" s="21">
        <v>40</v>
      </c>
      <c r="F11" s="21"/>
      <c r="G11" s="21"/>
      <c r="H11" s="21"/>
      <c r="I11" s="121"/>
      <c r="J11" s="21"/>
      <c r="K11" s="21"/>
      <c r="L11" s="291">
        <v>1232259</v>
      </c>
    </row>
    <row r="12" spans="1:12" ht="15.6" customHeight="1" x14ac:dyDescent="0.25">
      <c r="A12" s="20" t="s">
        <v>122</v>
      </c>
      <c r="B12" s="191" t="s">
        <v>124</v>
      </c>
      <c r="C12" s="192"/>
      <c r="D12" s="24" t="s">
        <v>60</v>
      </c>
      <c r="E12" s="21"/>
      <c r="F12" s="21"/>
      <c r="G12" s="21"/>
      <c r="H12" s="21"/>
      <c r="I12" s="121"/>
      <c r="J12" s="21"/>
      <c r="K12" s="21"/>
      <c r="L12" s="292"/>
    </row>
    <row r="13" spans="1:12" x14ac:dyDescent="0.25">
      <c r="A13" s="20" t="s">
        <v>122</v>
      </c>
      <c r="B13" s="191" t="s">
        <v>125</v>
      </c>
      <c r="C13" s="192"/>
      <c r="D13" s="24" t="s">
        <v>60</v>
      </c>
      <c r="E13" s="21"/>
      <c r="F13" s="21"/>
      <c r="G13" s="21"/>
      <c r="H13" s="21"/>
      <c r="I13" s="121"/>
      <c r="J13" s="21" t="s">
        <v>103</v>
      </c>
      <c r="K13" s="21" t="s">
        <v>61</v>
      </c>
      <c r="L13" s="22">
        <v>180000</v>
      </c>
    </row>
    <row r="14" spans="1:12" ht="15.6" customHeight="1" x14ac:dyDescent="0.25">
      <c r="A14" s="20" t="s">
        <v>122</v>
      </c>
      <c r="B14" s="191" t="s">
        <v>126</v>
      </c>
      <c r="C14" s="192"/>
      <c r="D14" s="24" t="s">
        <v>60</v>
      </c>
      <c r="E14" s="21"/>
      <c r="F14" s="21"/>
      <c r="G14" s="21"/>
      <c r="H14" s="136"/>
      <c r="I14" s="121"/>
      <c r="J14" s="21" t="s">
        <v>127</v>
      </c>
      <c r="K14" s="21" t="s">
        <v>84</v>
      </c>
      <c r="L14" s="22">
        <v>668392</v>
      </c>
    </row>
    <row r="15" spans="1:12" x14ac:dyDescent="0.25">
      <c r="A15" s="20"/>
      <c r="B15" s="191"/>
      <c r="C15" s="192"/>
      <c r="D15" s="24"/>
      <c r="E15" s="21"/>
      <c r="F15" s="21"/>
      <c r="G15" s="21"/>
      <c r="H15" s="21"/>
      <c r="I15" s="121"/>
      <c r="J15" s="21"/>
      <c r="K15" s="21"/>
      <c r="L15" s="22"/>
    </row>
    <row r="16" spans="1:12" x14ac:dyDescent="0.25">
      <c r="A16" s="20"/>
      <c r="B16" s="191"/>
      <c r="C16" s="192"/>
      <c r="D16" s="24"/>
      <c r="E16" s="21"/>
      <c r="F16" s="21"/>
      <c r="G16" s="21"/>
      <c r="H16" s="21"/>
      <c r="I16" s="121"/>
      <c r="J16" s="21"/>
      <c r="K16" s="21"/>
      <c r="L16" s="22"/>
    </row>
    <row r="17" spans="1:12" x14ac:dyDescent="0.25">
      <c r="A17" s="20"/>
      <c r="B17" s="191"/>
      <c r="C17" s="192"/>
      <c r="D17" s="24"/>
      <c r="E17" s="21"/>
      <c r="F17" s="21"/>
      <c r="G17" s="21"/>
      <c r="H17" s="21"/>
      <c r="I17" s="121"/>
      <c r="J17" s="21"/>
      <c r="K17" s="21"/>
      <c r="L17" s="22"/>
    </row>
    <row r="18" spans="1:12" x14ac:dyDescent="0.25">
      <c r="A18" s="20"/>
      <c r="B18" s="191"/>
      <c r="C18" s="192"/>
      <c r="D18" s="24"/>
      <c r="E18" s="21"/>
      <c r="F18" s="21"/>
      <c r="G18" s="21"/>
      <c r="H18" s="21"/>
      <c r="I18" s="121"/>
      <c r="J18" s="21"/>
      <c r="K18" s="21"/>
      <c r="L18" s="22"/>
    </row>
    <row r="19" spans="1:12" x14ac:dyDescent="0.25">
      <c r="A19" s="20"/>
      <c r="B19" s="23"/>
      <c r="C19" s="24"/>
      <c r="D19" s="24"/>
      <c r="E19" s="21"/>
      <c r="F19" s="21"/>
      <c r="G19" s="21"/>
      <c r="H19" s="21"/>
      <c r="I19" s="121"/>
      <c r="J19" s="21"/>
      <c r="K19" s="21"/>
      <c r="L19" s="22"/>
    </row>
    <row r="20" spans="1:12" x14ac:dyDescent="0.25">
      <c r="A20" s="170" t="s">
        <v>42</v>
      </c>
      <c r="B20" s="170"/>
      <c r="C20" s="170"/>
      <c r="D20" s="90"/>
      <c r="E20" s="4">
        <f>SUM(E11:E19)</f>
        <v>40</v>
      </c>
      <c r="F20" s="4">
        <f>SUM(F11:F19)</f>
        <v>0</v>
      </c>
      <c r="G20" s="4">
        <f>SUM(G11:G19)</f>
        <v>0</v>
      </c>
      <c r="H20" s="4">
        <f>SUM(H11:H19)</f>
        <v>0</v>
      </c>
      <c r="I20" s="123">
        <f>SUM(I11:I19)</f>
        <v>0</v>
      </c>
      <c r="J20" s="28"/>
      <c r="K20" s="28"/>
      <c r="L20" s="33">
        <f>SUM(L10:L19)</f>
        <v>2080651</v>
      </c>
    </row>
    <row r="21" spans="1:12" x14ac:dyDescent="0.25">
      <c r="A21" s="26" t="s">
        <v>38</v>
      </c>
      <c r="B21" s="182" t="s">
        <v>39</v>
      </c>
      <c r="C21" s="182"/>
      <c r="D21" s="183" t="s">
        <v>43</v>
      </c>
      <c r="E21" s="184"/>
      <c r="F21" s="184"/>
      <c r="G21" s="184"/>
      <c r="H21" s="184"/>
      <c r="I21" s="184"/>
      <c r="J21" s="184"/>
      <c r="K21" s="184"/>
      <c r="L21" s="27"/>
    </row>
    <row r="22" spans="1:12" ht="15.6" customHeight="1" x14ac:dyDescent="0.25">
      <c r="A22" s="20"/>
      <c r="B22" s="191"/>
      <c r="C22" s="192"/>
      <c r="D22" s="24"/>
      <c r="E22" s="21"/>
      <c r="F22" s="21"/>
      <c r="G22" s="21"/>
      <c r="H22" s="136"/>
      <c r="I22" s="121"/>
      <c r="J22" s="21"/>
      <c r="K22" s="21"/>
      <c r="L22" s="22"/>
    </row>
    <row r="23" spans="1:12" x14ac:dyDescent="0.25">
      <c r="A23" s="20"/>
      <c r="B23" s="191"/>
      <c r="C23" s="192"/>
      <c r="D23" s="24"/>
      <c r="E23" s="21"/>
      <c r="F23" s="21"/>
      <c r="G23" s="21"/>
      <c r="H23" s="21"/>
      <c r="I23" s="121"/>
      <c r="J23" s="21"/>
      <c r="K23" s="21"/>
      <c r="L23" s="22"/>
    </row>
    <row r="24" spans="1:12" x14ac:dyDescent="0.25">
      <c r="A24" s="20"/>
      <c r="B24" s="191"/>
      <c r="C24" s="192"/>
      <c r="D24" s="24"/>
      <c r="E24" s="21"/>
      <c r="F24" s="21"/>
      <c r="G24" s="21"/>
      <c r="H24" s="21"/>
      <c r="I24" s="121"/>
      <c r="J24" s="21"/>
      <c r="K24" s="21"/>
      <c r="L24" s="22"/>
    </row>
    <row r="25" spans="1:12" x14ac:dyDescent="0.25">
      <c r="A25" s="20"/>
      <c r="B25" s="23"/>
      <c r="C25" s="24"/>
      <c r="D25" s="24"/>
      <c r="E25" s="21"/>
      <c r="F25" s="21"/>
      <c r="G25" s="21"/>
      <c r="H25" s="21"/>
      <c r="I25" s="121"/>
      <c r="J25" s="21"/>
      <c r="K25" s="21"/>
      <c r="L25" s="22"/>
    </row>
    <row r="26" spans="1:12" x14ac:dyDescent="0.25">
      <c r="A26" s="20"/>
      <c r="B26" s="23"/>
      <c r="C26" s="24"/>
      <c r="D26" s="24"/>
      <c r="E26" s="21"/>
      <c r="F26" s="21"/>
      <c r="G26" s="21"/>
      <c r="H26" s="21"/>
      <c r="I26" s="121"/>
      <c r="J26" s="21"/>
      <c r="K26" s="21"/>
      <c r="L26" s="22"/>
    </row>
    <row r="27" spans="1:12" x14ac:dyDescent="0.25">
      <c r="A27" s="20"/>
      <c r="B27" s="23"/>
      <c r="C27" s="24"/>
      <c r="D27" s="24"/>
      <c r="E27" s="21"/>
      <c r="F27" s="21"/>
      <c r="G27" s="21"/>
      <c r="H27" s="21"/>
      <c r="I27" s="121"/>
      <c r="J27" s="21"/>
      <c r="K27" s="21"/>
      <c r="L27" s="22"/>
    </row>
    <row r="28" spans="1:12" x14ac:dyDescent="0.25">
      <c r="A28" s="20"/>
      <c r="B28" s="23"/>
      <c r="C28" s="24"/>
      <c r="D28" s="24"/>
      <c r="E28" s="21"/>
      <c r="F28" s="21"/>
      <c r="G28" s="21"/>
      <c r="H28" s="21"/>
      <c r="I28" s="121"/>
      <c r="J28" s="21"/>
      <c r="K28" s="21"/>
      <c r="L28" s="22"/>
    </row>
    <row r="29" spans="1:12" x14ac:dyDescent="0.25">
      <c r="A29" s="20"/>
      <c r="B29" s="23"/>
      <c r="C29" s="24"/>
      <c r="D29" s="24"/>
      <c r="E29" s="21"/>
      <c r="F29" s="21"/>
      <c r="G29" s="21"/>
      <c r="H29" s="21"/>
      <c r="I29" s="121"/>
      <c r="J29" s="21"/>
      <c r="K29" s="21"/>
      <c r="L29" s="22"/>
    </row>
    <row r="30" spans="1:12" x14ac:dyDescent="0.25">
      <c r="A30" s="173" t="s">
        <v>45</v>
      </c>
      <c r="B30" s="173"/>
      <c r="C30" s="173"/>
      <c r="D30" s="89"/>
      <c r="E30" s="15">
        <f>SUM(E22:E29)</f>
        <v>0</v>
      </c>
      <c r="F30" s="15">
        <f>SUM(F22:F29)</f>
        <v>0</v>
      </c>
      <c r="G30" s="15">
        <f>SUM(G22:G29)</f>
        <v>0</v>
      </c>
      <c r="H30" s="15">
        <f>SUM(H22:H29)</f>
        <v>0</v>
      </c>
      <c r="I30" s="122">
        <f>SUM(I22:I29)</f>
        <v>0</v>
      </c>
      <c r="J30" s="174"/>
      <c r="K30" s="175"/>
      <c r="L30" s="33">
        <f>SUM(L22:L29)</f>
        <v>0</v>
      </c>
    </row>
    <row r="31" spans="1:12" x14ac:dyDescent="0.25">
      <c r="A31" s="29" t="s">
        <v>46</v>
      </c>
      <c r="B31" s="29"/>
      <c r="C31" s="29"/>
      <c r="D31" s="29"/>
      <c r="E31" s="4">
        <f>SUM(E20,E30)</f>
        <v>40</v>
      </c>
      <c r="F31" s="4">
        <f>SUM(F20,F30)</f>
        <v>0</v>
      </c>
      <c r="G31" s="4">
        <f>SUM(G20,G30)</f>
        <v>0</v>
      </c>
      <c r="H31" s="4">
        <f>SUM(H20,H30)</f>
        <v>0</v>
      </c>
      <c r="I31" s="123">
        <f>SUM(I20,I30)</f>
        <v>0</v>
      </c>
      <c r="J31" s="176"/>
      <c r="K31" s="177"/>
      <c r="L31" s="34">
        <f>SUM(L20,L30)</f>
        <v>2080651</v>
      </c>
    </row>
    <row r="32" spans="1:12" x14ac:dyDescent="0.25">
      <c r="A32" s="178" t="s">
        <v>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  <c r="L32" s="35">
        <f>J35-L30-L20</f>
        <v>0</v>
      </c>
    </row>
    <row r="33" spans="1:12" x14ac:dyDescent="0.25">
      <c r="A33" s="180" t="s">
        <v>47</v>
      </c>
      <c r="B33" s="180"/>
      <c r="C33" s="180"/>
      <c r="D33" s="180"/>
      <c r="E33" s="180"/>
      <c r="F33" s="180"/>
      <c r="G33" s="180"/>
      <c r="H33" s="181" t="s">
        <v>48</v>
      </c>
      <c r="I33" s="181"/>
      <c r="J33" s="181"/>
      <c r="K33" s="181"/>
      <c r="L33" s="181"/>
    </row>
    <row r="34" spans="1:12" ht="53.25" customHeight="1" x14ac:dyDescent="0.25">
      <c r="A34" s="293"/>
      <c r="B34" s="294"/>
      <c r="C34" s="294"/>
      <c r="D34" s="294"/>
      <c r="E34" s="294"/>
      <c r="F34" s="294"/>
      <c r="G34" s="295"/>
      <c r="H34" s="30" t="s">
        <v>49</v>
      </c>
      <c r="I34" s="30" t="s">
        <v>37</v>
      </c>
      <c r="J34" s="30" t="s">
        <v>50</v>
      </c>
      <c r="K34" s="30" t="s">
        <v>51</v>
      </c>
      <c r="L34" s="30" t="s">
        <v>52</v>
      </c>
    </row>
    <row r="35" spans="1:12" ht="57" customHeight="1" x14ac:dyDescent="0.25">
      <c r="A35" s="296"/>
      <c r="B35" s="297"/>
      <c r="C35" s="297"/>
      <c r="D35" s="297"/>
      <c r="E35" s="297"/>
      <c r="F35" s="297"/>
      <c r="G35" s="298"/>
      <c r="H35" s="36">
        <v>1616000</v>
      </c>
      <c r="I35" s="31">
        <v>2080651</v>
      </c>
      <c r="J35" s="31">
        <v>2080651</v>
      </c>
      <c r="K35" s="31">
        <v>2080651</v>
      </c>
      <c r="L35" s="31">
        <v>2080651</v>
      </c>
    </row>
    <row r="38" spans="1:12" x14ac:dyDescent="0.25">
      <c r="A38" s="32"/>
    </row>
  </sheetData>
  <mergeCells count="39">
    <mergeCell ref="A34:G35"/>
    <mergeCell ref="A20:C20"/>
    <mergeCell ref="B21:C21"/>
    <mergeCell ref="A30:C30"/>
    <mergeCell ref="B16:C16"/>
    <mergeCell ref="B17:C17"/>
    <mergeCell ref="B23:C23"/>
    <mergeCell ref="B24:C24"/>
    <mergeCell ref="D21:K21"/>
    <mergeCell ref="B18:C18"/>
    <mergeCell ref="B22:C22"/>
    <mergeCell ref="A33:G33"/>
    <mergeCell ref="H33:L33"/>
    <mergeCell ref="L11:L12"/>
    <mergeCell ref="A4:L4"/>
    <mergeCell ref="A5:L6"/>
    <mergeCell ref="I7:I8"/>
    <mergeCell ref="J7:J8"/>
    <mergeCell ref="K7:K8"/>
    <mergeCell ref="L7:L9"/>
    <mergeCell ref="A9:B9"/>
    <mergeCell ref="A7:B7"/>
    <mergeCell ref="E7:E8"/>
    <mergeCell ref="F7:F8"/>
    <mergeCell ref="B1:F1"/>
    <mergeCell ref="B2:F2"/>
    <mergeCell ref="B3:F3"/>
    <mergeCell ref="A32:K32"/>
    <mergeCell ref="H7:H8"/>
    <mergeCell ref="A8:B8"/>
    <mergeCell ref="B10:C10"/>
    <mergeCell ref="B12:C12"/>
    <mergeCell ref="D7:D9"/>
    <mergeCell ref="D10:K10"/>
    <mergeCell ref="J30:K31"/>
    <mergeCell ref="B13:C13"/>
    <mergeCell ref="B14:C14"/>
    <mergeCell ref="B15:C15"/>
    <mergeCell ref="G7:G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'Liste déroulante'!$B$2:$B$8</xm:f>
          </x14:formula1>
          <xm:sqref>K11:K14 K22:K28</xm:sqref>
        </x14:dataValidation>
        <x14:dataValidation type="list" allowBlank="1" showInputMessage="1" showErrorMessage="1" xr:uid="{00000000-0002-0000-0D00-000001000000}">
          <x14:formula1>
            <xm:f>'Liste déroulante'!$A$2:$A$8</xm:f>
          </x14:formula1>
          <xm:sqref>J22:J29 J11:J19</xm:sqref>
        </x14:dataValidation>
        <x14:dataValidation type="list" allowBlank="1" showInputMessage="1" showErrorMessage="1" xr:uid="{00000000-0002-0000-0D00-000002000000}">
          <x14:formula1>
            <xm:f>'Liste déroulante'!$A$12:$A$16</xm:f>
          </x14:formula1>
          <xm:sqref>D22:D29 D11:D19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8b8ca9e-b3ce-4299-907e-cd8c5b9b174d" xsi:nil="true"/>
    <lcf76f155ced4ddcb4097134ff3c332f xmlns="d8b8ca9e-b3ce-4299-907e-cd8c5b9b174d">
      <Terms xmlns="http://schemas.microsoft.com/office/infopath/2007/PartnerControls"/>
    </lcf76f155ced4ddcb4097134ff3c332f>
    <TaxCatchAll xmlns="0e80f153-d3c1-4555-ad91-20bb1a01b8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040AC72B67A40B2733AC3DA1A6C31" ma:contentTypeVersion="12" ma:contentTypeDescription="Create a new document." ma:contentTypeScope="" ma:versionID="9d246e1bddde4afabb582bd99ee8eaa9">
  <xsd:schema xmlns:xsd="http://www.w3.org/2001/XMLSchema" xmlns:xs="http://www.w3.org/2001/XMLSchema" xmlns:p="http://schemas.microsoft.com/office/2006/metadata/properties" xmlns:ns2="d8b8ca9e-b3ce-4299-907e-cd8c5b9b174d" xmlns:ns3="0e80f153-d3c1-4555-ad91-20bb1a01b835" targetNamespace="http://schemas.microsoft.com/office/2006/metadata/properties" ma:root="true" ma:fieldsID="07671e331af33969ebd7c88ff882e4c3" ns2:_="" ns3:_="">
    <xsd:import namespace="d8b8ca9e-b3ce-4299-907e-cd8c5b9b174d"/>
    <xsd:import namespace="0e80f153-d3c1-4555-ad91-20bb1a01b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8ca9e-b3ce-4299-907e-cd8c5b9b1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125e5a-fbbd-4a39-926c-a359310fd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0f153-d3c1-4555-ad91-20bb1a01b8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ca292-da2e-4846-a9ca-31183319904a}" ma:internalName="TaxCatchAll" ma:showField="CatchAllData" ma:web="0e80f153-d3c1-4555-ad91-20bb1a01b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A137C-258C-41DA-9BC8-5F77A8EE14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1B3A2-8A4E-4DE9-9385-441FDDCB0E7F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8b8ca9e-b3ce-4299-907e-cd8c5b9b174d"/>
    <ds:schemaRef ds:uri="http://schemas.microsoft.com/office/2006/metadata/properties"/>
    <ds:schemaRef ds:uri="http://schemas.openxmlformats.org/package/2006/metadata/core-properties"/>
    <ds:schemaRef ds:uri="0e80f153-d3c1-4555-ad91-20bb1a01b8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56D125-7BC9-42FD-9DB3-908C20A88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8ca9e-b3ce-4299-907e-cd8c5b9b174d"/>
    <ds:schemaRef ds:uri="0e80f153-d3c1-4555-ad91-20bb1a01b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Octroyé</vt:lpstr>
      <vt:lpstr>Compilation</vt:lpstr>
      <vt:lpstr>01-BSL-24-PF-00001</vt:lpstr>
      <vt:lpstr>02-SLSJ-24-PF-00001</vt:lpstr>
      <vt:lpstr>03-CN-24-PF-00001</vt:lpstr>
      <vt:lpstr>04-MCQ-24-PF-00001</vt:lpstr>
      <vt:lpstr>05-Estrie-24-PF-00001</vt:lpstr>
      <vt:lpstr>06-Mtl-24-PF-00001-23-PF-00427</vt:lpstr>
      <vt:lpstr>07-Outaouais-24-PF-00001</vt:lpstr>
      <vt:lpstr>08-A.T.-24-PF-00001</vt:lpstr>
      <vt:lpstr>09-CôteN-24-PF-00001</vt:lpstr>
      <vt:lpstr>10-NordQc-24-PF-00001</vt:lpstr>
      <vt:lpstr>11-Gaspésie-Îles-24-PF-00001</vt:lpstr>
      <vt:lpstr>12-C.-Appalaches-24-PF-00001</vt:lpstr>
      <vt:lpstr>13-Laval-24-PF-00001</vt:lpstr>
      <vt:lpstr>14-Lanaudière-24-PF-00001</vt:lpstr>
      <vt:lpstr>15-Laurentides-24-PF-00001</vt:lpstr>
      <vt:lpstr>16-Montérégie-24-PF-00001</vt:lpstr>
      <vt:lpstr>Liste déroulante</vt:lpstr>
    </vt:vector>
  </TitlesOfParts>
  <Manager/>
  <Company>Ministere de la Sante et des Services sociaux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Arsenault</dc:creator>
  <cp:keywords/>
  <dc:description/>
  <cp:lastModifiedBy>Caroline Dumont</cp:lastModifiedBy>
  <cp:revision/>
  <dcterms:created xsi:type="dcterms:W3CDTF">2023-06-26T15:06:19Z</dcterms:created>
  <dcterms:modified xsi:type="dcterms:W3CDTF">2025-07-16T13:36:55Z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2023-06-26T15:06:19Z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b2147aef-db5a-4eea-b85e-411a4c466187</vt:lpwstr>
  </property>
  <property fmtid="{D5CDD505-2E9C-101B-9397-08002B2CF9AE}" pid="8" name="MSIP_Label_6a7d8d5d-78e2-4a62-9fcd-016eb5e4c57c_ContentBits">
    <vt:lpwstr>0</vt:lpwstr>
  </property>
  <property fmtid="{D5CDD505-2E9C-101B-9397-08002B2CF9AE}" pid="9" name="ContentTypeId">
    <vt:lpwstr>0x01010088D040AC72B67A40B2733AC3DA1A6C31</vt:lpwstr>
  </property>
  <property fmtid="{D5CDD505-2E9C-101B-9397-08002B2CF9AE}" pid="10" name="MediaServiceImageTags">
    <vt:lpwstr/>
  </property>
  <property fmtid="{D5CDD505-2E9C-101B-9397-08002B2CF9AE}" pid="11" name="Order">
    <vt:r8>4603500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SIP_Label_6a7d8d5d-78e2-4a62-9fcd-016eb5e4c57c_Tag">
    <vt:lpwstr>10, 3, 0, 2</vt:lpwstr>
  </property>
</Properties>
</file>