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codeName="ThisWorkbook" defaultThemeVersion="166925"/>
  <mc:AlternateContent xmlns:mc="http://schemas.openxmlformats.org/markup-compatibility/2006">
    <mc:Choice Requires="x15">
      <x15ac:absPath xmlns:x15ac="http://schemas.microsoft.com/office/spreadsheetml/2010/11/ac" url="https://shqgouvqc-my.sharepoint.com/personal/benny_vigneault_shq_gouv_qc_ca/Documents/Bureau/"/>
    </mc:Choice>
  </mc:AlternateContent>
  <xr:revisionPtr revIDLastSave="2" documentId="13_ncr:1_{4DEA172A-8C1C-42B8-854F-F39633B8780D}" xr6:coauthVersionLast="47" xr6:coauthVersionMax="47" xr10:uidLastSave="{068235A1-3CD5-4D15-9516-31A36DBEDDD2}"/>
  <bookViews>
    <workbookView xWindow="28680" yWindow="-45" windowWidth="29040" windowHeight="15720" xr2:uid="{61A59A93-7DAB-41D1-9AA8-4FCF8C41F50E}"/>
  </bookViews>
  <sheets>
    <sheet name="Explications" sheetId="9" r:id="rId1"/>
    <sheet name="Projet" sheetId="3" r:id="rId2"/>
    <sheet name="Projet Loyer" sheetId="6" r:id="rId3"/>
    <sheet name="Ref" sheetId="2" state="hidden" r:id="rId4"/>
  </sheets>
  <definedNames>
    <definedName name="APIMM_RG_CAL_SUP_ADMIS_1">'Projet Loyer'!#REF!</definedName>
    <definedName name="APIMM_RG_CAL_SUP_MAX_1">'Projet Loyer'!#REF!</definedName>
    <definedName name="APIMM_RG_NBR_LOGEMENT_1">'Projet Loyer'!$L$24:$L$32</definedName>
    <definedName name="APIMM_RG_PSL_1">'Projet Loyer'!$C$24:$C$32</definedName>
    <definedName name="APIMM_RG_SUP_REEL_1">'Projet Loyer'!$M$24:$M$32</definedName>
    <definedName name="Contrats">Ref!$C$41:$C$50</definedName>
    <definedName name="IMMP1_ZBAT_MUN">#REF!</definedName>
    <definedName name="IMMP1_ZBAT_TYPE_BATIMENT">#REF!</definedName>
    <definedName name="IMMP1_ZBAT_TYPE_STRUC">#REF!</definedName>
    <definedName name="INFOS_ZCOM_TYPE_ATTRIB_CONTRAT">#REF!</definedName>
    <definedName name="INFOS_ZIET_NOM_ETAPE">#REF!</definedName>
    <definedName name="INFOS_ZPRO_NOM_MUN">#REF!</definedName>
    <definedName name="PARM_ETAPE_PHAQ">#REF!</definedName>
    <definedName name="PARM_LOYER_MUN">#REF!</definedName>
    <definedName name="PARM_OCCUPATION_1">#REF!</definedName>
    <definedName name="PARM_OUI_NON">#REF!</definedName>
    <definedName name="PARM_TYPE_BATIMENT">#REF!</definedName>
    <definedName name="PARM_TYPE_CLIENTELE">#REF!</definedName>
    <definedName name="PARM_TYPE_CONTRAT">#REF!</definedName>
    <definedName name="PARM_TYPE_STRUCTURE">#REF!</definedName>
    <definedName name="PARM_VOLET">#REF!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6" l="1"/>
  <c r="O89" i="3"/>
  <c r="P63" i="3"/>
  <c r="P57" i="3"/>
  <c r="O96" i="3"/>
  <c r="F41" i="6"/>
  <c r="G27" i="3"/>
  <c r="J156" i="3"/>
  <c r="C36" i="6"/>
  <c r="H33" i="6"/>
  <c r="Q27" i="3" s="1"/>
  <c r="E33" i="6"/>
  <c r="P65" i="3" l="1"/>
  <c r="H61" i="3"/>
  <c r="H55" i="3"/>
  <c r="H72" i="3"/>
  <c r="D83" i="2"/>
  <c r="C83" i="2"/>
  <c r="A83" i="2"/>
  <c r="F6" i="6"/>
  <c r="E35" i="6" l="1"/>
  <c r="D35" i="6"/>
  <c r="C35" i="6"/>
  <c r="E36" i="6"/>
  <c r="E37" i="6" s="1"/>
  <c r="D36" i="6"/>
  <c r="D37" i="6" s="1"/>
  <c r="C37" i="6"/>
  <c r="J23" i="6"/>
  <c r="G23" i="6"/>
  <c r="I23" i="6"/>
  <c r="F23" i="6"/>
  <c r="F73" i="6"/>
  <c r="K73" i="6" s="1"/>
  <c r="J32" i="6" s="1"/>
  <c r="F72" i="6"/>
  <c r="K72" i="6" s="1"/>
  <c r="J31" i="6" s="1"/>
  <c r="F71" i="6"/>
  <c r="K71" i="6" s="1"/>
  <c r="J30" i="6" s="1"/>
  <c r="F70" i="6"/>
  <c r="K70" i="6" s="1"/>
  <c r="J29" i="6" s="1"/>
  <c r="F69" i="6"/>
  <c r="K69" i="6" s="1"/>
  <c r="J28" i="6" s="1"/>
  <c r="F68" i="6"/>
  <c r="K68" i="6" s="1"/>
  <c r="J27" i="6" s="1"/>
  <c r="F67" i="6"/>
  <c r="K67" i="6" s="1"/>
  <c r="J26" i="6" s="1"/>
  <c r="F66" i="6"/>
  <c r="K66" i="6" s="1"/>
  <c r="J25" i="6" s="1"/>
  <c r="F65" i="6"/>
  <c r="K65" i="6" s="1"/>
  <c r="J24" i="6" s="1"/>
  <c r="F61" i="6"/>
  <c r="K61" i="6" s="1"/>
  <c r="G32" i="6" s="1"/>
  <c r="F60" i="6"/>
  <c r="K60" i="6" s="1"/>
  <c r="G31" i="6" s="1"/>
  <c r="F59" i="6"/>
  <c r="K59" i="6" s="1"/>
  <c r="G30" i="6" s="1"/>
  <c r="F58" i="6"/>
  <c r="K58" i="6" s="1"/>
  <c r="G29" i="6" s="1"/>
  <c r="F57" i="6"/>
  <c r="K57" i="6" s="1"/>
  <c r="G28" i="6" s="1"/>
  <c r="F56" i="6"/>
  <c r="K56" i="6" s="1"/>
  <c r="G27" i="6" s="1"/>
  <c r="F55" i="6"/>
  <c r="K55" i="6" s="1"/>
  <c r="G26" i="6" s="1"/>
  <c r="F54" i="6"/>
  <c r="K54" i="6" s="1"/>
  <c r="G25" i="6" s="1"/>
  <c r="F53" i="6"/>
  <c r="K53" i="6" s="1"/>
  <c r="G24" i="6" s="1"/>
  <c r="H171" i="3"/>
  <c r="J165" i="3"/>
  <c r="J164" i="3"/>
  <c r="M164" i="3" s="1"/>
  <c r="O164" i="3" s="1"/>
  <c r="Q164" i="3" s="1"/>
  <c r="F49" i="6"/>
  <c r="K49" i="6" s="1"/>
  <c r="D32" i="6" s="1"/>
  <c r="F48" i="6"/>
  <c r="K48" i="6" s="1"/>
  <c r="D31" i="6" s="1"/>
  <c r="F47" i="6"/>
  <c r="K47" i="6" s="1"/>
  <c r="D30" i="6" s="1"/>
  <c r="F46" i="6"/>
  <c r="K46" i="6" s="1"/>
  <c r="D29" i="6" s="1"/>
  <c r="F45" i="6"/>
  <c r="K45" i="6" s="1"/>
  <c r="D28" i="6" s="1"/>
  <c r="F44" i="6"/>
  <c r="K44" i="6" s="1"/>
  <c r="D27" i="6" s="1"/>
  <c r="F43" i="6"/>
  <c r="K43" i="6" s="1"/>
  <c r="D26" i="6" s="1"/>
  <c r="F42" i="6"/>
  <c r="K42" i="6" s="1"/>
  <c r="K41" i="6"/>
  <c r="D24" i="6" s="1"/>
  <c r="O90" i="3"/>
  <c r="O87" i="3"/>
  <c r="O93" i="3"/>
  <c r="O92" i="3"/>
  <c r="O91" i="3"/>
  <c r="J119" i="3"/>
  <c r="M119" i="3" s="1"/>
  <c r="O119" i="3" s="1"/>
  <c r="Q119" i="3" s="1"/>
  <c r="H124" i="3"/>
  <c r="F94" i="3"/>
  <c r="H153" i="3"/>
  <c r="B84" i="2"/>
  <c r="D84" i="2" s="1"/>
  <c r="C84" i="2" s="1"/>
  <c r="M165" i="3" l="1"/>
  <c r="O165" i="3" s="1"/>
  <c r="Q165" i="3" s="1"/>
  <c r="O94" i="3"/>
  <c r="B85" i="2"/>
  <c r="F37" i="6"/>
  <c r="F36" i="6"/>
  <c r="B86" i="2" l="1"/>
  <c r="D85" i="2"/>
  <c r="C85" i="2" s="1"/>
  <c r="O98" i="3"/>
  <c r="O97" i="3"/>
  <c r="O99" i="3" l="1"/>
  <c r="B87" i="2"/>
  <c r="D86" i="2"/>
  <c r="H161" i="3"/>
  <c r="H146" i="3"/>
  <c r="F99" i="3"/>
  <c r="D6" i="6"/>
  <c r="D5" i="6"/>
  <c r="D4" i="6"/>
  <c r="D3" i="6"/>
  <c r="F5" i="6"/>
  <c r="F4" i="6"/>
  <c r="F3" i="6"/>
  <c r="I42" i="3"/>
  <c r="J114" i="3"/>
  <c r="M114" i="3" s="1"/>
  <c r="H69" i="3"/>
  <c r="H74" i="3" s="1"/>
  <c r="L32" i="6"/>
  <c r="L31" i="6"/>
  <c r="L30" i="6"/>
  <c r="L29" i="6"/>
  <c r="L28" i="6"/>
  <c r="L27" i="6"/>
  <c r="L26" i="6"/>
  <c r="L25" i="6"/>
  <c r="L24" i="6"/>
  <c r="J169" i="3"/>
  <c r="M169" i="3" s="1"/>
  <c r="O169" i="3" s="1"/>
  <c r="Q169" i="3" s="1"/>
  <c r="J159" i="3"/>
  <c r="M159" i="3" s="1"/>
  <c r="O159" i="3" s="1"/>
  <c r="Q159" i="3" s="1"/>
  <c r="J151" i="3"/>
  <c r="M151" i="3" s="1"/>
  <c r="O151" i="3" s="1"/>
  <c r="Q151" i="3" s="1"/>
  <c r="J145" i="3"/>
  <c r="M145" i="3" s="1"/>
  <c r="O145" i="3" s="1"/>
  <c r="Q145" i="3" s="1"/>
  <c r="H134" i="3"/>
  <c r="J133" i="3"/>
  <c r="M133" i="3" s="1"/>
  <c r="O133" i="3" s="1"/>
  <c r="Q133" i="3" s="1"/>
  <c r="J123" i="3"/>
  <c r="M123" i="3" s="1"/>
  <c r="O123" i="3" s="1"/>
  <c r="Q123" i="3" s="1"/>
  <c r="J122" i="3"/>
  <c r="M122" i="3" s="1"/>
  <c r="O122" i="3" s="1"/>
  <c r="Q122" i="3" s="1"/>
  <c r="J121" i="3"/>
  <c r="M121" i="3" s="1"/>
  <c r="O121" i="3" s="1"/>
  <c r="Q121" i="3" s="1"/>
  <c r="J120" i="3"/>
  <c r="M120" i="3" s="1"/>
  <c r="O120" i="3" s="1"/>
  <c r="Q120" i="3" s="1"/>
  <c r="J118" i="3"/>
  <c r="M118" i="3" s="1"/>
  <c r="O118" i="3" s="1"/>
  <c r="Q118" i="3" s="1"/>
  <c r="J117" i="3"/>
  <c r="J116" i="3"/>
  <c r="M116" i="3" s="1"/>
  <c r="O116" i="3" s="1"/>
  <c r="Q116" i="3" s="1"/>
  <c r="J115" i="3"/>
  <c r="M115" i="3" s="1"/>
  <c r="O115" i="3" s="1"/>
  <c r="Q115" i="3" s="1"/>
  <c r="J170" i="3"/>
  <c r="M170" i="3" s="1"/>
  <c r="O170" i="3" s="1"/>
  <c r="Q170" i="3" s="1"/>
  <c r="J168" i="3"/>
  <c r="M168" i="3" s="1"/>
  <c r="O168" i="3" s="1"/>
  <c r="Q168" i="3" s="1"/>
  <c r="J167" i="3"/>
  <c r="M167" i="3" s="1"/>
  <c r="O167" i="3" s="1"/>
  <c r="Q167" i="3" s="1"/>
  <c r="J166" i="3"/>
  <c r="M166" i="3" s="1"/>
  <c r="O166" i="3" s="1"/>
  <c r="Q166" i="3" s="1"/>
  <c r="J163" i="3"/>
  <c r="M163" i="3" s="1"/>
  <c r="J160" i="3"/>
  <c r="M160" i="3" s="1"/>
  <c r="O160" i="3" s="1"/>
  <c r="Q160" i="3" s="1"/>
  <c r="J158" i="3"/>
  <c r="M158" i="3" s="1"/>
  <c r="O158" i="3" s="1"/>
  <c r="Q158" i="3" s="1"/>
  <c r="J157" i="3"/>
  <c r="M157" i="3" s="1"/>
  <c r="O157" i="3" s="1"/>
  <c r="Q157" i="3" s="1"/>
  <c r="M156" i="3"/>
  <c r="O156" i="3" s="1"/>
  <c r="Q156" i="3" s="1"/>
  <c r="J155" i="3"/>
  <c r="M155" i="3" s="1"/>
  <c r="O155" i="3" s="1"/>
  <c r="Q155" i="3" s="1"/>
  <c r="J152" i="3"/>
  <c r="M152" i="3" s="1"/>
  <c r="O152" i="3" s="1"/>
  <c r="Q152" i="3" s="1"/>
  <c r="J150" i="3"/>
  <c r="J149" i="3"/>
  <c r="M149" i="3" s="1"/>
  <c r="O149" i="3" s="1"/>
  <c r="Q149" i="3" s="1"/>
  <c r="J144" i="3"/>
  <c r="M144" i="3" s="1"/>
  <c r="O144" i="3" s="1"/>
  <c r="Q144" i="3" s="1"/>
  <c r="J143" i="3"/>
  <c r="M143" i="3" s="1"/>
  <c r="O143" i="3" s="1"/>
  <c r="Q143" i="3" s="1"/>
  <c r="J142" i="3"/>
  <c r="M142" i="3" s="1"/>
  <c r="J141" i="3"/>
  <c r="M141" i="3" s="1"/>
  <c r="O141" i="3" s="1"/>
  <c r="Q141" i="3" s="1"/>
  <c r="J140" i="3"/>
  <c r="M140" i="3" s="1"/>
  <c r="O140" i="3" s="1"/>
  <c r="Q140" i="3" s="1"/>
  <c r="J139" i="3"/>
  <c r="M139" i="3" s="1"/>
  <c r="O139" i="3" s="1"/>
  <c r="Q139" i="3" s="1"/>
  <c r="J138" i="3"/>
  <c r="M138" i="3" s="1"/>
  <c r="O138" i="3" s="1"/>
  <c r="Q138" i="3" s="1"/>
  <c r="J137" i="3"/>
  <c r="M137" i="3" s="1"/>
  <c r="O137" i="3" s="1"/>
  <c r="Q137" i="3" s="1"/>
  <c r="J136" i="3"/>
  <c r="M136" i="3" s="1"/>
  <c r="O136" i="3" s="1"/>
  <c r="Q136" i="3" s="1"/>
  <c r="J132" i="3"/>
  <c r="J131" i="3"/>
  <c r="M131" i="3" s="1"/>
  <c r="O131" i="3" s="1"/>
  <c r="Q131" i="3" s="1"/>
  <c r="J130" i="3"/>
  <c r="M130" i="3" s="1"/>
  <c r="O130" i="3" s="1"/>
  <c r="Q130" i="3" s="1"/>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2" i="2"/>
  <c r="K33" i="6"/>
  <c r="Q28" i="3" s="1"/>
  <c r="Q26" i="3"/>
  <c r="J113" i="3"/>
  <c r="M113" i="3" s="1"/>
  <c r="O113" i="3" s="1"/>
  <c r="Q113" i="3" s="1"/>
  <c r="Q127" i="3" s="1"/>
  <c r="E58" i="2"/>
  <c r="E59" i="2"/>
  <c r="E60" i="2"/>
  <c r="E61" i="2"/>
  <c r="E62" i="2"/>
  <c r="E63" i="2"/>
  <c r="E64" i="2"/>
  <c r="E65" i="2"/>
  <c r="E66" i="2"/>
  <c r="E67" i="2"/>
  <c r="E68" i="2"/>
  <c r="E69" i="2"/>
  <c r="E70" i="2"/>
  <c r="E71" i="2"/>
  <c r="E72" i="2"/>
  <c r="E73" i="2"/>
  <c r="E57" i="2"/>
  <c r="P67" i="3" l="1"/>
  <c r="P74" i="3" s="1"/>
  <c r="O142" i="3"/>
  <c r="Q142" i="3" s="1"/>
  <c r="Q146" i="3" s="1"/>
  <c r="M132" i="3"/>
  <c r="O132" i="3" s="1"/>
  <c r="M150" i="3"/>
  <c r="O150" i="3" s="1"/>
  <c r="Q150" i="3" s="1"/>
  <c r="B88" i="2"/>
  <c r="D87" i="2"/>
  <c r="Q29" i="3"/>
  <c r="H182" i="3"/>
  <c r="O163" i="3"/>
  <c r="M171" i="3"/>
  <c r="M117" i="3"/>
  <c r="L33" i="6"/>
  <c r="J171" i="3"/>
  <c r="J146" i="3"/>
  <c r="M146" i="3"/>
  <c r="J134" i="3"/>
  <c r="O114" i="3"/>
  <c r="Q114" i="3" s="1"/>
  <c r="J124" i="3"/>
  <c r="O146" i="3" l="1"/>
  <c r="M134" i="3"/>
  <c r="Q132" i="3"/>
  <c r="Q134" i="3" s="1"/>
  <c r="O134" i="3"/>
  <c r="Q163" i="3"/>
  <c r="Q171" i="3" s="1"/>
  <c r="O117" i="3"/>
  <c r="Q117" i="3" s="1"/>
  <c r="B89" i="2"/>
  <c r="D88" i="2"/>
  <c r="O171" i="3"/>
  <c r="L124" i="3"/>
  <c r="M124" i="3"/>
  <c r="O124" i="3" l="1"/>
  <c r="N124" i="3"/>
  <c r="P124" i="3"/>
  <c r="Q124" i="3"/>
  <c r="B90" i="2"/>
  <c r="D89" i="2"/>
  <c r="Q42" i="3"/>
  <c r="B91" i="2" l="1"/>
  <c r="D90" i="2"/>
  <c r="O161" i="3"/>
  <c r="J161" i="3"/>
  <c r="J127" i="3"/>
  <c r="O127" i="3"/>
  <c r="M127" i="3"/>
  <c r="H127" i="3"/>
  <c r="Q161" i="3"/>
  <c r="P161" i="3"/>
  <c r="M161" i="3"/>
  <c r="L161" i="3"/>
  <c r="Q153" i="3"/>
  <c r="O153" i="3"/>
  <c r="M153" i="3"/>
  <c r="J153" i="3"/>
  <c r="B92" i="2" l="1"/>
  <c r="D91" i="2"/>
  <c r="M173" i="3"/>
  <c r="M176" i="3" s="1"/>
  <c r="H173" i="3"/>
  <c r="H176" i="3" s="1"/>
  <c r="H179" i="3" s="1"/>
  <c r="J173" i="3"/>
  <c r="O173" i="3"/>
  <c r="Q173" i="3"/>
  <c r="B93" i="2" l="1"/>
  <c r="D92" i="2"/>
  <c r="H183" i="3"/>
  <c r="J176" i="3"/>
  <c r="B94" i="2" l="1"/>
  <c r="D93" i="2"/>
  <c r="Q176" i="3"/>
  <c r="O176" i="3"/>
  <c r="B95" i="2" l="1"/>
  <c r="D94" i="2"/>
  <c r="J182" i="3"/>
  <c r="J179" i="3" s="1"/>
  <c r="B96" i="2" l="1"/>
  <c r="D95" i="2"/>
  <c r="M182" i="3"/>
  <c r="J183" i="3"/>
  <c r="B97" i="2" l="1"/>
  <c r="D96" i="2"/>
  <c r="M183" i="3"/>
  <c r="M179" i="3"/>
  <c r="O182" i="3"/>
  <c r="B98" i="2" l="1"/>
  <c r="D97" i="2"/>
  <c r="O183" i="3"/>
  <c r="O179" i="3"/>
  <c r="Q182" i="3"/>
  <c r="B99" i="2" l="1"/>
  <c r="D98" i="2"/>
  <c r="Q183" i="3"/>
  <c r="Q179" i="3"/>
  <c r="C86" i="2"/>
  <c r="C87" i="2" s="1"/>
  <c r="C88" i="2" s="1"/>
  <c r="C89" i="2" s="1"/>
  <c r="C90" i="2" s="1"/>
  <c r="C91" i="2" s="1"/>
  <c r="C92" i="2" s="1"/>
  <c r="C93" i="2" s="1"/>
  <c r="C94" i="2" s="1"/>
  <c r="C95" i="2" s="1"/>
  <c r="C96" i="2" s="1"/>
  <c r="C97" i="2" s="1"/>
  <c r="C98" i="2" s="1"/>
  <c r="B100" i="2" l="1"/>
  <c r="D99" i="2"/>
  <c r="C99" i="2" s="1"/>
  <c r="B101" i="2" l="1"/>
  <c r="D100" i="2"/>
  <c r="C100" i="2" s="1"/>
  <c r="B102" i="2" l="1"/>
  <c r="D101" i="2"/>
  <c r="C101" i="2" s="1"/>
  <c r="B103" i="2" l="1"/>
  <c r="D102" i="2"/>
  <c r="C102" i="2" s="1"/>
  <c r="B104" i="2" l="1"/>
  <c r="D103" i="2"/>
  <c r="C103" i="2" s="1"/>
  <c r="B105" i="2" l="1"/>
  <c r="D104" i="2"/>
  <c r="C104" i="2" s="1"/>
  <c r="B106" i="2" l="1"/>
  <c r="D105" i="2"/>
  <c r="C105" i="2" s="1"/>
  <c r="B107" i="2" l="1"/>
  <c r="D106" i="2"/>
  <c r="C106" i="2" s="1"/>
  <c r="B108" i="2" l="1"/>
  <c r="D107" i="2"/>
  <c r="C107" i="2" s="1"/>
  <c r="B109" i="2" l="1"/>
  <c r="D108" i="2"/>
  <c r="C108" i="2" s="1"/>
  <c r="B110" i="2" l="1"/>
  <c r="D109" i="2"/>
  <c r="C109" i="2" s="1"/>
  <c r="B111" i="2" l="1"/>
  <c r="D110" i="2"/>
  <c r="C110" i="2" s="1"/>
  <c r="B112" i="2" l="1"/>
  <c r="D111" i="2"/>
  <c r="C111" i="2" s="1"/>
  <c r="B113" i="2" l="1"/>
  <c r="D112" i="2"/>
  <c r="C112" i="2" s="1"/>
  <c r="B114" i="2" l="1"/>
  <c r="D113" i="2"/>
  <c r="C113" i="2" s="1"/>
  <c r="B115" i="2" l="1"/>
  <c r="D114" i="2"/>
  <c r="C114" i="2" s="1"/>
  <c r="B116" i="2" l="1"/>
  <c r="D115" i="2"/>
  <c r="C115" i="2" s="1"/>
  <c r="B117" i="2" l="1"/>
  <c r="D116" i="2"/>
  <c r="C116" i="2" s="1"/>
  <c r="B118" i="2" l="1"/>
  <c r="D117" i="2"/>
  <c r="C117" i="2" s="1"/>
  <c r="B119" i="2" l="1"/>
  <c r="D118" i="2"/>
  <c r="C118" i="2" s="1"/>
  <c r="B120" i="2" l="1"/>
  <c r="D119" i="2"/>
  <c r="C119" i="2" s="1"/>
  <c r="B121" i="2" l="1"/>
  <c r="D120" i="2"/>
  <c r="C120" i="2" s="1"/>
  <c r="B122" i="2" l="1"/>
  <c r="D121" i="2"/>
  <c r="C121" i="2" s="1"/>
  <c r="B123" i="2" l="1"/>
  <c r="D122" i="2"/>
  <c r="C122" i="2" s="1"/>
  <c r="B124" i="2" l="1"/>
  <c r="D123" i="2"/>
  <c r="C123" i="2" s="1"/>
  <c r="B125" i="2" l="1"/>
  <c r="D124" i="2"/>
  <c r="C124" i="2" s="1"/>
  <c r="B126" i="2" l="1"/>
  <c r="D125" i="2"/>
  <c r="C125" i="2" s="1"/>
  <c r="B127" i="2" l="1"/>
  <c r="D126" i="2"/>
  <c r="C126" i="2" s="1"/>
  <c r="B128" i="2" l="1"/>
  <c r="D127" i="2"/>
  <c r="C127" i="2" s="1"/>
  <c r="B129" i="2" l="1"/>
  <c r="D128" i="2"/>
  <c r="C128" i="2" s="1"/>
  <c r="B130" i="2" l="1"/>
  <c r="D129" i="2"/>
  <c r="C129" i="2" s="1"/>
  <c r="B131" i="2" l="1"/>
  <c r="D130" i="2"/>
  <c r="C130" i="2" s="1"/>
  <c r="B132" i="2" l="1"/>
  <c r="D132" i="2" s="1"/>
  <c r="D131" i="2"/>
  <c r="C131" i="2" s="1"/>
  <c r="C132" i="2" l="1"/>
  <c r="C81" i="2" s="1"/>
  <c r="G8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Stéphane Tousignant</author>
  </authors>
  <commentList>
    <comment ref="I19" authorId="0" shapeId="0" xr:uid="{E0195C78-2B0A-44AB-A9B6-B4FA1F4C1E2D}">
      <text>
        <r>
          <rPr>
            <sz val="9"/>
            <color indexed="81"/>
            <rFont val="Tahoma"/>
            <family val="2"/>
          </rPr>
          <t>Permet de géolocaliser sur une carte le projet. Peut être obtenu avec un clic droit sur une carte Google.
Les information sont du style :
46.80924, -71.21315</t>
        </r>
      </text>
    </comment>
    <comment ref="Q26" authorId="0" shapeId="0" xr:uid="{B91EE974-BF0C-49D9-B78D-5341035A433D}">
      <text>
        <r>
          <rPr>
            <sz val="9"/>
            <color indexed="81"/>
            <rFont val="Tahoma"/>
            <family val="2"/>
          </rPr>
          <t>Information à saisir dans l'onglet Projet Loyer</t>
        </r>
      </text>
    </comment>
    <comment ref="F112" authorId="0" shapeId="0" xr:uid="{912A430C-FA50-442A-A54B-CCD3FDA97475}">
      <text>
        <r>
          <rPr>
            <sz val="9"/>
            <color indexed="81"/>
            <rFont val="Tahoma"/>
            <family val="2"/>
          </rPr>
          <t xml:space="preserve">Cette case permet d'indexer l'ensemble des revenus des 4 dernières années de façon constante. 
Si une indexation particulière pour un des postes ou une des années est nécessaire, inscrire les montants dans le tableau. </t>
        </r>
      </text>
    </comment>
    <comment ref="F127" authorId="0" shapeId="0" xr:uid="{9DB9F965-5730-4521-B564-DB6FCA68D563}">
      <text>
        <r>
          <rPr>
            <sz val="9"/>
            <color indexed="81"/>
            <rFont val="Tahoma"/>
            <family val="2"/>
          </rPr>
          <t>Cette case permet d'indexer l'ensemble des dépenses des 4 dernières années de façon constante. 
Si une indexation particulière pour un des postes ou une des années est nécessaire, inscrire les montants dans le tableau.</t>
        </r>
        <r>
          <rPr>
            <b/>
            <sz val="9"/>
            <color indexed="81"/>
            <rFont val="Tahoma"/>
            <family val="2"/>
          </rPr>
          <t xml:space="preserve"> </t>
        </r>
      </text>
    </comment>
  </commentList>
</comments>
</file>

<file path=xl/sharedStrings.xml><?xml version="1.0" encoding="utf-8"?>
<sst xmlns="http://schemas.openxmlformats.org/spreadsheetml/2006/main" count="571" uniqueCount="410">
  <si>
    <t>Consignes</t>
  </si>
  <si>
    <t>Définitions</t>
  </si>
  <si>
    <t>(Programme d'habitation abordable Québec - Loyers maximaux)</t>
  </si>
  <si>
    <t>Numéro de projet</t>
  </si>
  <si>
    <t>Date de transmission du projet</t>
  </si>
  <si>
    <t xml:space="preserve">Chargé(e) de projet SHQ </t>
  </si>
  <si>
    <t xml:space="preserve">Étape </t>
  </si>
  <si>
    <t>Nom du projet</t>
  </si>
  <si>
    <t>Municipalité </t>
  </si>
  <si>
    <t xml:space="preserve">Code postal </t>
  </si>
  <si>
    <t>Région administrative </t>
  </si>
  <si>
    <t>Veuillez sélectionner la région administrative</t>
  </si>
  <si>
    <t>DESCRIPTION DU BÂTIMENT</t>
  </si>
  <si>
    <t xml:space="preserve">Type de bâtiment </t>
  </si>
  <si>
    <t>Veuillez sélectionner le type de bâtiment</t>
  </si>
  <si>
    <t xml:space="preserve">Numéro de lot </t>
  </si>
  <si>
    <t xml:space="preserve">Type d'intervention </t>
  </si>
  <si>
    <t>Veuillez sélectionner le type d'intervention</t>
  </si>
  <si>
    <t>Propriétaire actuel du terrain</t>
  </si>
  <si>
    <t>Nombre d'étages hors sol</t>
  </si>
  <si>
    <t>Nombre d'étages total</t>
  </si>
  <si>
    <t>Nombre de logements abordables</t>
  </si>
  <si>
    <t>Date prévue de début des travaux</t>
  </si>
  <si>
    <t xml:space="preserve">Date prévue de livraison de l'ensemble immobilier </t>
  </si>
  <si>
    <t>SUPERFICIE DE L'IMMEUBLE (ENSEMBLE DES ÉTAGES)</t>
  </si>
  <si>
    <r>
      <t>m</t>
    </r>
    <r>
      <rPr>
        <vertAlign val="superscript"/>
        <sz val="11"/>
        <color theme="1"/>
        <rFont val="Aptos Narrow"/>
        <family val="2"/>
      </rPr>
      <t>2</t>
    </r>
  </si>
  <si>
    <t>Immeuble</t>
  </si>
  <si>
    <t>Aires communes, ciculatoires et techniques</t>
  </si>
  <si>
    <t>Stationnnement extérieur</t>
  </si>
  <si>
    <t>Autre</t>
  </si>
  <si>
    <t>Stationnement intérieur</t>
  </si>
  <si>
    <t>Superficie commerciale</t>
  </si>
  <si>
    <t xml:space="preserve">      Type de commerce : </t>
  </si>
  <si>
    <t>Superficie totale de l'immeuble</t>
  </si>
  <si>
    <t>Superficie totale du terrain</t>
  </si>
  <si>
    <t>INFORMATIONS COMPLÉMENTAIRES</t>
  </si>
  <si>
    <t>Ascenseurs</t>
  </si>
  <si>
    <t>Veuillez sélectionner</t>
  </si>
  <si>
    <t>Gicleurs</t>
  </si>
  <si>
    <t>Veuillez sélectionner le type de contrat</t>
  </si>
  <si>
    <t>Veuillez sélectionner le type de contrat (selon le mode de réalisation de projets de construction)</t>
  </si>
  <si>
    <t>COÛT DE RÉALISATION TOTAL</t>
  </si>
  <si>
    <t>MONTAGE FINANCIER</t>
  </si>
  <si>
    <t>Section 1 : Terrain</t>
  </si>
  <si>
    <t xml:space="preserve"> </t>
  </si>
  <si>
    <t>Acquistion</t>
  </si>
  <si>
    <t>Subvention SHQ demandée</t>
  </si>
  <si>
    <t>Décontamination</t>
  </si>
  <si>
    <t>Subvention Ville</t>
  </si>
  <si>
    <r>
      <t xml:space="preserve">Plus-value (incluant le terrain donné) ou </t>
    </r>
    <r>
      <rPr>
        <sz val="11"/>
        <color rgb="FFFF0000"/>
        <rFont val="Aptos Narrow"/>
        <family val="2"/>
      </rPr>
      <t>moins-value</t>
    </r>
  </si>
  <si>
    <t>Total subventions publiques</t>
  </si>
  <si>
    <t>Section 2 : Acquisition - Construction</t>
  </si>
  <si>
    <t>Acquisition - Bâtiment</t>
  </si>
  <si>
    <t xml:space="preserve">Travaux de construction </t>
  </si>
  <si>
    <t>Démolition</t>
  </si>
  <si>
    <t>Contingence (imprévus sur travaux)</t>
  </si>
  <si>
    <t xml:space="preserve">Total </t>
  </si>
  <si>
    <t>Total subventions privées</t>
  </si>
  <si>
    <t>Section 3 : Coûts accessoires</t>
  </si>
  <si>
    <t>Subventions totales</t>
  </si>
  <si>
    <t>Services professionnels</t>
  </si>
  <si>
    <t>Frais de développement</t>
  </si>
  <si>
    <t>Coût de financement intérimaire</t>
  </si>
  <si>
    <t>TPS et TVQ nettes (payées moins remboursement)</t>
  </si>
  <si>
    <t>Droits et permis</t>
  </si>
  <si>
    <t>Autres</t>
  </si>
  <si>
    <t>Total prêts (saisir info dans Note 2)</t>
  </si>
  <si>
    <t>Mise de fonds</t>
  </si>
  <si>
    <t>Section 4 : Mobilier</t>
  </si>
  <si>
    <t>Mobilier</t>
  </si>
  <si>
    <t>TOTAL</t>
  </si>
  <si>
    <t>Note 1</t>
  </si>
  <si>
    <t>Subvention à l'exploitation</t>
  </si>
  <si>
    <t xml:space="preserve">Est-ce que le projet bénéficiera d'un congé de taxe ou d'une subvention de la Ville ? </t>
  </si>
  <si>
    <t xml:space="preserve">Si oui : </t>
  </si>
  <si>
    <t>Commentaires si nécessaire</t>
  </si>
  <si>
    <t>Si indexé, taux d'indexation</t>
  </si>
  <si>
    <t>Montant total estimé sur toute la période</t>
  </si>
  <si>
    <t>Note 2</t>
  </si>
  <si>
    <t>Information sur les prêts</t>
  </si>
  <si>
    <t>Prêt sans la SHQ</t>
  </si>
  <si>
    <t>Montant</t>
  </si>
  <si>
    <t>Taux</t>
  </si>
  <si>
    <t>Amortissement*</t>
  </si>
  <si>
    <t>Remboursement**</t>
  </si>
  <si>
    <t>Paiements</t>
  </si>
  <si>
    <t>Institution financière</t>
  </si>
  <si>
    <t>Prêt garanti SCHL</t>
  </si>
  <si>
    <t xml:space="preserve">Si APH Sélect, indiquer le montant des primes et frais et s'ils sont capitalisés ou passés à la dépense dans la section « Optionnel » sous ce tableau. </t>
  </si>
  <si>
    <t>Prêt FLA</t>
  </si>
  <si>
    <t>Prêt patient</t>
  </si>
  <si>
    <t>Prêt sans intérêt</t>
  </si>
  <si>
    <t>Sous-total sans SHQ</t>
  </si>
  <si>
    <t>Prêt avec la SHQ</t>
  </si>
  <si>
    <t>Prêt à taux avantageux</t>
  </si>
  <si>
    <t>Total</t>
  </si>
  <si>
    <t>Garantie de prêt</t>
  </si>
  <si>
    <t xml:space="preserve">Est-ce que le projet nécessite une garantie de prêt de la SHQ ? </t>
  </si>
  <si>
    <t xml:space="preserve">*Amortissement : période utilisée pour calculer la valeur des paiements.
**Remboursement : période de reboursement du prêt si elle est inférieure à la période d'amortissement. </t>
  </si>
  <si>
    <t>REVENUS D'EXPLOITATION</t>
  </si>
  <si>
    <t>Taux d'indexation annuel</t>
  </si>
  <si>
    <t>Remplir les cases ci-dessous en commençant par l'année du début d'exploitation</t>
  </si>
  <si>
    <t>Années d'exploitation</t>
  </si>
  <si>
    <t>Services résidentiels - Divers (électricité, Internet,  chauffage, etc.)</t>
  </si>
  <si>
    <t>Nombre de stationnements</t>
  </si>
  <si>
    <t>Commerce</t>
  </si>
  <si>
    <t>Revenus bruts totaux</t>
  </si>
  <si>
    <t>DÉPENSES D'EXPLOITATION</t>
  </si>
  <si>
    <t>Section 1 : Administration</t>
  </si>
  <si>
    <t>1 A - Salaires, avantages sociaux et honoraires de gestion</t>
  </si>
  <si>
    <r>
      <rPr>
        <sz val="11"/>
        <color rgb="FFFF0000"/>
        <rFont val="Aptos Narrow"/>
        <family val="2"/>
      </rPr>
      <t>*</t>
    </r>
    <r>
      <rPr>
        <sz val="11"/>
        <color theme="1"/>
        <rFont val="Aptos Narrow"/>
        <family val="2"/>
      </rPr>
      <t>Salaires - Ressources humaines à l’administration</t>
    </r>
  </si>
  <si>
    <r>
      <rPr>
        <sz val="11"/>
        <color rgb="FFFF0000"/>
        <rFont val="Aptos Narrow"/>
        <family val="2"/>
      </rPr>
      <t>*</t>
    </r>
    <r>
      <rPr>
        <sz val="11"/>
        <color theme="1"/>
        <rFont val="Aptos Narrow"/>
        <family val="2"/>
      </rPr>
      <t>Avantages sociaux - Ressources humaines à l’administration</t>
    </r>
  </si>
  <si>
    <r>
      <rPr>
        <sz val="11"/>
        <color rgb="FFFF0000"/>
        <rFont val="Aptos Narrow"/>
        <family val="2"/>
      </rPr>
      <t>*</t>
    </r>
    <r>
      <rPr>
        <sz val="11"/>
        <color theme="1"/>
        <rFont val="Aptos Narrow"/>
        <family val="2"/>
      </rPr>
      <t>Honoraires de gestion</t>
    </r>
  </si>
  <si>
    <t>Non ventillé (détail transmis ultérieurement)</t>
  </si>
  <si>
    <t>Total 1 A</t>
  </si>
  <si>
    <t>1 B - Frais d'administration généraux</t>
  </si>
  <si>
    <r>
      <rPr>
        <sz val="11"/>
        <color rgb="FFFF0000"/>
        <rFont val="Aptos Narrow"/>
        <family val="2"/>
      </rPr>
      <t>*</t>
    </r>
    <r>
      <rPr>
        <sz val="11"/>
        <color theme="1"/>
        <rFont val="Aptos Narrow"/>
        <family val="2"/>
      </rPr>
      <t>Déplacements et séjours</t>
    </r>
  </si>
  <si>
    <r>
      <rPr>
        <sz val="11"/>
        <color rgb="FFFF0000"/>
        <rFont val="Aptos Narrow"/>
        <family val="2"/>
      </rPr>
      <t>*</t>
    </r>
    <r>
      <rPr>
        <sz val="11"/>
        <color theme="1"/>
        <rFont val="Aptos Narrow"/>
        <family val="2"/>
      </rPr>
      <t>Formation</t>
    </r>
  </si>
  <si>
    <r>
      <rPr>
        <sz val="11"/>
        <color rgb="FFFF0000"/>
        <rFont val="Aptos Narrow"/>
        <family val="2"/>
      </rPr>
      <t>*</t>
    </r>
    <r>
      <rPr>
        <sz val="11"/>
        <color theme="1"/>
        <rFont val="Aptos Narrow"/>
        <family val="2"/>
      </rPr>
      <t>Frais du conseil d’administration</t>
    </r>
  </si>
  <si>
    <t>*Communications</t>
  </si>
  <si>
    <r>
      <rPr>
        <sz val="11"/>
        <color rgb="FFFF0000"/>
        <rFont val="Aptos Narrow"/>
        <family val="2"/>
      </rPr>
      <t>*</t>
    </r>
    <r>
      <rPr>
        <sz val="11"/>
        <color theme="1"/>
        <rFont val="Aptos Narrow"/>
        <family val="2"/>
      </rPr>
      <t>Publicité et promotion</t>
    </r>
  </si>
  <si>
    <r>
      <rPr>
        <sz val="11"/>
        <color rgb="FFFF0000"/>
        <rFont val="Aptos Narrow"/>
        <family val="2"/>
      </rPr>
      <t>*</t>
    </r>
    <r>
      <rPr>
        <sz val="11"/>
        <color theme="1"/>
        <rFont val="Aptos Narrow"/>
        <family val="2"/>
      </rPr>
      <t>Fournitures de bureau</t>
    </r>
  </si>
  <si>
    <r>
      <rPr>
        <sz val="11"/>
        <color rgb="FFFF0000"/>
        <rFont val="Aptos Narrow"/>
        <family val="2"/>
      </rPr>
      <t>*</t>
    </r>
    <r>
      <rPr>
        <sz val="11"/>
        <color theme="1"/>
        <rFont val="Aptos Narrow"/>
        <family val="2"/>
      </rPr>
      <t>Intérêts et frais bancaires</t>
    </r>
  </si>
  <si>
    <r>
      <rPr>
        <sz val="11"/>
        <color rgb="FFFF0000"/>
        <rFont val="Aptos Narrow"/>
        <family val="2"/>
      </rPr>
      <t>*</t>
    </r>
    <r>
      <rPr>
        <sz val="11"/>
        <color theme="1"/>
        <rFont val="Aptos Narrow"/>
        <family val="2"/>
      </rPr>
      <t>Frais d’audit</t>
    </r>
  </si>
  <si>
    <t>Total 1 B</t>
  </si>
  <si>
    <t>Section 2 : Conciergerie et entretien</t>
  </si>
  <si>
    <t>2 A - Ressources humaines</t>
  </si>
  <si>
    <r>
      <rPr>
        <sz val="11"/>
        <color rgb="FFFF0000"/>
        <rFont val="Aptos Narrow"/>
        <family val="2"/>
      </rPr>
      <t>*</t>
    </r>
    <r>
      <rPr>
        <sz val="11"/>
        <color theme="1"/>
        <rFont val="Aptos Narrow"/>
        <family val="2"/>
      </rPr>
      <t>Salaires - Conciergerie/entretien - Ressources internes</t>
    </r>
  </si>
  <si>
    <r>
      <rPr>
        <sz val="11"/>
        <color rgb="FFFF0000"/>
        <rFont val="Aptos Narrow"/>
        <family val="2"/>
      </rPr>
      <t>*</t>
    </r>
    <r>
      <rPr>
        <sz val="11"/>
        <color theme="1"/>
        <rFont val="Aptos Narrow"/>
        <family val="2"/>
      </rPr>
      <t>Avantages sociaux - Conciergerie/entretien - Ressources internes</t>
    </r>
  </si>
  <si>
    <r>
      <rPr>
        <sz val="11"/>
        <color rgb="FFFF0000"/>
        <rFont val="Aptos Narrow"/>
        <family val="2"/>
      </rPr>
      <t>*</t>
    </r>
    <r>
      <rPr>
        <sz val="11"/>
        <color theme="1"/>
        <rFont val="Aptos Narrow"/>
        <family val="2"/>
      </rPr>
      <t>Conciergerie/entretien - Ressources humaines - Externe</t>
    </r>
  </si>
  <si>
    <t>Total 2 A</t>
  </si>
  <si>
    <t>2 B - Ressources matérielles - Autres contrats</t>
  </si>
  <si>
    <r>
      <rPr>
        <sz val="11"/>
        <color rgb="FFFF0000"/>
        <rFont val="Aptos Narrow"/>
        <family val="2"/>
      </rPr>
      <t>*</t>
    </r>
    <r>
      <rPr>
        <sz val="11"/>
        <color theme="1"/>
        <rFont val="Aptos Narrow"/>
        <family val="2"/>
      </rPr>
      <t>Déneigement</t>
    </r>
  </si>
  <si>
    <r>
      <rPr>
        <sz val="11"/>
        <color rgb="FFFF0000"/>
        <rFont val="Aptos Narrow"/>
        <family val="2"/>
      </rPr>
      <t>*</t>
    </r>
    <r>
      <rPr>
        <sz val="11"/>
        <color theme="1"/>
        <rFont val="Aptos Narrow"/>
        <family val="2"/>
      </rPr>
      <t>Enlèvement des ordures ménagères</t>
    </r>
  </si>
  <si>
    <r>
      <rPr>
        <sz val="11"/>
        <color rgb="FFFF0000"/>
        <rFont val="Aptos Narrow"/>
        <family val="2"/>
      </rPr>
      <t>*</t>
    </r>
    <r>
      <rPr>
        <sz val="11"/>
        <color theme="1"/>
        <rFont val="Aptos Narrow"/>
        <family val="2"/>
      </rPr>
      <t>Sécurité et surveillance</t>
    </r>
  </si>
  <si>
    <r>
      <rPr>
        <sz val="11"/>
        <color rgb="FFFF0000"/>
        <rFont val="Aptos Narrow"/>
        <family val="2"/>
      </rPr>
      <t>*</t>
    </r>
    <r>
      <rPr>
        <sz val="11"/>
        <color theme="1"/>
        <rFont val="Aptos Narrow"/>
        <family val="2"/>
      </rPr>
      <t>Frais du rapport de bilan de santé des immeubles</t>
    </r>
  </si>
  <si>
    <r>
      <rPr>
        <sz val="11"/>
        <color rgb="FFFF0000"/>
        <rFont val="Aptos Narrow"/>
        <family val="2"/>
      </rPr>
      <t>*</t>
    </r>
    <r>
      <rPr>
        <sz val="11"/>
        <color theme="1"/>
        <rFont val="Aptos Narrow"/>
        <family val="2"/>
      </rPr>
      <t>Honoraires professionnels et de services</t>
    </r>
  </si>
  <si>
    <t>Total 2 B</t>
  </si>
  <si>
    <t>Section 3 : Autres dépenses</t>
  </si>
  <si>
    <r>
      <rPr>
        <sz val="11"/>
        <color rgb="FFFF0000"/>
        <rFont val="Aptos Narrow"/>
        <family val="2"/>
      </rPr>
      <t>*</t>
    </r>
    <r>
      <rPr>
        <sz val="11"/>
        <color theme="1"/>
        <rFont val="Aptos Narrow"/>
        <family val="2"/>
      </rPr>
      <t>Impôt foncier municipal et scolaire</t>
    </r>
  </si>
  <si>
    <r>
      <rPr>
        <sz val="11"/>
        <color rgb="FFFF0000"/>
        <rFont val="Aptos Narrow"/>
        <family val="2"/>
      </rPr>
      <t>*</t>
    </r>
    <r>
      <rPr>
        <sz val="11"/>
        <color theme="1"/>
        <rFont val="Aptos Narrow"/>
        <family val="2"/>
      </rPr>
      <t>Assurances et sinistres</t>
    </r>
  </si>
  <si>
    <r>
      <rPr>
        <sz val="11"/>
        <color rgb="FFFF0000"/>
        <rFont val="Aptos Narrow"/>
        <family val="2"/>
      </rPr>
      <t>*</t>
    </r>
    <r>
      <rPr>
        <sz val="11"/>
        <color theme="1"/>
        <rFont val="Aptos Narrow"/>
        <family val="2"/>
      </rPr>
      <t>Autres</t>
    </r>
  </si>
  <si>
    <t>Total 3</t>
  </si>
  <si>
    <t>Dépenses d'exploitation</t>
  </si>
  <si>
    <t>REVENUS NETS D'OPÉRATION</t>
  </si>
  <si>
    <t>Revenus nets d'opération</t>
  </si>
  <si>
    <t>RÉSERVE</t>
  </si>
  <si>
    <t>RENTABILITÉ FINANCIÈRE</t>
  </si>
  <si>
    <t xml:space="preserve">Financement </t>
  </si>
  <si>
    <t>Ratio de couverture de la dette</t>
  </si>
  <si>
    <t>INCLUSION/EXCLUSION AU BAIL</t>
  </si>
  <si>
    <t>Électricité</t>
  </si>
  <si>
    <t>Type d'énergie</t>
  </si>
  <si>
    <t>Eau chaude</t>
  </si>
  <si>
    <t>Chauffage</t>
  </si>
  <si>
    <t>Internet</t>
  </si>
  <si>
    <t>Stationnement extérieur</t>
  </si>
  <si>
    <t>Rangement</t>
  </si>
  <si>
    <t>Autres (préciser)</t>
  </si>
  <si>
    <t xml:space="preserve">Nombre total de logements par typologie </t>
  </si>
  <si>
    <t>Superficie moyenne par unité (m²)</t>
  </si>
  <si>
    <t>Clientèle</t>
  </si>
  <si>
    <t>Occupation</t>
  </si>
  <si>
    <t>Abordables</t>
  </si>
  <si>
    <t>Nombre de logements</t>
  </si>
  <si>
    <t>Chambre</t>
  </si>
  <si>
    <t>Veuillez sélectionner la clièntèle visée</t>
  </si>
  <si>
    <t>Permanente</t>
  </si>
  <si>
    <t>Studio</t>
  </si>
  <si>
    <t>Logement de 1 CC</t>
  </si>
  <si>
    <t>Logement de 2 CC</t>
  </si>
  <si>
    <t>Logement de 3 CC</t>
  </si>
  <si>
    <t>Logement de 4 CC</t>
  </si>
  <si>
    <t>Logement de 5 CC</t>
  </si>
  <si>
    <t>Logement de 6 CC</t>
  </si>
  <si>
    <t>Logement de 7 CC et +</t>
  </si>
  <si>
    <t>Clientèle ciblée</t>
  </si>
  <si>
    <t>Membre</t>
  </si>
  <si>
    <t>Intervenants</t>
  </si>
  <si>
    <t>DÉPENSES D'EXPLOITATION - FORMULAIRE</t>
  </si>
  <si>
    <t>DÉPENSES D'EXPLOITATION - AVEC CODES</t>
  </si>
  <si>
    <t>Oui*</t>
  </si>
  <si>
    <t>Réalisés</t>
  </si>
  <si>
    <t>Aînés autonomes</t>
  </si>
  <si>
    <t>Membre du CA - Président(e)</t>
  </si>
  <si>
    <t>Demandeur</t>
  </si>
  <si>
    <t>En réalisation</t>
  </si>
  <si>
    <t>Aînés en légère perte d’autonomie</t>
  </si>
  <si>
    <t>Membre du CA - Trésorier(ère)</t>
  </si>
  <si>
    <t>Maître d'œuvre</t>
  </si>
  <si>
    <t>*81111 - Salaires - Ressources humaines à l’administration</t>
  </si>
  <si>
    <t>Clientèles ayant des besoins spéciaux</t>
  </si>
  <si>
    <t>Membre du CA - Sécretaire</t>
  </si>
  <si>
    <t>Maître de l'ouvrage</t>
  </si>
  <si>
    <t>*81131 - Avantages sociaux - Ressources humaines à l’administration</t>
  </si>
  <si>
    <t>Familles</t>
  </si>
  <si>
    <t>Président-directeur général</t>
  </si>
  <si>
    <t>Exploitant</t>
  </si>
  <si>
    <t>*81140 - Honoraires de gestion</t>
  </si>
  <si>
    <t>Personnes seules</t>
  </si>
  <si>
    <t>Présidente-directrice générale</t>
  </si>
  <si>
    <t>Propriétaire</t>
  </si>
  <si>
    <t>Vice-président(e)</t>
  </si>
  <si>
    <t>Type d'intervention</t>
  </si>
  <si>
    <t>Ingénieur(e)</t>
  </si>
  <si>
    <t>*81212 - Déplacements et séjours</t>
  </si>
  <si>
    <t>Architecte</t>
  </si>
  <si>
    <t>*81220 - Formation</t>
  </si>
  <si>
    <t>Achat-rénovation</t>
  </si>
  <si>
    <t>Chargé(e) de projet</t>
  </si>
  <si>
    <t>*81232 - Frais du conseil d’administration</t>
  </si>
  <si>
    <t>Achat-rénovation majeure (RQ)</t>
  </si>
  <si>
    <t>*81240 - Communications</t>
  </si>
  <si>
    <t xml:space="preserve">Achat-rénovation mineure </t>
  </si>
  <si>
    <t>*81250 - Publicité et promotion</t>
  </si>
  <si>
    <t>Construction neuve</t>
  </si>
  <si>
    <t>*81260 - Fournitures de bureau</t>
  </si>
  <si>
    <t>Transformation-recyclage (église à logements)</t>
  </si>
  <si>
    <t>*81270 - Intérêts et frais bancaires</t>
  </si>
  <si>
    <t>*81291 - Frais d’audit</t>
  </si>
  <si>
    <t>Aérothermie</t>
  </si>
  <si>
    <t>*81299 - Autres honoraires professionnels et de services (avocat, notaire, etc.)</t>
  </si>
  <si>
    <t>Type de structure</t>
  </si>
  <si>
    <t>Géothermie</t>
  </si>
  <si>
    <t>Veuillez sélectionner type de structure</t>
  </si>
  <si>
    <t>Solaire thermique</t>
  </si>
  <si>
    <t>Bois</t>
  </si>
  <si>
    <t>Photovoltaïque</t>
  </si>
  <si>
    <t>Béton</t>
  </si>
  <si>
    <t>Stockage thermique</t>
  </si>
  <si>
    <t>*82114 - Salaires - Conciergerie/entretien - Ressources internes</t>
  </si>
  <si>
    <t>Acier</t>
  </si>
  <si>
    <t>Biomasse forestière résiduelle</t>
  </si>
  <si>
    <t>*82134 - Avantages sociaux - Conciergerie/entretien - Ressources internes</t>
  </si>
  <si>
    <t>Gaz naturel</t>
  </si>
  <si>
    <t>*82140 - Conciergerie/entretien - Ressources humaines - Externe</t>
  </si>
  <si>
    <t>Gaz naturel renouvelable</t>
  </si>
  <si>
    <t>Rejets thermiques internes au projet</t>
  </si>
  <si>
    <t>Rejets thermiques externes au projet</t>
  </si>
  <si>
    <t>*82340 - Déneigement</t>
  </si>
  <si>
    <t>*82350 - Enlèvement des ordures ménagères</t>
  </si>
  <si>
    <t>Clientèle visée</t>
  </si>
  <si>
    <t>Inclus/Exclus dans le loyer</t>
  </si>
  <si>
    <t>*82370 - Sécurité et surveillance</t>
  </si>
  <si>
    <t>*82389 - Frais du rapport de bilan de santé des immeubles</t>
  </si>
  <si>
    <t>Inclus</t>
  </si>
  <si>
    <t>*82390 - Honoraires professionnels et de services</t>
  </si>
  <si>
    <t>Rénovation</t>
  </si>
  <si>
    <t>Rénovation et construction neuve</t>
  </si>
  <si>
    <t>Autres contrats d’entretien</t>
  </si>
  <si>
    <t>Choisir une réponse</t>
  </si>
  <si>
    <t>*83100 - Énergie</t>
  </si>
  <si>
    <t>*83200 - Impôt foncier municipal et scolaire</t>
  </si>
  <si>
    <t>Oui</t>
  </si>
  <si>
    <t>*83300 - Assurances et sinistres</t>
  </si>
  <si>
    <t>Non</t>
  </si>
  <si>
    <t>*87100 - Service à la clientèle</t>
  </si>
  <si>
    <t>*85900 - Autres</t>
  </si>
  <si>
    <t>Type d'attribution de contrat</t>
  </si>
  <si>
    <t xml:space="preserve">Type de contrat </t>
  </si>
  <si>
    <t>Contrat de gré à gré</t>
  </si>
  <si>
    <t>Appel d'offres public</t>
  </si>
  <si>
    <t xml:space="preserve">Contrat à forfait </t>
  </si>
  <si>
    <t>Appel d'offres sur invitation</t>
  </si>
  <si>
    <t>Contrat à prix coûtant majoré</t>
  </si>
  <si>
    <t>Contrat à prix unitaire</t>
  </si>
  <si>
    <t>Type de bâtiment</t>
  </si>
  <si>
    <t>Contrat de gérance de construction (services)</t>
  </si>
  <si>
    <t>Contrat de gérance de construction (services et construction)</t>
  </si>
  <si>
    <t>Bâtiment d'habitation - 3 étages ou moins</t>
  </si>
  <si>
    <t>Contrat de design-construction à forfait</t>
  </si>
  <si>
    <t>Bâtiment d'habitation - 4 à 6 étages</t>
  </si>
  <si>
    <t>Contrat entre design-constructeur et professionnel (sous-contrat)</t>
  </si>
  <si>
    <t>Bâtiment d'habitation - 7 étages ou plus</t>
  </si>
  <si>
    <t>Partenariat public-privé (PPP)</t>
  </si>
  <si>
    <t>Résidence privée pour aînés - 6 étages ou moins</t>
  </si>
  <si>
    <t>Contrat de réalisation de projet intégrée</t>
  </si>
  <si>
    <t>Résidence privée pour aînés - 7 étages ou plus</t>
  </si>
  <si>
    <t>Indexation</t>
  </si>
  <si>
    <t>Fixe</t>
  </si>
  <si>
    <t>Liste des régions administratives</t>
  </si>
  <si>
    <t>Indexé</t>
  </si>
  <si>
    <t>01</t>
  </si>
  <si>
    <t>Bas-Saint-Laurent</t>
  </si>
  <si>
    <t>02</t>
  </si>
  <si>
    <t>Saguenay–Lac-Saint-Jean</t>
  </si>
  <si>
    <t>03</t>
  </si>
  <si>
    <t>Capitale-Nationale</t>
  </si>
  <si>
    <t>04</t>
  </si>
  <si>
    <t>Mauricie</t>
  </si>
  <si>
    <t>05</t>
  </si>
  <si>
    <t>Estrie</t>
  </si>
  <si>
    <t>06</t>
  </si>
  <si>
    <t>Montréal</t>
  </si>
  <si>
    <t>07</t>
  </si>
  <si>
    <t>Outaouais</t>
  </si>
  <si>
    <t>08</t>
  </si>
  <si>
    <t>Abitibi-Témiscamingue</t>
  </si>
  <si>
    <t>09</t>
  </si>
  <si>
    <t>Côte-Nord</t>
  </si>
  <si>
    <t>Nord-du-Québec</t>
  </si>
  <si>
    <t>Gaspésie–Îles-de-la-Madeleine</t>
  </si>
  <si>
    <t>Chaudière-Appalaches</t>
  </si>
  <si>
    <t>Laval</t>
  </si>
  <si>
    <t>Lanaudière</t>
  </si>
  <si>
    <t>Laurentides</t>
  </si>
  <si>
    <t>Montérégie</t>
  </si>
  <si>
    <t>Centre-du-Québec</t>
  </si>
  <si>
    <t>Achat simple</t>
  </si>
  <si>
    <t>Clé en main</t>
  </si>
  <si>
    <t>LOGEMENTS (incluant les services)</t>
  </si>
  <si>
    <t xml:space="preserve">Électricité </t>
  </si>
  <si>
    <t>Total énergie</t>
  </si>
  <si>
    <t>Temporaire</t>
  </si>
  <si>
    <t>Urgence</t>
  </si>
  <si>
    <t>Réserve et excédent</t>
  </si>
  <si>
    <r>
      <rPr>
        <sz val="11"/>
        <color rgb="FFFF0000"/>
        <rFont val="Aptos Narrow"/>
        <family val="2"/>
      </rPr>
      <t>*</t>
    </r>
    <r>
      <rPr>
        <sz val="11"/>
        <color theme="1"/>
        <rFont val="Aptos Narrow"/>
        <family val="2"/>
      </rPr>
      <t>Énergie - partie commune</t>
    </r>
  </si>
  <si>
    <r>
      <rPr>
        <sz val="11"/>
        <color rgb="FFFF0000"/>
        <rFont val="Aptos Narrow"/>
        <family val="2"/>
      </rPr>
      <t>*</t>
    </r>
    <r>
      <rPr>
        <sz val="11"/>
        <color theme="1"/>
        <rFont val="Aptos Narrow"/>
        <family val="2"/>
      </rPr>
      <t>Énergie - partie résidentielle</t>
    </r>
  </si>
  <si>
    <r>
      <rPr>
        <sz val="11"/>
        <color rgb="FFFF0000"/>
        <rFont val="Aptos Narrow"/>
        <family val="2"/>
      </rPr>
      <t>*</t>
    </r>
    <r>
      <rPr>
        <sz val="11"/>
        <color theme="1"/>
        <rFont val="Aptos Narrow"/>
        <family val="2"/>
      </rPr>
      <t>Services inclus dans les loyers (autres que énergie)</t>
    </r>
  </si>
  <si>
    <t>Prix du loyer 
(avec services)</t>
  </si>
  <si>
    <t>Prix du loyer 
(sans services)</t>
  </si>
  <si>
    <t>Revenus mensuels</t>
  </si>
  <si>
    <t>Revenus annuels</t>
  </si>
  <si>
    <t>Étudiante</t>
  </si>
  <si>
    <t>1-En analyse</t>
  </si>
  <si>
    <t>2- Banque de projet</t>
  </si>
  <si>
    <t>3- Soumis PDG</t>
  </si>
  <si>
    <t>5- Refusé gouvernement</t>
  </si>
  <si>
    <t>4- Soumis gouvernement</t>
  </si>
  <si>
    <t>2-Non retenu</t>
  </si>
  <si>
    <t>5-Approuvé gouvernement</t>
  </si>
  <si>
    <t>6-Entente signée</t>
  </si>
  <si>
    <t>Étape</t>
  </si>
  <si>
    <t>Calcul du total de la subvention indexé</t>
  </si>
  <si>
    <t>Taux d'indexation</t>
  </si>
  <si>
    <t>Année</t>
  </si>
  <si>
    <t>Total des années</t>
  </si>
  <si>
    <r>
      <rPr>
        <sz val="11"/>
        <color rgb="FFFF0000"/>
        <rFont val="Aptos Narrow"/>
        <family val="2"/>
      </rPr>
      <t>*</t>
    </r>
    <r>
      <rPr>
        <sz val="11"/>
        <color theme="1"/>
        <rFont val="Aptos Narrow"/>
        <family val="2"/>
      </rPr>
      <t>Autres honoraires professionnels et de services 
   (avocat, notaire, etc.)</t>
    </r>
  </si>
  <si>
    <t>VALEURS ESTIMÉES DES SERVICES INCLUS DANSL LE PRIX DU LOYER (le cas échéant)</t>
  </si>
  <si>
    <t>Nombre de logements total</t>
  </si>
  <si>
    <t>Total terrain à la juste valeur marchande (JVM)</t>
  </si>
  <si>
    <t>Des explications supplémentaires sont données pour certaines cellules. Elles sont indiquées par une petite flèche rouge dans le coin supérieur droit de la cellule :</t>
  </si>
  <si>
    <t xml:space="preserve">Type d’attribution de contrat </t>
  </si>
  <si>
    <r>
      <t xml:space="preserve">Autres subventions (don </t>
    </r>
    <r>
      <rPr>
        <sz val="11"/>
        <color rgb="FFFF0000"/>
        <rFont val="Aptos Narrow"/>
        <family val="2"/>
      </rPr>
      <t xml:space="preserve">de </t>
    </r>
    <r>
      <rPr>
        <sz val="11"/>
        <color rgb="FF000000"/>
        <rFont val="Aptos Narrow"/>
        <family val="2"/>
      </rPr>
      <t>terrain, etc.)</t>
    </r>
  </si>
  <si>
    <r>
      <t xml:space="preserve">Subventions privées (exemple </t>
    </r>
    <r>
      <rPr>
        <b/>
        <sz val="11"/>
        <color rgb="FFFF0000"/>
        <rFont val="Aptos Narrow"/>
        <family val="2"/>
      </rPr>
      <t>: f</t>
    </r>
    <r>
      <rPr>
        <b/>
        <sz val="11"/>
        <rFont val="Aptos Narrow"/>
        <family val="2"/>
      </rPr>
      <t>ondation)</t>
    </r>
  </si>
  <si>
    <t>Pendant combien d'années?</t>
  </si>
  <si>
    <r>
      <t>Non ventilé (détail à transmettre</t>
    </r>
    <r>
      <rPr>
        <sz val="11"/>
        <color rgb="FF0070C0"/>
        <rFont val="Aptos Narrow"/>
        <family val="2"/>
      </rPr>
      <t xml:space="preserve"> </t>
    </r>
    <r>
      <rPr>
        <sz val="11"/>
        <color rgb="FFFF0000"/>
        <rFont val="Aptos Narrow"/>
        <family val="2"/>
      </rPr>
      <t>ultérieurement)</t>
    </r>
  </si>
  <si>
    <t>Non ventilé (détail à transmettre ultérieurement)</t>
  </si>
  <si>
    <t xml:space="preserve">Montant annuel fixe ou indexé? </t>
  </si>
  <si>
    <t>Catégories de logements</t>
  </si>
  <si>
    <r>
      <rPr>
        <b/>
        <sz val="11"/>
        <rFont val="Aptos Narrow"/>
        <family val="2"/>
      </rPr>
      <t xml:space="preserve">Logements abordables </t>
    </r>
    <r>
      <rPr>
        <sz val="11"/>
        <rFont val="Aptos Narrow"/>
        <family val="2"/>
      </rPr>
      <t>: établis selon les loyers maximaux du PHAQ</t>
    </r>
  </si>
  <si>
    <t>ESPACE RÉSERVÉ À LA SHQ</t>
  </si>
  <si>
    <t>RENSEIGNEMENTS SUR L'ENSEMBLE IMMOBILIER</t>
  </si>
  <si>
    <t>Nombre de bâtiments</t>
  </si>
  <si>
    <t>Nombre de logements PSLQ</t>
  </si>
  <si>
    <t xml:space="preserve">SUPERFICIE DU TERRAIN (AVEC SUPERFICIE AU SOL DE L'IMMEUBLE) </t>
  </si>
  <si>
    <t>Aire totale des logements</t>
  </si>
  <si>
    <t>Gym, salle de réunion, etc.</t>
  </si>
  <si>
    <t>Subventions publiques (exluant subv. à l'exploitation - Note 1)</t>
  </si>
  <si>
    <t>Subvention gouvernement fédéral</t>
  </si>
  <si>
    <r>
      <t xml:space="preserve">Préciser le type </t>
    </r>
    <r>
      <rPr>
        <i/>
        <sz val="11"/>
        <color rgb="FFFF0000"/>
        <rFont val="Aptos Narrow"/>
        <family val="2"/>
      </rPr>
      <t xml:space="preserve">des </t>
    </r>
    <r>
      <rPr>
        <i/>
        <sz val="11"/>
        <color rgb="FF000000"/>
        <rFont val="Aptos Narrow"/>
        <family val="2"/>
      </rPr>
      <t xml:space="preserve">autres subventions : </t>
    </r>
  </si>
  <si>
    <t xml:space="preserve">Montant de la première année </t>
  </si>
  <si>
    <t>REVENUS ET DÉPENSES D'EXPLOITATION</t>
  </si>
  <si>
    <t>Loyers (détail à l'onglet Projet Loyer)</t>
  </si>
  <si>
    <t>Revenus stationnement</t>
  </si>
  <si>
    <t>Contributions annuelles (mun., prov., féd.)</t>
  </si>
  <si>
    <t>Revenus liés à la clientèle (repas, etc.)</t>
  </si>
  <si>
    <t>Total - Dépenses d'exploitation</t>
  </si>
  <si>
    <r>
      <rPr>
        <sz val="11"/>
        <color rgb="FFFF0000"/>
        <rFont val="Aptos Narrow"/>
        <family val="2"/>
      </rPr>
      <t>*</t>
    </r>
    <r>
      <rPr>
        <sz val="11"/>
        <color theme="1"/>
        <rFont val="Aptos Narrow"/>
        <family val="2"/>
      </rPr>
      <t>Services à la clientèle</t>
    </r>
  </si>
  <si>
    <t>Exclu</t>
  </si>
  <si>
    <t>Électroménagers</t>
  </si>
  <si>
    <t>Inclus/Exclu dans le loyer</t>
  </si>
  <si>
    <t xml:space="preserve">S. O. </t>
  </si>
  <si>
    <t>Typologies</t>
  </si>
  <si>
    <t>Catégories</t>
  </si>
  <si>
    <t xml:space="preserve">Typologies </t>
  </si>
  <si>
    <t>Autre 1</t>
  </si>
  <si>
    <t>Autre 2</t>
  </si>
  <si>
    <t>Veuillez sélectionner le type de contrat (selon le mode de réalisation du projet)</t>
  </si>
  <si>
    <r>
      <t xml:space="preserve">Veuillez remplir </t>
    </r>
    <r>
      <rPr>
        <b/>
        <sz val="11"/>
        <color theme="1"/>
        <rFont val="Aptos Narrow"/>
        <family val="2"/>
      </rPr>
      <t>uniquement les cellules grises</t>
    </r>
    <r>
      <rPr>
        <sz val="11"/>
        <color theme="1"/>
        <rFont val="Aptos Narrow"/>
        <family val="2"/>
      </rPr>
      <t xml:space="preserve"> des onglets Projet et Projet Loyer. </t>
    </r>
  </si>
  <si>
    <t>Logements vacants</t>
  </si>
  <si>
    <t>Créance irrécouvrable</t>
  </si>
  <si>
    <t>Autres commentaires sur la section « Information sur les prêts » ou « Garantie de prêt », si nécessaire</t>
  </si>
  <si>
    <r>
      <t xml:space="preserve">Notes importantes pour les sections « Revenus d'exploitation » et  « Dépenses d'exploitation »
</t>
    </r>
    <r>
      <rPr>
        <b/>
        <sz val="11"/>
        <rFont val="Aptos Narrow"/>
        <family val="2"/>
      </rPr>
      <t xml:space="preserve">
Les taux d'indexation annuels pour les revenus et les dépenses (lignes 128 et 145)  peuvent être utilisés pour indexer les valeurs dans le temps de façon constante. Si ce n'est pas représentatif de vos projections, vous pouvez saisir l'information pour chacune des années avec des variations différentes pour chacun des postes en écrasant les formules par la valeur souhaitée pour chacune des années. 
Le coût détaillé des </t>
    </r>
    <r>
      <rPr>
        <b/>
        <sz val="11"/>
        <color rgb="FFFF0000"/>
        <rFont val="Aptos Narrow"/>
        <family val="2"/>
      </rPr>
      <t>éléments marqués d'un astérisque (*) dans</t>
    </r>
    <r>
      <rPr>
        <b/>
        <sz val="11"/>
        <rFont val="Aptos Narrow"/>
        <family val="2"/>
      </rPr>
      <t xml:space="preserve"> </t>
    </r>
    <r>
      <rPr>
        <b/>
        <sz val="11"/>
        <color rgb="FFFF0000"/>
        <rFont val="Aptos Narrow"/>
        <family val="2"/>
      </rPr>
      <t xml:space="preserve">la section « Dépenses d'exploitation »  </t>
    </r>
    <r>
      <rPr>
        <b/>
        <sz val="11"/>
        <rFont val="Aptos Narrow"/>
        <family val="2"/>
      </rPr>
      <t xml:space="preserve">n'est pas nécessaire à l'étape de la qualification du développeur qualifié. Vous pouvez n'indiquer que le total </t>
    </r>
    <r>
      <rPr>
        <b/>
        <sz val="11"/>
        <color rgb="FFFF0000"/>
        <rFont val="Aptos Narrow"/>
        <family val="2"/>
      </rPr>
      <t>en utilisant le poste « Non ventilé »</t>
    </r>
    <r>
      <rPr>
        <b/>
        <sz val="11"/>
        <rFont val="Aptos Narrow"/>
        <family val="2"/>
      </rPr>
      <t xml:space="preserve">. Cependant, le coût détaillé sera exigé avant la réalisation du projet.
</t>
    </r>
  </si>
  <si>
    <t>Nombre d'étages sous-sol</t>
  </si>
  <si>
    <t>Si oui, montant du prêt :</t>
  </si>
  <si>
    <t>Aspects financiers du projet</t>
  </si>
  <si>
    <t>Avancement</t>
  </si>
  <si>
    <t>Demande déposée</t>
  </si>
  <si>
    <t>Processus non débuté</t>
  </si>
  <si>
    <t>Demande en préparation</t>
  </si>
  <si>
    <t>Approbation confirmée</t>
  </si>
  <si>
    <t>Demande déposée et discussions en cours</t>
  </si>
  <si>
    <t>Numéro civique</t>
  </si>
  <si>
    <t>Nunméro de l'appartement</t>
  </si>
  <si>
    <t>Nom de la voie (rue, avenue, boulevard)</t>
  </si>
  <si>
    <t>Case postal</t>
  </si>
  <si>
    <t>Code de la province</t>
  </si>
  <si>
    <t xml:space="preserve">Coordonées géographique du projet </t>
  </si>
  <si>
    <t>Note Prêt patient</t>
  </si>
  <si>
    <t>Prêt autres</t>
  </si>
  <si>
    <t>Prêt bancaire (conventionnel)</t>
  </si>
  <si>
    <t>Veuilleuz indiquer les conditions de remboursement et de rendements prévus</t>
  </si>
  <si>
    <t>QC</t>
  </si>
  <si>
    <r>
      <rPr>
        <b/>
        <sz val="11"/>
        <rFont val="Aptos Narrow"/>
        <family val="2"/>
      </rPr>
      <t>Logements abordables intermédiaires</t>
    </r>
    <r>
      <rPr>
        <sz val="11"/>
        <rFont val="Aptos Narrow"/>
        <family val="2"/>
      </rPr>
      <t xml:space="preserve"> : Logements abordables raisonnables : maximum de 150 % des loyers aborables</t>
    </r>
  </si>
  <si>
    <r>
      <rPr>
        <b/>
        <sz val="11"/>
        <rFont val="Aptos Narrow"/>
        <family val="2"/>
      </rPr>
      <t>Logements à loyer basé sur les coûts réels</t>
    </r>
    <r>
      <rPr>
        <sz val="11"/>
        <rFont val="Aptos Narrow"/>
        <family val="2"/>
      </rPr>
      <t xml:space="preserve"> : Logement dont le loyer est établi de façon à couvrir les coûts de réalisation et les dépenses d’exploitation tout en permettant de rentabiliser le projet sans aide financière du gouvernement du Québec autre qu’une garantie de prêt</t>
    </r>
  </si>
  <si>
    <t>Nombre de logements abordables intermédiaires</t>
  </si>
  <si>
    <t>Nombre de logements à loyer basé sur les coûts réels</t>
  </si>
  <si>
    <t>Abordables intermédiaires</t>
  </si>
  <si>
    <t>Loyer basé sur les coûts réels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</si>
</sst>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0\ &quot;$&quot;_);[Red]\(#,##0\ &quot;$&quot;\)"/>
    <numFmt numFmtId="44" formatCode="_ * #,##0.00_)\ &quot;$&quot;_ ;_ * \(#,##0.00\)\ &quot;$&quot;_ ;_ * &quot;-&quot;??_)\ &quot;$&quot;_ ;_ @_ "/>
    <numFmt numFmtId="43" formatCode="_ * #,##0.00_)_ ;_ * \(#,##0.00\)_ ;_ * &quot;-&quot;??_)_ ;_ @_ "/>
    <numFmt numFmtId="164" formatCode="#,##0&quot; m²&quot;"/>
    <numFmt numFmtId="165" formatCode="_ * #,##0_)\ &quot;$&quot;_ ;_ * \(#,##0\)\ &quot;$&quot;_ ;_ * &quot;-&quot;??_)\ &quot;$&quot;_ ;_ @_ "/>
    <numFmt numFmtId="166" formatCode="0&quot; ans&quot;"/>
    <numFmt numFmtId="167" formatCode="#,##0&quot; ans&quot;"/>
    <numFmt numFmtId="168" formatCode="0.00&quot; m²&quot;"/>
    <numFmt numFmtId="169" formatCode="#,##0.00&quot; m²&quot;"/>
    <numFmt numFmtId="170" formatCode="_ * #,##0.0_)_ ;_ * \(#,##0.0\)_ ;_ * &quot;-&quot;??_)_ ;_ @_ "/>
  </numFmts>
  <fonts count="34" x14ac:knownFonts="1">
    <font>
      <sz val="11"/>
      <color theme="1"/>
      <name val="Calibri"/>
      <family val="2"/>
      <scheme val="minor"/>
    </font>
    <font>
      <u/>
      <sz val="11"/>
      <color theme="10"/>
      <name val="Calibri"/>
      <family val="2"/>
      <scheme val="minor"/>
    </font>
    <font>
      <sz val="11"/>
      <color theme="1"/>
      <name val="Calibri"/>
      <family val="2"/>
      <scheme val="minor"/>
    </font>
    <font>
      <sz val="10"/>
      <name val="Arial"/>
      <family val="2"/>
    </font>
    <font>
      <b/>
      <sz val="11"/>
      <color theme="0"/>
      <name val="Aptos Narrow"/>
      <family val="2"/>
    </font>
    <font>
      <sz val="11"/>
      <color theme="1"/>
      <name val="Aptos Narrow"/>
      <family val="2"/>
    </font>
    <font>
      <b/>
      <sz val="11"/>
      <color rgb="FFFF0000"/>
      <name val="Aptos Narrow"/>
      <family val="2"/>
    </font>
    <font>
      <sz val="11"/>
      <color rgb="FF000000"/>
      <name val="Aptos Narrow"/>
      <family val="2"/>
    </font>
    <font>
      <b/>
      <sz val="11"/>
      <color theme="1"/>
      <name val="Aptos Narrow"/>
      <family val="2"/>
    </font>
    <font>
      <sz val="11"/>
      <name val="Aptos Narrow"/>
      <family val="2"/>
    </font>
    <font>
      <b/>
      <sz val="11"/>
      <color rgb="FF000000"/>
      <name val="Aptos Narrow"/>
      <family val="2"/>
    </font>
    <font>
      <sz val="11"/>
      <color rgb="FFFF0000"/>
      <name val="Aptos Narrow"/>
      <family val="2"/>
    </font>
    <font>
      <i/>
      <sz val="11"/>
      <color theme="1"/>
      <name val="Aptos Narrow"/>
      <family val="2"/>
    </font>
    <font>
      <sz val="11"/>
      <color theme="0"/>
      <name val="Aptos Narrow"/>
      <family val="2"/>
    </font>
    <font>
      <vertAlign val="superscript"/>
      <sz val="11"/>
      <color theme="1"/>
      <name val="Aptos Narrow"/>
      <family val="2"/>
    </font>
    <font>
      <i/>
      <sz val="11"/>
      <color rgb="FF000000"/>
      <name val="Aptos Narrow"/>
      <family val="2"/>
    </font>
    <font>
      <b/>
      <sz val="11"/>
      <color rgb="FFFFFFFF"/>
      <name val="Aptos Narrow"/>
      <family val="2"/>
    </font>
    <font>
      <b/>
      <sz val="11"/>
      <name val="Aptos Narrow"/>
      <family val="2"/>
    </font>
    <font>
      <b/>
      <sz val="9"/>
      <color theme="1"/>
      <name val="Aptos Narrow"/>
      <family val="2"/>
    </font>
    <font>
      <b/>
      <sz val="10.5"/>
      <color theme="1"/>
      <name val="Aptos Narrow"/>
      <family val="2"/>
    </font>
    <font>
      <b/>
      <i/>
      <sz val="11"/>
      <color theme="1"/>
      <name val="Aptos Narrow"/>
      <family val="2"/>
    </font>
    <font>
      <b/>
      <sz val="9"/>
      <color indexed="81"/>
      <name val="Tahoma"/>
      <family val="2"/>
    </font>
    <font>
      <sz val="10"/>
      <color theme="1"/>
      <name val="Aptos Narrow"/>
      <family val="2"/>
    </font>
    <font>
      <sz val="9"/>
      <color indexed="81"/>
      <name val="Tahoma"/>
      <family val="2"/>
    </font>
    <font>
      <b/>
      <sz val="14"/>
      <color theme="1"/>
      <name val="Aptos Narrow"/>
      <family val="2"/>
    </font>
    <font>
      <sz val="11"/>
      <name val="Aptos Narrow"/>
      <family val="2"/>
    </font>
    <font>
      <b/>
      <sz val="12"/>
      <color theme="1"/>
      <name val="Aptos Narrow"/>
      <family val="2"/>
    </font>
    <font>
      <b/>
      <sz val="12"/>
      <name val="Aptos Narrow"/>
      <family val="2"/>
    </font>
    <font>
      <u/>
      <sz val="11"/>
      <color theme="10"/>
      <name val="Aptos Narrow"/>
      <family val="2"/>
    </font>
    <font>
      <sz val="11"/>
      <color rgb="FF0070C0"/>
      <name val="Aptos Narrow"/>
      <family val="2"/>
    </font>
    <font>
      <sz val="9"/>
      <color theme="1"/>
      <name val="Segoe UI"/>
      <family val="2"/>
    </font>
    <font>
      <i/>
      <sz val="11"/>
      <color rgb="FFFF0000"/>
      <name val="Aptos Narrow"/>
      <family val="2"/>
    </font>
    <font>
      <b/>
      <sz val="14"/>
      <name val="Aptos Narrow"/>
      <family val="2"/>
    </font>
    <font>
      <b/>
      <sz val="20"/>
      <color theme="1"/>
      <name val="Aptos Narrow"/>
      <family val="2"/>
    </font>
  </fonts>
  <fills count="9">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theme="4" tint="-0.249977111117893"/>
        <bgColor indexed="64"/>
      </patternFill>
    </fill>
    <fill>
      <patternFill patternType="solid">
        <fgColor theme="4" tint="-0.249977111117893"/>
        <bgColor rgb="FF000000"/>
      </patternFill>
    </fill>
    <fill>
      <patternFill patternType="solid">
        <fgColor theme="4" tint="0.59999389629810485"/>
        <bgColor indexed="64"/>
      </patternFill>
    </fill>
    <fill>
      <patternFill patternType="solid">
        <fgColor theme="2"/>
        <bgColor indexed="64"/>
      </patternFill>
    </fill>
    <fill>
      <patternFill patternType="solid">
        <fgColor theme="0" tint="-0.14999847407452621"/>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right style="thin">
        <color indexed="64"/>
      </right>
      <top style="thin">
        <color theme="0" tint="-0.14996795556505021"/>
      </top>
      <bottom/>
      <diagonal/>
    </border>
    <border>
      <left style="thin">
        <color indexed="64"/>
      </left>
      <right/>
      <top style="thin">
        <color theme="0" tint="-0.14996795556505021"/>
      </top>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theme="0" tint="-0.14996795556505021"/>
      </right>
      <top/>
      <bottom/>
      <diagonal/>
    </border>
    <border>
      <left style="thin">
        <color theme="0" tint="-0.14996795556505021"/>
      </left>
      <right style="thin">
        <color theme="0" tint="-0.14996795556505021"/>
      </right>
      <top/>
      <bottom style="thin">
        <color indexed="64"/>
      </bottom>
      <diagonal/>
    </border>
    <border>
      <left style="thin">
        <color theme="0" tint="-0.14996795556505021"/>
      </left>
      <right/>
      <top style="thin">
        <color theme="0" tint="-0.14993743705557422"/>
      </top>
      <bottom style="thin">
        <color indexed="64"/>
      </bottom>
      <diagonal/>
    </border>
    <border>
      <left/>
      <right style="thin">
        <color indexed="64"/>
      </right>
      <top style="thin">
        <color theme="0" tint="-0.14993743705557422"/>
      </top>
      <bottom style="thin">
        <color indexed="64"/>
      </bottom>
      <diagonal/>
    </border>
    <border>
      <left style="thin">
        <color indexed="64"/>
      </left>
      <right style="thin">
        <color indexed="64"/>
      </right>
      <top style="thin">
        <color indexed="64"/>
      </top>
      <bottom style="thin">
        <color theme="4" tint="-0.24994659260841701"/>
      </bottom>
      <diagonal/>
    </border>
    <border>
      <left style="thin">
        <color indexed="64"/>
      </left>
      <right/>
      <top style="thin">
        <color indexed="64"/>
      </top>
      <bottom style="thin">
        <color theme="4" tint="-0.24994659260841701"/>
      </bottom>
      <diagonal/>
    </border>
    <border>
      <left/>
      <right/>
      <top style="thin">
        <color indexed="64"/>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theme="0" tint="-0.24994659260841701"/>
      </right>
      <top style="thin">
        <color theme="4" tint="-0.24994659260841701"/>
      </top>
      <bottom style="thin">
        <color theme="0" tint="-0.24994659260841701"/>
      </bottom>
      <diagonal/>
    </border>
    <border>
      <left style="thin">
        <color theme="0" tint="-0.24994659260841701"/>
      </left>
      <right style="thin">
        <color theme="0" tint="-0.24994659260841701"/>
      </right>
      <top style="thin">
        <color theme="4" tint="-0.24994659260841701"/>
      </top>
      <bottom style="thin">
        <color theme="0" tint="-0.24994659260841701"/>
      </bottom>
      <diagonal/>
    </border>
    <border>
      <left style="thin">
        <color theme="0" tint="-0.24994659260841701"/>
      </left>
      <right style="thin">
        <color indexed="64"/>
      </right>
      <top style="thin">
        <color theme="4"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top style="thin">
        <color theme="0" tint="-0.24994659260841701"/>
      </top>
      <bottom/>
      <diagonal/>
    </border>
    <border>
      <left/>
      <right style="thin">
        <color indexed="64"/>
      </right>
      <top style="thin">
        <color theme="0" tint="-0.24994659260841701"/>
      </top>
      <bottom/>
      <diagonal/>
    </border>
    <border>
      <left/>
      <right/>
      <top/>
      <bottom style="thin">
        <color theme="0" tint="-0.24994659260841701"/>
      </bottom>
      <diagonal/>
    </border>
    <border>
      <left/>
      <right style="thin">
        <color indexed="64"/>
      </right>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indexed="64"/>
      </right>
      <top style="thin">
        <color theme="0" tint="-0.24994659260841701"/>
      </top>
      <bottom style="thin">
        <color theme="0" tint="-0.24994659260841701"/>
      </bottom>
      <diagonal/>
    </border>
    <border>
      <left style="thin">
        <color theme="0" tint="-0.24994659260841701"/>
      </left>
      <right style="thin">
        <color theme="0" tint="-0.14996795556505021"/>
      </right>
      <top style="thin">
        <color theme="0" tint="-0.24994659260841701"/>
      </top>
      <bottom style="thin">
        <color indexed="64"/>
      </bottom>
      <diagonal/>
    </border>
    <border>
      <left style="thin">
        <color theme="0" tint="-0.14996795556505021"/>
      </left>
      <right style="thin">
        <color theme="0" tint="-0.14996795556505021"/>
      </right>
      <top style="thin">
        <color theme="0" tint="-0.24994659260841701"/>
      </top>
      <bottom style="thin">
        <color indexed="64"/>
      </bottom>
      <diagonal/>
    </border>
    <border>
      <left style="thin">
        <color theme="0" tint="-0.14996795556505021"/>
      </left>
      <right style="thin">
        <color indexed="64"/>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14993743705557422"/>
      </bottom>
      <diagonal/>
    </border>
    <border>
      <left style="thin">
        <color theme="0" tint="-0.24994659260841701"/>
      </left>
      <right style="thin">
        <color indexed="64"/>
      </right>
      <top style="thin">
        <color theme="0" tint="-0.24994659260841701"/>
      </top>
      <bottom style="thin">
        <color theme="0" tint="-0.14993743705557422"/>
      </bottom>
      <diagonal/>
    </border>
    <border>
      <left style="thin">
        <color theme="0" tint="-0.24994659260841701"/>
      </left>
      <right/>
      <top style="thin">
        <color theme="4" tint="-0.24994659260841701"/>
      </top>
      <bottom style="thin">
        <color theme="0" tint="-0.24994659260841701"/>
      </bottom>
      <diagonal/>
    </border>
    <border>
      <left/>
      <right/>
      <top style="thin">
        <color theme="4" tint="-0.24994659260841701"/>
      </top>
      <bottom style="thin">
        <color theme="0" tint="-0.24994659260841701"/>
      </bottom>
      <diagonal/>
    </border>
    <border>
      <left/>
      <right style="thin">
        <color indexed="64"/>
      </right>
      <top style="thin">
        <color theme="4"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top style="thin">
        <color theme="0" tint="-0.24994659260841701"/>
      </top>
      <bottom/>
      <diagonal/>
    </border>
    <border>
      <left style="thin">
        <color indexed="64"/>
      </left>
      <right/>
      <top/>
      <bottom style="thin">
        <color theme="0" tint="-0.24994659260841701"/>
      </bottom>
      <diagonal/>
    </border>
    <border>
      <left style="thin">
        <color theme="0" tint="-0.14996795556505021"/>
      </left>
      <right style="thin">
        <color theme="0" tint="-0.14996795556505021"/>
      </right>
      <top/>
      <bottom/>
      <diagonal/>
    </border>
    <border>
      <left style="thin">
        <color theme="0" tint="-0.14996795556505021"/>
      </left>
      <right style="thin">
        <color theme="0" tint="-0.14993743705557422"/>
      </right>
      <top/>
      <bottom/>
      <diagonal/>
    </border>
    <border>
      <left style="thin">
        <color theme="0" tint="-0.14996795556505021"/>
      </left>
      <right style="thin">
        <color indexed="64"/>
      </right>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4" tint="-0.24994659260841701"/>
      </top>
      <bottom style="thin">
        <color indexed="64"/>
      </bottom>
      <diagonal/>
    </border>
    <border>
      <left style="thin">
        <color theme="0" tint="-0.24994659260841701"/>
      </left>
      <right style="thin">
        <color indexed="64"/>
      </right>
      <top style="thin">
        <color theme="4" tint="-0.24994659260841701"/>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indexed="64"/>
      </bottom>
      <diagonal/>
    </border>
    <border>
      <left style="thin">
        <color theme="0" tint="-0.24994659260841701"/>
      </left>
      <right/>
      <top/>
      <bottom style="thin">
        <color indexed="64"/>
      </bottom>
      <diagonal/>
    </border>
    <border>
      <left/>
      <right style="thin">
        <color theme="0" tint="-0.24994659260841701"/>
      </right>
      <top style="thin">
        <color theme="4" tint="-0.24994659260841701"/>
      </top>
      <bottom style="thin">
        <color theme="0" tint="-0.24994659260841701"/>
      </bottom>
      <diagonal/>
    </border>
    <border>
      <left style="thin">
        <color theme="0" tint="-0.14993743705557422"/>
      </left>
      <right style="thin">
        <color theme="0" tint="-0.14993743705557422"/>
      </right>
      <top style="thin">
        <color theme="0" tint="-0.24994659260841701"/>
      </top>
      <bottom style="thin">
        <color theme="0" tint="-0.24994659260841701"/>
      </bottom>
      <diagonal/>
    </border>
    <border>
      <left style="thin">
        <color theme="0" tint="-0.14993743705557422"/>
      </left>
      <right/>
      <top style="thin">
        <color theme="0" tint="-0.24994659260841701"/>
      </top>
      <bottom style="thin">
        <color theme="0" tint="-0.24994659260841701"/>
      </bottom>
      <diagonal/>
    </border>
    <border>
      <left/>
      <right/>
      <top style="thin">
        <color theme="0" tint="-0.14996795556505021"/>
      </top>
      <bottom style="thin">
        <color theme="0" tint="-0.24994659260841701"/>
      </bottom>
      <diagonal/>
    </border>
    <border>
      <left style="thin">
        <color theme="0" tint="-0.24994659260841701"/>
      </left>
      <right/>
      <top style="thin">
        <color theme="0" tint="-0.24994659260841701"/>
      </top>
      <bottom style="thin">
        <color theme="0" tint="-0.14996795556505021"/>
      </bottom>
      <diagonal/>
    </border>
    <border>
      <left/>
      <right/>
      <top style="thin">
        <color theme="0" tint="-0.24994659260841701"/>
      </top>
      <bottom style="thin">
        <color theme="0" tint="-0.14996795556505021"/>
      </bottom>
      <diagonal/>
    </border>
    <border>
      <left/>
      <right style="thin">
        <color indexed="64"/>
      </right>
      <top style="thin">
        <color theme="0" tint="-0.24994659260841701"/>
      </top>
      <bottom style="thin">
        <color theme="0" tint="-0.1499679555650502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tint="-0.24994659260841701"/>
      </left>
      <right style="thin">
        <color indexed="64"/>
      </right>
      <top style="thin">
        <color theme="0" tint="-0.24994659260841701"/>
      </top>
      <bottom style="thin">
        <color theme="0" tint="-0.14996795556505021"/>
      </bottom>
      <diagonal/>
    </border>
    <border>
      <left style="thin">
        <color theme="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1"/>
      </right>
      <top style="thin">
        <color theme="0" tint="-0.24994659260841701"/>
      </top>
      <bottom style="thin">
        <color theme="0" tint="-0.24994659260841701"/>
      </bottom>
      <diagonal/>
    </border>
    <border>
      <left style="thin">
        <color theme="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1"/>
      </right>
      <top style="thin">
        <color theme="0" tint="-0.24994659260841701"/>
      </top>
      <bottom style="thin">
        <color theme="0" tint="-0.14996795556505021"/>
      </bottom>
      <diagonal/>
    </border>
    <border>
      <left style="thin">
        <color theme="0" tint="-0.14993743705557422"/>
      </left>
      <right/>
      <top style="thin">
        <color theme="0" tint="-0.14996795556505021"/>
      </top>
      <bottom/>
      <diagonal/>
    </border>
    <border>
      <left style="thin">
        <color theme="0" tint="-0.24994659260841701"/>
      </left>
      <right/>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theme="0" tint="-0.24994659260841701"/>
      </right>
      <top/>
      <bottom style="thin">
        <color theme="0" tint="-0.24994659260841701"/>
      </bottom>
      <diagonal/>
    </border>
    <border>
      <left/>
      <right style="thin">
        <color indexed="64"/>
      </right>
      <top style="thin">
        <color indexed="64"/>
      </top>
      <bottom style="thin">
        <color theme="0" tint="-0.24994659260841701"/>
      </bottom>
      <diagonal/>
    </border>
    <border>
      <left style="thin">
        <color theme="1"/>
      </left>
      <right/>
      <top style="thin">
        <color theme="0" tint="-0.14996795556505021"/>
      </top>
      <bottom style="thin">
        <color theme="0" tint="-0.24994659260841701"/>
      </bottom>
      <diagonal/>
    </border>
    <border>
      <left/>
      <right style="thin">
        <color theme="1"/>
      </right>
      <top style="thin">
        <color theme="0" tint="-0.14996795556505021"/>
      </top>
      <bottom style="thin">
        <color theme="0" tint="-0.24994659260841701"/>
      </bottom>
      <diagonal/>
    </border>
    <border>
      <left style="thin">
        <color theme="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rgb="FF000000"/>
      </left>
      <right style="thin">
        <color theme="0" tint="-0.24994659260841701"/>
      </right>
      <top style="thin">
        <color theme="4" tint="-0.24994659260841701"/>
      </top>
      <bottom style="thin">
        <color theme="0" tint="-0.24994659260841701"/>
      </bottom>
      <diagonal/>
    </border>
    <border>
      <left style="thin">
        <color theme="0" tint="-0.24994659260841701"/>
      </left>
      <right style="thin">
        <color rgb="FF000000"/>
      </right>
      <top style="thin">
        <color theme="4" tint="-0.24994659260841701"/>
      </top>
      <bottom style="thin">
        <color theme="0" tint="-0.24994659260841701"/>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000000"/>
      </left>
      <right style="thin">
        <color theme="0" tint="-0.24994659260841701"/>
      </right>
      <top style="thin">
        <color theme="0" tint="-0.24994659260841701"/>
      </top>
      <bottom style="thin">
        <color rgb="FF000000"/>
      </bottom>
      <diagonal/>
    </border>
    <border>
      <left style="thin">
        <color theme="0" tint="-0.24994659260841701"/>
      </left>
      <right style="thin">
        <color theme="0" tint="-0.24994659260841701"/>
      </right>
      <top style="thin">
        <color theme="0" tint="-0.24994659260841701"/>
      </top>
      <bottom style="thin">
        <color rgb="FF000000"/>
      </bottom>
      <diagonal/>
    </border>
    <border>
      <left style="thin">
        <color theme="0" tint="-0.24994659260841701"/>
      </left>
      <right style="thin">
        <color rgb="FF000000"/>
      </right>
      <top style="thin">
        <color theme="0" tint="-0.24994659260841701"/>
      </top>
      <bottom style="thin">
        <color rgb="FF000000"/>
      </bottom>
      <diagonal/>
    </border>
    <border>
      <left style="thin">
        <color rgb="FF000000"/>
      </left>
      <right/>
      <top style="thin">
        <color rgb="FF000000"/>
      </top>
      <bottom style="thin">
        <color theme="4" tint="-0.24994659260841701"/>
      </bottom>
      <diagonal/>
    </border>
    <border>
      <left/>
      <right/>
      <top style="thin">
        <color rgb="FF000000"/>
      </top>
      <bottom style="thin">
        <color theme="4" tint="-0.24994659260841701"/>
      </bottom>
      <diagonal/>
    </border>
    <border>
      <left/>
      <right style="thin">
        <color rgb="FF000000"/>
      </right>
      <top style="thin">
        <color rgb="FF000000"/>
      </top>
      <bottom style="thin">
        <color theme="4" tint="-0.24994659260841701"/>
      </bottom>
      <diagonal/>
    </border>
    <border>
      <left style="thin">
        <color theme="1"/>
      </left>
      <right/>
      <top style="thin">
        <color theme="0" tint="-0.24994659260841701"/>
      </top>
      <bottom style="thin">
        <color indexed="64"/>
      </bottom>
      <diagonal/>
    </border>
    <border>
      <left/>
      <right style="thin">
        <color theme="1"/>
      </right>
      <top style="thin">
        <color theme="0" tint="-0.24994659260841701"/>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rgb="FF000000"/>
      </right>
      <top style="thin">
        <color theme="0" tint="-0.24994659260841701"/>
      </top>
      <bottom style="thin">
        <color indexed="64"/>
      </bottom>
      <diagonal/>
    </border>
    <border>
      <left style="thin">
        <color theme="0" tint="-0.24994659260841701"/>
      </left>
      <right style="thin">
        <color indexed="64"/>
      </right>
      <top style="thin">
        <color indexed="64"/>
      </top>
      <bottom style="thin">
        <color theme="0" tint="-0.24994659260841701"/>
      </bottom>
      <diagonal/>
    </border>
    <border>
      <left style="thin">
        <color theme="0" tint="-0.14993743705557422"/>
      </left>
      <right style="thin">
        <color theme="0" tint="-0.14993743705557422"/>
      </right>
      <top/>
      <bottom style="thin">
        <color indexed="64"/>
      </bottom>
      <diagonal/>
    </border>
    <border>
      <left style="thin">
        <color theme="0" tint="-0.14993743705557422"/>
      </left>
      <right/>
      <top style="thin">
        <color theme="0" tint="-0.24994659260841701"/>
      </top>
      <bottom style="thin">
        <color indexed="64"/>
      </bottom>
      <diagonal/>
    </border>
    <border>
      <left/>
      <right style="thin">
        <color theme="0" tint="-0.24994659260841701"/>
      </right>
      <top style="thin">
        <color theme="0" tint="-0.24994659260841701"/>
      </top>
      <bottom/>
      <diagonal/>
    </border>
    <border>
      <left style="thin">
        <color auto="1"/>
      </left>
      <right style="thin">
        <color theme="0" tint="-0.14996795556505021"/>
      </right>
      <top/>
      <bottom style="thin">
        <color theme="0" tint="-0.24994659260841701"/>
      </bottom>
      <diagonal/>
    </border>
    <border>
      <left style="thin">
        <color theme="0" tint="-0.14996795556505021"/>
      </left>
      <right style="thin">
        <color theme="0" tint="-0.14996795556505021"/>
      </right>
      <top/>
      <bottom style="thin">
        <color theme="0" tint="-0.24994659260841701"/>
      </bottom>
      <diagonal/>
    </border>
    <border>
      <left/>
      <right style="thin">
        <color theme="0" tint="-0.14996795556505021"/>
      </right>
      <top/>
      <bottom style="thin">
        <color theme="0" tint="-0.24994659260841701"/>
      </bottom>
      <diagonal/>
    </border>
    <border>
      <left style="thin">
        <color theme="0" tint="-0.14996795556505021"/>
      </left>
      <right style="thin">
        <color theme="0" tint="-0.14993743705557422"/>
      </right>
      <top/>
      <bottom style="thin">
        <color theme="0" tint="-0.24994659260841701"/>
      </bottom>
      <diagonal/>
    </border>
    <border>
      <left/>
      <right style="thin">
        <color theme="0" tint="-0.14996795556505021"/>
      </right>
      <top/>
      <bottom style="thin">
        <color theme="0" tint="-0.14993743705557422"/>
      </bottom>
      <diagonal/>
    </border>
    <border>
      <left style="thin">
        <color theme="0" tint="-0.14996795556505021"/>
      </left>
      <right style="thin">
        <color theme="0" tint="-0.14996795556505021"/>
      </right>
      <top/>
      <bottom style="thin">
        <color theme="0" tint="-0.14993743705557422"/>
      </bottom>
      <diagonal/>
    </border>
    <border>
      <left style="thin">
        <color theme="0" tint="-0.14996795556505021"/>
      </left>
      <right style="thin">
        <color indexed="64"/>
      </right>
      <top/>
      <bottom style="thin">
        <color theme="0" tint="-0.14993743705557422"/>
      </bottom>
      <diagonal/>
    </border>
  </borders>
  <cellStyleXfs count="6">
    <xf numFmtId="0" fontId="0" fillId="0" borderId="0"/>
    <xf numFmtId="0" fontId="1" fillId="0" borderId="0" applyNumberForma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3" fillId="0" borderId="0"/>
    <xf numFmtId="9" fontId="2" fillId="0" borderId="0" applyFont="0" applyFill="0" applyBorder="0" applyAlignment="0" applyProtection="0"/>
  </cellStyleXfs>
  <cellXfs count="580">
    <xf numFmtId="0" fontId="0" fillId="0" borderId="0" xfId="0"/>
    <xf numFmtId="0" fontId="5" fillId="0" borderId="0" xfId="0" applyFont="1"/>
    <xf numFmtId="0" fontId="5" fillId="0" borderId="0" xfId="0" applyFont="1" applyAlignment="1">
      <alignment vertical="center"/>
    </xf>
    <xf numFmtId="0" fontId="8" fillId="0" borderId="0" xfId="0" applyFont="1" applyAlignment="1">
      <alignment vertical="center"/>
    </xf>
    <xf numFmtId="0" fontId="8" fillId="0" borderId="0" xfId="0" applyFont="1"/>
    <xf numFmtId="0" fontId="5" fillId="0" borderId="0" xfId="0" applyFont="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vertical="center"/>
    </xf>
    <xf numFmtId="0" fontId="5" fillId="0" borderId="13" xfId="0" applyFont="1" applyBorder="1" applyAlignment="1">
      <alignment vertical="center"/>
    </xf>
    <xf numFmtId="0" fontId="13" fillId="0" borderId="0" xfId="0" applyFont="1" applyAlignment="1">
      <alignment vertical="center"/>
    </xf>
    <xf numFmtId="165" fontId="5" fillId="0" borderId="0" xfId="3" applyNumberFormat="1" applyFont="1" applyFill="1" applyBorder="1" applyAlignment="1">
      <alignment horizontal="center" vertical="center"/>
    </xf>
    <xf numFmtId="0" fontId="5" fillId="0" borderId="0" xfId="0" applyFont="1" applyAlignment="1">
      <alignment horizontal="center" vertical="center" wrapText="1"/>
    </xf>
    <xf numFmtId="0" fontId="8" fillId="0" borderId="0" xfId="0" applyFont="1" applyAlignment="1">
      <alignment horizontal="left" vertical="center"/>
    </xf>
    <xf numFmtId="0" fontId="18" fillId="0" borderId="0" xfId="0" applyFont="1" applyAlignment="1">
      <alignment horizontal="left" vertical="center"/>
    </xf>
    <xf numFmtId="0" fontId="11" fillId="0" borderId="0" xfId="0" applyFont="1" applyAlignment="1">
      <alignment vertical="center"/>
    </xf>
    <xf numFmtId="0" fontId="5" fillId="7" borderId="0" xfId="0" applyFont="1" applyFill="1"/>
    <xf numFmtId="0" fontId="9" fillId="0" borderId="0" xfId="0" applyFont="1" applyAlignment="1">
      <alignment horizontal="left" vertical="center"/>
    </xf>
    <xf numFmtId="0" fontId="12" fillId="0" borderId="0" xfId="0" applyFont="1" applyAlignment="1">
      <alignment horizontal="center" vertical="center"/>
    </xf>
    <xf numFmtId="165" fontId="5" fillId="2" borderId="0" xfId="0" applyNumberFormat="1" applyFont="1" applyFill="1" applyAlignment="1">
      <alignment horizontal="left" vertical="center"/>
    </xf>
    <xf numFmtId="165" fontId="5" fillId="2" borderId="0" xfId="0" applyNumberFormat="1" applyFont="1" applyFill="1" applyAlignment="1">
      <alignment vertical="center"/>
    </xf>
    <xf numFmtId="165" fontId="5" fillId="0" borderId="0" xfId="0" applyNumberFormat="1" applyFont="1" applyAlignment="1">
      <alignment vertical="center"/>
    </xf>
    <xf numFmtId="165" fontId="8" fillId="2" borderId="0" xfId="2" applyNumberFormat="1" applyFont="1" applyFill="1" applyBorder="1" applyAlignment="1">
      <alignment horizontal="center" vertical="center"/>
    </xf>
    <xf numFmtId="165" fontId="7" fillId="0" borderId="14" xfId="0" applyNumberFormat="1" applyFont="1" applyBorder="1" applyAlignment="1">
      <alignment horizontal="left" vertical="center"/>
    </xf>
    <xf numFmtId="165" fontId="13" fillId="0" borderId="0" xfId="0" applyNumberFormat="1" applyFont="1" applyAlignment="1">
      <alignment vertical="center"/>
    </xf>
    <xf numFmtId="165" fontId="5" fillId="0" borderId="15" xfId="0" applyNumberFormat="1" applyFont="1" applyBorder="1" applyAlignment="1">
      <alignment vertical="center"/>
    </xf>
    <xf numFmtId="165" fontId="17" fillId="0" borderId="0" xfId="4" applyNumberFormat="1" applyFont="1" applyAlignment="1">
      <alignment horizontal="left" vertical="center"/>
    </xf>
    <xf numFmtId="0" fontId="5" fillId="0" borderId="0" xfId="0" applyFont="1" applyAlignment="1">
      <alignment vertical="center" wrapText="1"/>
    </xf>
    <xf numFmtId="0" fontId="11" fillId="0" borderId="0" xfId="0" applyFont="1"/>
    <xf numFmtId="0" fontId="11" fillId="7" borderId="0" xfId="0" applyFont="1" applyFill="1"/>
    <xf numFmtId="0" fontId="5" fillId="0" borderId="0" xfId="0" quotePrefix="1" applyFont="1"/>
    <xf numFmtId="0" fontId="5" fillId="0" borderId="0" xfId="0" applyFont="1" applyAlignment="1">
      <alignment horizontal="center" vertical="center"/>
    </xf>
    <xf numFmtId="0" fontId="4" fillId="4" borderId="0" xfId="0" applyFont="1" applyFill="1"/>
    <xf numFmtId="44" fontId="5" fillId="0" borderId="0" xfId="0" applyNumberFormat="1" applyFont="1"/>
    <xf numFmtId="9" fontId="5" fillId="0" borderId="0" xfId="0" applyNumberFormat="1" applyFont="1"/>
    <xf numFmtId="44" fontId="5" fillId="0" borderId="0" xfId="0" applyNumberFormat="1" applyFont="1" applyAlignment="1">
      <alignment horizontal="center"/>
    </xf>
    <xf numFmtId="0" fontId="7" fillId="0" borderId="44" xfId="0" applyFont="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0" fillId="0" borderId="0" xfId="0" applyAlignment="1">
      <alignment vertical="center"/>
    </xf>
    <xf numFmtId="165" fontId="7" fillId="0" borderId="43" xfId="0" applyNumberFormat="1" applyFont="1" applyBorder="1" applyAlignment="1">
      <alignment horizontal="left" vertical="center"/>
    </xf>
    <xf numFmtId="165" fontId="7" fillId="0" borderId="44" xfId="0" applyNumberFormat="1" applyFont="1" applyBorder="1" applyAlignment="1">
      <alignment horizontal="left" vertical="center"/>
    </xf>
    <xf numFmtId="0" fontId="5" fillId="3" borderId="75" xfId="0" applyFont="1" applyFill="1" applyBorder="1" applyAlignment="1">
      <alignment vertical="center"/>
    </xf>
    <xf numFmtId="0" fontId="5" fillId="2" borderId="49" xfId="0" applyFont="1" applyFill="1" applyBorder="1" applyAlignment="1">
      <alignment horizontal="center" vertical="center"/>
    </xf>
    <xf numFmtId="0" fontId="5" fillId="2" borderId="49" xfId="0" applyFont="1" applyFill="1" applyBorder="1" applyAlignment="1">
      <alignment vertical="center"/>
    </xf>
    <xf numFmtId="0" fontId="5" fillId="3" borderId="76" xfId="0" applyFont="1" applyFill="1" applyBorder="1" applyAlignment="1">
      <alignment horizontal="center" vertical="center"/>
    </xf>
    <xf numFmtId="44" fontId="5" fillId="3" borderId="40" xfId="3" applyFont="1" applyFill="1" applyBorder="1" applyAlignment="1" applyProtection="1">
      <alignment horizontal="right" vertical="center"/>
      <protection locked="0"/>
    </xf>
    <xf numFmtId="10" fontId="5" fillId="3" borderId="40" xfId="0" applyNumberFormat="1" applyFont="1" applyFill="1" applyBorder="1" applyAlignment="1" applyProtection="1">
      <alignment horizontal="center" vertical="center"/>
      <protection locked="0"/>
    </xf>
    <xf numFmtId="0" fontId="5" fillId="3" borderId="40" xfId="0" applyFont="1" applyFill="1" applyBorder="1" applyAlignment="1" applyProtection="1">
      <alignment horizontal="center" vertical="center"/>
      <protection locked="0"/>
    </xf>
    <xf numFmtId="166" fontId="5" fillId="3" borderId="40" xfId="0" applyNumberFormat="1" applyFont="1" applyFill="1" applyBorder="1" applyAlignment="1" applyProtection="1">
      <alignment horizontal="center" vertical="center"/>
      <protection locked="0"/>
    </xf>
    <xf numFmtId="167" fontId="5" fillId="3" borderId="40" xfId="0" applyNumberFormat="1" applyFont="1" applyFill="1" applyBorder="1" applyAlignment="1" applyProtection="1">
      <alignment horizontal="center" vertical="center"/>
      <protection locked="0"/>
    </xf>
    <xf numFmtId="6" fontId="5" fillId="3" borderId="40" xfId="0" applyNumberFormat="1" applyFont="1" applyFill="1" applyBorder="1" applyAlignment="1">
      <alignment horizontal="right" vertical="center"/>
    </xf>
    <xf numFmtId="0" fontId="5" fillId="2" borderId="43" xfId="0" applyFont="1" applyFill="1" applyBorder="1" applyAlignment="1">
      <alignment horizontal="left" vertical="center"/>
    </xf>
    <xf numFmtId="0" fontId="5" fillId="2" borderId="49" xfId="0" applyFont="1" applyFill="1" applyBorder="1" applyAlignment="1">
      <alignment horizontal="left" vertical="center"/>
    </xf>
    <xf numFmtId="0" fontId="5" fillId="2" borderId="74" xfId="0" applyFont="1" applyFill="1" applyBorder="1" applyAlignment="1">
      <alignment vertical="center"/>
    </xf>
    <xf numFmtId="0" fontId="5" fillId="2" borderId="33" xfId="0" applyFont="1" applyFill="1" applyBorder="1" applyAlignment="1">
      <alignment vertical="center"/>
    </xf>
    <xf numFmtId="0" fontId="5" fillId="2" borderId="86" xfId="0" applyFont="1" applyFill="1" applyBorder="1" applyAlignment="1">
      <alignment vertical="center"/>
    </xf>
    <xf numFmtId="0" fontId="5" fillId="2" borderId="87" xfId="0" applyFont="1" applyFill="1" applyBorder="1" applyAlignment="1">
      <alignment vertical="center"/>
    </xf>
    <xf numFmtId="0" fontId="24" fillId="2" borderId="0" xfId="0" applyFont="1" applyFill="1" applyAlignment="1">
      <alignment vertical="center"/>
    </xf>
    <xf numFmtId="0" fontId="5" fillId="7" borderId="0" xfId="0" applyFont="1" applyFill="1" applyAlignment="1">
      <alignment vertical="center"/>
    </xf>
    <xf numFmtId="0" fontId="1" fillId="2" borderId="0" xfId="1" applyFill="1" applyAlignment="1">
      <alignment vertical="center" wrapText="1"/>
    </xf>
    <xf numFmtId="0" fontId="5" fillId="2" borderId="69" xfId="0" applyFont="1" applyFill="1" applyBorder="1" applyAlignment="1">
      <alignment horizontal="left" vertical="center"/>
    </xf>
    <xf numFmtId="3" fontId="17" fillId="2" borderId="0" xfId="0" applyNumberFormat="1" applyFont="1" applyFill="1" applyAlignment="1">
      <alignment horizontal="center" vertical="center"/>
    </xf>
    <xf numFmtId="169" fontId="17" fillId="2" borderId="0" xfId="0" applyNumberFormat="1" applyFont="1" applyFill="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7" fillId="3" borderId="5" xfId="4" applyFont="1" applyFill="1" applyBorder="1" applyAlignment="1">
      <alignment horizontal="center" vertical="center" wrapText="1"/>
    </xf>
    <xf numFmtId="169" fontId="9" fillId="8" borderId="44" xfId="0" applyNumberFormat="1" applyFont="1" applyFill="1" applyBorder="1" applyAlignment="1" applyProtection="1">
      <alignment horizontal="center" vertical="center"/>
      <protection locked="0"/>
    </xf>
    <xf numFmtId="0" fontId="5" fillId="0" borderId="49" xfId="0" applyFont="1" applyBorder="1" applyAlignment="1">
      <alignment horizontal="center" vertical="center"/>
    </xf>
    <xf numFmtId="44" fontId="26" fillId="0" borderId="0" xfId="0" applyNumberFormat="1" applyFont="1"/>
    <xf numFmtId="0" fontId="5" fillId="0" borderId="0" xfId="0" applyFont="1" applyAlignment="1">
      <alignment horizontal="right"/>
    </xf>
    <xf numFmtId="0" fontId="5" fillId="0" borderId="96" xfId="0" applyFont="1" applyBorder="1" applyAlignment="1">
      <alignment horizontal="right"/>
    </xf>
    <xf numFmtId="9" fontId="5" fillId="0" borderId="97" xfId="0" applyNumberFormat="1" applyFont="1" applyBorder="1"/>
    <xf numFmtId="44" fontId="26" fillId="0" borderId="0" xfId="0" applyNumberFormat="1" applyFont="1" applyAlignment="1">
      <alignment horizontal="right"/>
    </xf>
    <xf numFmtId="0" fontId="7" fillId="0" borderId="72" xfId="0" applyFont="1" applyBorder="1" applyAlignment="1">
      <alignment vertical="center"/>
    </xf>
    <xf numFmtId="0" fontId="7" fillId="0" borderId="104" xfId="0" applyFont="1" applyBorder="1" applyAlignment="1">
      <alignment vertical="center"/>
    </xf>
    <xf numFmtId="0" fontId="7" fillId="0" borderId="40" xfId="0" applyFont="1" applyBorder="1" applyAlignment="1">
      <alignment vertical="center"/>
    </xf>
    <xf numFmtId="0" fontId="7" fillId="0" borderId="106" xfId="0" applyFont="1" applyBorder="1" applyAlignment="1">
      <alignment vertical="center"/>
    </xf>
    <xf numFmtId="0" fontId="5" fillId="8" borderId="33" xfId="0" applyFont="1" applyFill="1" applyBorder="1" applyAlignment="1" applyProtection="1">
      <alignment vertical="center"/>
      <protection locked="0"/>
    </xf>
    <xf numFmtId="0" fontId="5" fillId="8" borderId="44" xfId="0" applyFont="1" applyFill="1" applyBorder="1" applyAlignment="1" applyProtection="1">
      <alignment vertical="center"/>
      <protection locked="0"/>
    </xf>
    <xf numFmtId="0" fontId="17" fillId="3" borderId="0" xfId="4" applyFont="1" applyFill="1" applyAlignment="1">
      <alignment horizontal="center" vertical="center" wrapText="1"/>
    </xf>
    <xf numFmtId="44" fontId="9" fillId="8" borderId="44" xfId="3" applyFont="1" applyFill="1" applyBorder="1" applyAlignment="1" applyProtection="1">
      <alignment horizontal="center" vertical="center"/>
      <protection locked="0"/>
    </xf>
    <xf numFmtId="0" fontId="17" fillId="3" borderId="4" xfId="4" applyFont="1" applyFill="1" applyBorder="1" applyAlignment="1">
      <alignment horizontal="center" vertical="center" wrapText="1"/>
    </xf>
    <xf numFmtId="44" fontId="9" fillId="8" borderId="43" xfId="3" applyFont="1" applyFill="1" applyBorder="1" applyAlignment="1" applyProtection="1">
      <alignment horizontal="center" vertical="center"/>
      <protection locked="0"/>
    </xf>
    <xf numFmtId="3" fontId="9" fillId="8" borderId="45" xfId="0" applyNumberFormat="1" applyFont="1" applyFill="1" applyBorder="1" applyAlignment="1" applyProtection="1">
      <alignment horizontal="center" vertical="center"/>
      <protection locked="0"/>
    </xf>
    <xf numFmtId="44" fontId="25" fillId="8" borderId="43" xfId="3" applyFont="1" applyFill="1" applyBorder="1" applyAlignment="1" applyProtection="1">
      <alignment horizontal="center" vertical="center"/>
      <protection locked="0"/>
    </xf>
    <xf numFmtId="168" fontId="9" fillId="8" borderId="44" xfId="0" applyNumberFormat="1" applyFont="1" applyFill="1" applyBorder="1" applyAlignment="1" applyProtection="1">
      <alignment vertical="center"/>
      <protection locked="0"/>
    </xf>
    <xf numFmtId="0" fontId="9" fillId="8" borderId="45" xfId="0" applyFont="1" applyFill="1" applyBorder="1" applyAlignment="1" applyProtection="1">
      <alignment vertical="center"/>
      <protection locked="0"/>
    </xf>
    <xf numFmtId="0" fontId="5" fillId="0" borderId="0" xfId="0" applyFont="1" applyAlignment="1">
      <alignment horizontal="left"/>
    </xf>
    <xf numFmtId="0" fontId="11" fillId="0" borderId="0" xfId="0" applyFont="1" applyAlignment="1">
      <alignment horizontal="center"/>
    </xf>
    <xf numFmtId="0" fontId="5" fillId="0" borderId="0" xfId="0" applyFont="1" applyAlignment="1">
      <alignment horizontal="center" wrapText="1"/>
    </xf>
    <xf numFmtId="0" fontId="6" fillId="0" borderId="0" xfId="0" applyFont="1" applyAlignment="1">
      <alignment vertical="center"/>
    </xf>
    <xf numFmtId="44" fontId="9" fillId="2" borderId="44" xfId="3" applyFont="1" applyFill="1" applyBorder="1" applyAlignment="1" applyProtection="1">
      <alignment horizontal="center" vertical="center"/>
    </xf>
    <xf numFmtId="44" fontId="25" fillId="2" borderId="44" xfId="3" applyFont="1" applyFill="1" applyBorder="1" applyAlignment="1" applyProtection="1">
      <alignment horizontal="center" vertical="center"/>
    </xf>
    <xf numFmtId="3" fontId="5" fillId="2" borderId="48" xfId="0" applyNumberFormat="1" applyFont="1" applyFill="1" applyBorder="1" applyAlignment="1">
      <alignment horizontal="center" vertical="center"/>
    </xf>
    <xf numFmtId="0" fontId="17" fillId="3" borderId="43" xfId="4" applyFont="1" applyFill="1" applyBorder="1" applyAlignment="1">
      <alignment vertical="center"/>
    </xf>
    <xf numFmtId="0" fontId="17" fillId="3" borderId="44" xfId="4" applyFont="1" applyFill="1" applyBorder="1" applyAlignment="1">
      <alignment horizontal="center" vertical="center" wrapText="1"/>
    </xf>
    <xf numFmtId="0" fontId="17" fillId="3" borderId="45" xfId="4" applyFont="1" applyFill="1" applyBorder="1" applyAlignment="1">
      <alignment horizontal="center" vertical="center"/>
    </xf>
    <xf numFmtId="44" fontId="9" fillId="2" borderId="115" xfId="3" applyFont="1" applyFill="1" applyBorder="1" applyAlignment="1" applyProtection="1">
      <alignment horizontal="center" vertical="center"/>
    </xf>
    <xf numFmtId="0" fontId="5" fillId="2" borderId="35" xfId="0" applyFont="1" applyFill="1" applyBorder="1" applyAlignment="1">
      <alignment horizontal="left" vertical="center"/>
    </xf>
    <xf numFmtId="44" fontId="9" fillId="8" borderId="36" xfId="3" applyFont="1" applyFill="1" applyBorder="1" applyAlignment="1" applyProtection="1">
      <alignment horizontal="center" vertical="center"/>
      <protection locked="0"/>
    </xf>
    <xf numFmtId="44" fontId="9" fillId="2" borderId="36" xfId="3" applyFont="1" applyFill="1" applyBorder="1" applyAlignment="1" applyProtection="1">
      <alignment horizontal="center" vertical="center"/>
    </xf>
    <xf numFmtId="44" fontId="9" fillId="2" borderId="125" xfId="3" applyFont="1" applyFill="1" applyBorder="1" applyAlignment="1" applyProtection="1">
      <alignment horizontal="center" vertical="center"/>
    </xf>
    <xf numFmtId="44" fontId="9" fillId="2" borderId="45" xfId="3" applyFont="1" applyFill="1" applyBorder="1" applyAlignment="1" applyProtection="1">
      <alignment horizontal="center" vertical="center"/>
    </xf>
    <xf numFmtId="44" fontId="9" fillId="2" borderId="37" xfId="3" applyFont="1" applyFill="1" applyBorder="1" applyAlignment="1" applyProtection="1">
      <alignment horizontal="center" vertical="center"/>
    </xf>
    <xf numFmtId="0" fontId="17" fillId="3" borderId="124" xfId="4" applyFont="1" applyFill="1" applyBorder="1" applyAlignment="1">
      <alignment horizontal="center" vertical="center"/>
    </xf>
    <xf numFmtId="0" fontId="17" fillId="3" borderId="42" xfId="4" applyFont="1" applyFill="1" applyBorder="1" applyAlignment="1">
      <alignment horizontal="center" vertical="center"/>
    </xf>
    <xf numFmtId="0" fontId="17" fillId="3" borderId="126" xfId="4" applyFont="1" applyFill="1" applyBorder="1" applyAlignment="1">
      <alignment horizontal="center" vertical="center"/>
    </xf>
    <xf numFmtId="0" fontId="17" fillId="2" borderId="43" xfId="4" applyFont="1" applyFill="1" applyBorder="1" applyAlignment="1">
      <alignment vertical="center"/>
    </xf>
    <xf numFmtId="44" fontId="17" fillId="2" borderId="44" xfId="3" applyFont="1" applyFill="1" applyBorder="1" applyAlignment="1">
      <alignment horizontal="center" vertical="center"/>
    </xf>
    <xf numFmtId="44" fontId="17" fillId="2" borderId="45" xfId="3" applyFont="1" applyFill="1" applyBorder="1" applyAlignment="1">
      <alignment horizontal="center" vertical="center"/>
    </xf>
    <xf numFmtId="0" fontId="17" fillId="2" borderId="35" xfId="4" applyFont="1" applyFill="1" applyBorder="1" applyAlignment="1">
      <alignment vertical="center"/>
    </xf>
    <xf numFmtId="44" fontId="8" fillId="0" borderId="36" xfId="3" applyFont="1" applyBorder="1" applyAlignment="1">
      <alignment horizontal="left" vertical="center"/>
    </xf>
    <xf numFmtId="44" fontId="8" fillId="0" borderId="37" xfId="3" applyFont="1" applyBorder="1" applyAlignment="1">
      <alignment horizontal="left" vertical="center"/>
    </xf>
    <xf numFmtId="44" fontId="5" fillId="0" borderId="46" xfId="3" applyFont="1" applyFill="1" applyBorder="1" applyAlignment="1" applyProtection="1">
      <alignment horizontal="center" vertical="center"/>
    </xf>
    <xf numFmtId="0" fontId="8" fillId="3" borderId="40" xfId="0" applyFont="1" applyFill="1" applyBorder="1" applyAlignment="1">
      <alignment horizontal="center" vertical="center"/>
    </xf>
    <xf numFmtId="0" fontId="17" fillId="0" borderId="10" xfId="4" applyFont="1" applyBorder="1" applyAlignment="1">
      <alignment vertical="center"/>
    </xf>
    <xf numFmtId="3" fontId="17" fillId="0" borderId="10" xfId="0" applyNumberFormat="1" applyFont="1" applyBorder="1" applyAlignment="1">
      <alignment horizontal="center" vertical="center"/>
    </xf>
    <xf numFmtId="3" fontId="17" fillId="0" borderId="12" xfId="0" applyNumberFormat="1" applyFont="1" applyBorder="1" applyAlignment="1">
      <alignment horizontal="center" vertical="center"/>
    </xf>
    <xf numFmtId="3" fontId="17" fillId="0" borderId="11" xfId="0" applyNumberFormat="1" applyFont="1" applyBorder="1" applyAlignment="1">
      <alignment horizontal="center" vertical="center"/>
    </xf>
    <xf numFmtId="169" fontId="17" fillId="0" borderId="12" xfId="0" applyNumberFormat="1" applyFont="1" applyBorder="1" applyAlignment="1">
      <alignment horizontal="center" vertical="center"/>
    </xf>
    <xf numFmtId="0" fontId="5" fillId="0" borderId="12" xfId="0" applyFont="1" applyBorder="1" applyAlignment="1">
      <alignment vertical="center"/>
    </xf>
    <xf numFmtId="0" fontId="5" fillId="0" borderId="11" xfId="0" applyFont="1" applyBorder="1" applyAlignment="1">
      <alignment vertical="center"/>
    </xf>
    <xf numFmtId="0" fontId="10" fillId="0" borderId="4" xfId="0" applyFont="1" applyBorder="1" applyAlignment="1">
      <alignment vertical="center"/>
    </xf>
    <xf numFmtId="0" fontId="10" fillId="0" borderId="0" xfId="0" applyFont="1" applyAlignment="1">
      <alignment vertical="center"/>
    </xf>
    <xf numFmtId="0" fontId="9" fillId="2" borderId="0" xfId="0" applyFont="1" applyFill="1" applyAlignment="1">
      <alignment vertical="center"/>
    </xf>
    <xf numFmtId="0" fontId="9" fillId="2" borderId="0" xfId="0" applyFont="1" applyFill="1" applyAlignment="1">
      <alignment vertical="center" wrapText="1"/>
    </xf>
    <xf numFmtId="0" fontId="30" fillId="0" borderId="0" xfId="0" applyFont="1" applyAlignment="1">
      <alignment vertical="center"/>
    </xf>
    <xf numFmtId="165" fontId="15" fillId="0" borderId="15" xfId="0" applyNumberFormat="1" applyFont="1" applyBorder="1" applyAlignment="1">
      <alignment horizontal="left" vertical="center"/>
    </xf>
    <xf numFmtId="0" fontId="8" fillId="3" borderId="41" xfId="0" applyFont="1" applyFill="1" applyBorder="1" applyAlignment="1">
      <alignment horizontal="center" vertical="center"/>
    </xf>
    <xf numFmtId="0" fontId="5" fillId="8" borderId="5" xfId="0" applyFont="1" applyFill="1" applyBorder="1" applyAlignment="1">
      <alignment horizontal="left" vertical="center"/>
    </xf>
    <xf numFmtId="0" fontId="5" fillId="2" borderId="4" xfId="0" applyFont="1" applyFill="1" applyBorder="1" applyAlignment="1">
      <alignment horizontal="left" vertical="center"/>
    </xf>
    <xf numFmtId="0" fontId="5" fillId="0" borderId="5" xfId="0" applyFont="1" applyBorder="1" applyAlignment="1">
      <alignment horizontal="left" vertical="center"/>
    </xf>
    <xf numFmtId="0" fontId="5" fillId="0" borderId="10" xfId="0" applyFont="1" applyBorder="1" applyAlignment="1">
      <alignment horizontal="center" vertical="center"/>
    </xf>
    <xf numFmtId="0" fontId="8" fillId="0" borderId="12" xfId="0" applyFont="1" applyBorder="1" applyAlignment="1">
      <alignment horizontal="center" vertical="center"/>
    </xf>
    <xf numFmtId="0" fontId="8" fillId="2" borderId="66" xfId="0" applyFont="1" applyFill="1" applyBorder="1" applyAlignment="1">
      <alignment horizontal="center" vertical="center"/>
    </xf>
    <xf numFmtId="0" fontId="5" fillId="2" borderId="67" xfId="0" applyFont="1" applyFill="1" applyBorder="1" applyAlignment="1">
      <alignment horizontal="left" vertical="center"/>
    </xf>
    <xf numFmtId="44" fontId="5" fillId="0" borderId="50" xfId="3" applyFont="1" applyFill="1" applyBorder="1" applyAlignment="1" applyProtection="1">
      <alignment horizontal="right" vertical="center"/>
    </xf>
    <xf numFmtId="0" fontId="5" fillId="3" borderId="41" xfId="0" applyFont="1" applyFill="1" applyBorder="1" applyAlignment="1" applyProtection="1">
      <alignment horizontal="center" vertical="center"/>
      <protection locked="0"/>
    </xf>
    <xf numFmtId="44" fontId="8" fillId="0" borderId="44" xfId="3" applyFont="1" applyFill="1" applyBorder="1" applyAlignment="1" applyProtection="1">
      <alignment horizontal="center" vertical="center"/>
    </xf>
    <xf numFmtId="44" fontId="8" fillId="0" borderId="36" xfId="3" applyFont="1" applyFill="1" applyBorder="1" applyAlignment="1" applyProtection="1">
      <alignment horizontal="center" vertical="center"/>
    </xf>
    <xf numFmtId="9" fontId="8" fillId="0" borderId="130" xfId="5" applyFont="1" applyFill="1" applyBorder="1" applyAlignment="1">
      <alignment vertical="center"/>
    </xf>
    <xf numFmtId="9" fontId="8" fillId="0" borderId="131" xfId="5" applyFont="1" applyFill="1" applyBorder="1" applyAlignment="1">
      <alignment vertical="center"/>
    </xf>
    <xf numFmtId="9" fontId="8" fillId="0" borderId="132" xfId="5" applyFont="1" applyFill="1" applyBorder="1" applyAlignment="1">
      <alignment vertical="center"/>
    </xf>
    <xf numFmtId="0" fontId="9" fillId="0" borderId="0" xfId="0" applyFont="1" applyAlignment="1">
      <alignment vertical="center" wrapText="1"/>
    </xf>
    <xf numFmtId="0" fontId="17" fillId="3" borderId="42" xfId="4" applyFont="1" applyFill="1" applyBorder="1" applyAlignment="1">
      <alignment horizontal="center" vertical="center" wrapText="1"/>
    </xf>
    <xf numFmtId="0" fontId="32" fillId="0" borderId="0" xfId="0" applyFont="1" applyAlignment="1">
      <alignment horizontal="left"/>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5" fillId="2" borderId="0" xfId="0" applyFont="1" applyFill="1" applyAlignment="1">
      <alignment horizontal="left" vertical="center"/>
    </xf>
    <xf numFmtId="0" fontId="5" fillId="0" borderId="0" xfId="0" applyFont="1" applyAlignment="1">
      <alignment horizontal="center" vertical="center"/>
    </xf>
    <xf numFmtId="0" fontId="9" fillId="2" borderId="0" xfId="0" applyFont="1" applyFill="1" applyAlignment="1">
      <alignment horizontal="left" vertical="center"/>
    </xf>
    <xf numFmtId="0" fontId="33" fillId="0" borderId="0" xfId="0" applyFont="1" applyAlignment="1">
      <alignment horizontal="center"/>
    </xf>
    <xf numFmtId="0" fontId="5" fillId="8" borderId="7" xfId="0" applyFont="1" applyFill="1" applyBorder="1" applyAlignment="1" applyProtection="1">
      <alignment horizontal="left" vertical="top"/>
      <protection locked="0"/>
    </xf>
    <xf numFmtId="0" fontId="5" fillId="8" borderId="8" xfId="0" applyFont="1" applyFill="1" applyBorder="1" applyAlignment="1" applyProtection="1">
      <alignment horizontal="left" vertical="top"/>
      <protection locked="0"/>
    </xf>
    <xf numFmtId="0" fontId="8" fillId="0" borderId="91" xfId="0" applyFont="1" applyBorder="1" applyAlignment="1">
      <alignment horizontal="left" vertical="center"/>
    </xf>
    <xf numFmtId="0" fontId="8" fillId="0" borderId="47" xfId="0" applyFont="1" applyBorder="1" applyAlignment="1">
      <alignment horizontal="left" vertical="center"/>
    </xf>
    <xf numFmtId="165" fontId="5" fillId="8" borderId="44" xfId="3" applyNumberFormat="1" applyFont="1" applyFill="1" applyBorder="1" applyAlignment="1" applyProtection="1">
      <alignment horizontal="center" vertical="center"/>
      <protection locked="0"/>
    </xf>
    <xf numFmtId="165" fontId="5" fillId="8" borderId="45" xfId="3" applyNumberFormat="1" applyFont="1" applyFill="1" applyBorder="1" applyAlignment="1" applyProtection="1">
      <alignment horizontal="center" vertical="center"/>
      <protection locked="0"/>
    </xf>
    <xf numFmtId="0" fontId="5" fillId="8" borderId="44" xfId="0" applyFont="1" applyFill="1" applyBorder="1" applyAlignment="1" applyProtection="1">
      <alignment horizontal="left" vertical="center"/>
      <protection locked="0"/>
    </xf>
    <xf numFmtId="0" fontId="5" fillId="8" borderId="50" xfId="0" applyFont="1" applyFill="1" applyBorder="1" applyAlignment="1" applyProtection="1">
      <alignment horizontal="left" vertical="center"/>
      <protection locked="0"/>
    </xf>
    <xf numFmtId="0" fontId="8" fillId="3" borderId="40" xfId="0" applyFont="1" applyFill="1" applyBorder="1" applyAlignment="1">
      <alignment horizontal="left" vertical="center"/>
    </xf>
    <xf numFmtId="44" fontId="5" fillId="8" borderId="44" xfId="3" applyFont="1" applyFill="1" applyBorder="1" applyAlignment="1" applyProtection="1">
      <alignment horizontal="right" vertical="center"/>
      <protection locked="0"/>
    </xf>
    <xf numFmtId="10" fontId="5" fillId="2" borderId="44" xfId="0" applyNumberFormat="1" applyFont="1" applyFill="1" applyBorder="1" applyAlignment="1" applyProtection="1">
      <alignment horizontal="center" vertical="center"/>
      <protection locked="0"/>
    </xf>
    <xf numFmtId="0" fontId="5" fillId="2" borderId="44" xfId="0" applyFont="1" applyFill="1" applyBorder="1" applyAlignment="1" applyProtection="1">
      <alignment horizontal="center" vertical="center"/>
      <protection locked="0"/>
    </xf>
    <xf numFmtId="10" fontId="5" fillId="8" borderId="44" xfId="0" applyNumberFormat="1" applyFont="1" applyFill="1" applyBorder="1" applyAlignment="1" applyProtection="1">
      <alignment horizontal="center" vertical="center"/>
      <protection locked="0"/>
    </xf>
    <xf numFmtId="0" fontId="5" fillId="8" borderId="44" xfId="0" applyFont="1" applyFill="1" applyBorder="1" applyAlignment="1" applyProtection="1">
      <alignment horizontal="center" vertical="center"/>
      <protection locked="0"/>
    </xf>
    <xf numFmtId="166" fontId="5" fillId="8" borderId="44" xfId="0" applyNumberFormat="1" applyFont="1" applyFill="1" applyBorder="1" applyAlignment="1" applyProtection="1">
      <alignment horizontal="center" vertical="center"/>
      <protection locked="0"/>
    </xf>
    <xf numFmtId="44" fontId="8" fillId="0" borderId="90" xfId="3" applyFont="1" applyFill="1" applyBorder="1" applyAlignment="1">
      <alignment horizontal="right" vertical="center"/>
    </xf>
    <xf numFmtId="167" fontId="5" fillId="8" borderId="44" xfId="0" applyNumberFormat="1" applyFont="1" applyFill="1" applyBorder="1" applyAlignment="1" applyProtection="1">
      <alignment horizontal="center" vertical="center"/>
      <protection locked="0"/>
    </xf>
    <xf numFmtId="0" fontId="5" fillId="2" borderId="48" xfId="0" applyFont="1" applyFill="1" applyBorder="1" applyAlignment="1">
      <alignment horizontal="left" vertical="center"/>
    </xf>
    <xf numFmtId="0" fontId="5" fillId="2" borderId="44" xfId="0" applyFont="1" applyFill="1" applyBorder="1" applyAlignment="1">
      <alignment horizontal="left" vertical="center"/>
    </xf>
    <xf numFmtId="165" fontId="17" fillId="0" borderId="44" xfId="3" applyNumberFormat="1" applyFont="1" applyFill="1" applyBorder="1" applyAlignment="1">
      <alignment horizontal="center" vertical="center"/>
    </xf>
    <xf numFmtId="165" fontId="5" fillId="2" borderId="43" xfId="0" applyNumberFormat="1" applyFont="1" applyFill="1" applyBorder="1" applyAlignment="1">
      <alignment horizontal="left" vertical="center" wrapText="1"/>
    </xf>
    <xf numFmtId="165" fontId="5" fillId="2" borderId="44" xfId="0" applyNumberFormat="1" applyFont="1" applyFill="1" applyBorder="1" applyAlignment="1">
      <alignment horizontal="left" vertical="center" wrapText="1"/>
    </xf>
    <xf numFmtId="165" fontId="11" fillId="2" borderId="43" xfId="0" applyNumberFormat="1" applyFont="1" applyFill="1" applyBorder="1" applyAlignment="1">
      <alignment horizontal="left" vertical="center"/>
    </xf>
    <xf numFmtId="165" fontId="5" fillId="2" borderId="44" xfId="0" applyNumberFormat="1" applyFont="1" applyFill="1" applyBorder="1" applyAlignment="1">
      <alignment horizontal="left" vertical="center"/>
    </xf>
    <xf numFmtId="165" fontId="17" fillId="0" borderId="43" xfId="0" applyNumberFormat="1" applyFont="1" applyBorder="1" applyAlignment="1">
      <alignment horizontal="left" vertical="center" wrapText="1"/>
    </xf>
    <xf numFmtId="165" fontId="17" fillId="0" borderId="44" xfId="0" applyNumberFormat="1" applyFont="1" applyBorder="1" applyAlignment="1">
      <alignment horizontal="left" vertical="center" wrapText="1"/>
    </xf>
    <xf numFmtId="0" fontId="5" fillId="8" borderId="0" xfId="0" applyFont="1" applyFill="1" applyAlignment="1" applyProtection="1">
      <alignment horizontal="left" vertical="center"/>
      <protection locked="0"/>
    </xf>
    <xf numFmtId="44" fontId="5" fillId="8" borderId="0" xfId="3" applyFont="1" applyFill="1" applyBorder="1" applyAlignment="1" applyProtection="1">
      <alignment horizontal="left" vertical="center"/>
      <protection locked="0"/>
    </xf>
    <xf numFmtId="0" fontId="9" fillId="0" borderId="0" xfId="0" applyFont="1" applyAlignment="1">
      <alignment horizontal="center" vertical="center"/>
    </xf>
    <xf numFmtId="0" fontId="22" fillId="2" borderId="0" xfId="0" applyFont="1" applyFill="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8" fillId="0" borderId="134" xfId="0" applyFont="1" applyBorder="1" applyAlignment="1">
      <alignment horizontal="center" vertical="center"/>
    </xf>
    <xf numFmtId="0" fontId="8" fillId="0" borderId="135" xfId="0" applyFont="1" applyBorder="1" applyAlignment="1">
      <alignment horizontal="center" vertical="center"/>
    </xf>
    <xf numFmtId="0" fontId="8" fillId="0" borderId="12" xfId="0" applyFont="1" applyBorder="1" applyAlignment="1">
      <alignment horizontal="left" vertical="center"/>
    </xf>
    <xf numFmtId="44" fontId="8" fillId="0" borderId="127" xfId="3" applyFont="1" applyFill="1" applyBorder="1" applyAlignment="1">
      <alignment horizontal="right" vertical="center"/>
    </xf>
    <xf numFmtId="0" fontId="4" fillId="5" borderId="29" xfId="4" applyFont="1" applyFill="1" applyBorder="1" applyAlignment="1">
      <alignment horizontal="left" vertical="center"/>
    </xf>
    <xf numFmtId="0" fontId="13" fillId="4" borderId="30" xfId="0" applyFont="1" applyFill="1" applyBorder="1" applyAlignment="1">
      <alignment horizontal="left" vertical="center"/>
    </xf>
    <xf numFmtId="0" fontId="13" fillId="4" borderId="31" xfId="0" applyFont="1" applyFill="1" applyBorder="1" applyAlignment="1">
      <alignment horizontal="left" vertical="center"/>
    </xf>
    <xf numFmtId="0" fontId="5" fillId="2" borderId="49" xfId="0" applyFont="1" applyFill="1" applyBorder="1" applyAlignment="1">
      <alignment horizontal="left" vertical="center"/>
    </xf>
    <xf numFmtId="0" fontId="5" fillId="2" borderId="47" xfId="0" applyFont="1" applyFill="1" applyBorder="1" applyAlignment="1">
      <alignment horizontal="left" vertical="center"/>
    </xf>
    <xf numFmtId="165" fontId="17" fillId="0" borderId="44" xfId="3" applyNumberFormat="1" applyFont="1" applyFill="1" applyBorder="1" applyAlignment="1" applyProtection="1">
      <alignment horizontal="center" vertical="center"/>
    </xf>
    <xf numFmtId="0" fontId="4" fillId="5" borderId="6" xfId="4" applyFont="1" applyFill="1" applyBorder="1" applyAlignment="1">
      <alignment horizontal="left" vertical="center"/>
    </xf>
    <xf numFmtId="0" fontId="4" fillId="5" borderId="7" xfId="4" applyFont="1" applyFill="1" applyBorder="1" applyAlignment="1">
      <alignment horizontal="left" vertical="center"/>
    </xf>
    <xf numFmtId="0" fontId="4" fillId="5" borderId="8" xfId="4" applyFont="1" applyFill="1" applyBorder="1" applyAlignment="1">
      <alignment horizontal="left" vertical="center"/>
    </xf>
    <xf numFmtId="0" fontId="4" fillId="5" borderId="4" xfId="4" applyFont="1" applyFill="1" applyBorder="1" applyAlignment="1">
      <alignment horizontal="left" vertical="center"/>
    </xf>
    <xf numFmtId="0" fontId="4" fillId="5" borderId="0" xfId="4" applyFont="1" applyFill="1" applyAlignment="1">
      <alignment horizontal="left" vertical="center"/>
    </xf>
    <xf numFmtId="0" fontId="4" fillId="5" borderId="5" xfId="4" applyFont="1" applyFill="1" applyBorder="1" applyAlignment="1">
      <alignment horizontal="left" vertical="center"/>
    </xf>
    <xf numFmtId="165" fontId="8" fillId="0" borderId="25" xfId="3" applyNumberFormat="1" applyFont="1" applyFill="1" applyBorder="1" applyAlignment="1">
      <alignment horizontal="center" vertical="center"/>
    </xf>
    <xf numFmtId="0" fontId="16" fillId="5" borderId="6" xfId="0" applyFont="1" applyFill="1" applyBorder="1" applyAlignment="1">
      <alignment horizontal="left" vertical="center"/>
    </xf>
    <xf numFmtId="0" fontId="16" fillId="5" borderId="7" xfId="0" applyFont="1" applyFill="1" applyBorder="1" applyAlignment="1">
      <alignment horizontal="left" vertical="center"/>
    </xf>
    <xf numFmtId="0" fontId="16" fillId="5" borderId="8" xfId="0" applyFont="1" applyFill="1" applyBorder="1" applyAlignment="1">
      <alignment horizontal="left" vertical="center"/>
    </xf>
    <xf numFmtId="0" fontId="8" fillId="0" borderId="80" xfId="0" applyFont="1" applyBorder="1" applyAlignment="1">
      <alignment horizontal="left" vertical="center"/>
    </xf>
    <xf numFmtId="0" fontId="8" fillId="0" borderId="72" xfId="0" applyFont="1" applyBorder="1" applyAlignment="1">
      <alignment horizontal="left" vertical="center"/>
    </xf>
    <xf numFmtId="0" fontId="8" fillId="0" borderId="73" xfId="0" applyFont="1" applyBorder="1" applyAlignment="1">
      <alignment horizontal="left" vertical="center"/>
    </xf>
    <xf numFmtId="165" fontId="9" fillId="2" borderId="43" xfId="0" applyNumberFormat="1" applyFont="1" applyFill="1" applyBorder="1" applyAlignment="1">
      <alignment horizontal="left" vertical="center" wrapText="1"/>
    </xf>
    <xf numFmtId="165" fontId="9" fillId="2" borderId="44" xfId="0" applyNumberFormat="1" applyFont="1" applyFill="1" applyBorder="1" applyAlignment="1">
      <alignment horizontal="left" vertical="center" wrapTex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165" fontId="8" fillId="0" borderId="79" xfId="3" applyNumberFormat="1" applyFont="1" applyFill="1" applyBorder="1" applyAlignment="1">
      <alignment horizontal="center" vertical="center"/>
    </xf>
    <xf numFmtId="165" fontId="17" fillId="0" borderId="45" xfId="3" applyNumberFormat="1" applyFont="1" applyFill="1" applyBorder="1" applyAlignment="1" applyProtection="1">
      <alignment horizontal="center" vertical="center"/>
    </xf>
    <xf numFmtId="0" fontId="5" fillId="8" borderId="46" xfId="0" applyFont="1" applyFill="1" applyBorder="1" applyAlignment="1" applyProtection="1">
      <alignment horizontal="left" vertical="center"/>
      <protection locked="0"/>
    </xf>
    <xf numFmtId="0" fontId="8" fillId="0" borderId="128" xfId="0" applyFont="1" applyBorder="1" applyAlignment="1">
      <alignment horizontal="left" vertical="center"/>
    </xf>
    <xf numFmtId="0" fontId="8" fillId="0" borderId="66" xfId="0" applyFont="1" applyBorder="1" applyAlignment="1">
      <alignment horizontal="left" vertical="center"/>
    </xf>
    <xf numFmtId="165" fontId="17" fillId="0" borderId="45" xfId="3" applyNumberFormat="1" applyFont="1" applyFill="1" applyBorder="1" applyAlignment="1">
      <alignment horizontal="center" vertical="center"/>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10" fontId="8" fillId="8" borderId="131" xfId="5" applyNumberFormat="1" applyFont="1" applyFill="1" applyBorder="1" applyAlignment="1" applyProtection="1">
      <alignment horizontal="center" vertical="center"/>
      <protection locked="0"/>
    </xf>
    <xf numFmtId="10" fontId="8" fillId="8" borderId="133" xfId="5" applyNumberFormat="1" applyFont="1" applyFill="1" applyBorder="1" applyAlignment="1" applyProtection="1">
      <alignment horizontal="center" vertical="center"/>
      <protection locked="0"/>
    </xf>
    <xf numFmtId="0" fontId="8" fillId="0" borderId="136" xfId="0" applyFont="1" applyBorder="1" applyAlignment="1">
      <alignment horizontal="center" vertical="center"/>
    </xf>
    <xf numFmtId="0" fontId="20" fillId="2" borderId="0" xfId="0" applyFont="1" applyFill="1" applyAlignment="1">
      <alignment horizontal="center" vertical="center"/>
    </xf>
    <xf numFmtId="0" fontId="20" fillId="2" borderId="5" xfId="0" applyFont="1" applyFill="1" applyBorder="1" applyAlignment="1">
      <alignment horizontal="center"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165" fontId="12" fillId="0" borderId="43" xfId="0" applyNumberFormat="1" applyFont="1" applyBorder="1" applyAlignment="1">
      <alignment horizontal="left" vertical="center" wrapText="1"/>
    </xf>
    <xf numFmtId="165" fontId="12" fillId="0" borderId="44" xfId="0" applyNumberFormat="1" applyFont="1" applyBorder="1" applyAlignment="1">
      <alignment horizontal="left" vertical="center" wrapText="1"/>
    </xf>
    <xf numFmtId="165" fontId="12" fillId="0" borderId="45" xfId="0" applyNumberFormat="1" applyFont="1" applyBorder="1" applyAlignment="1">
      <alignment horizontal="left" vertical="center" wrapText="1"/>
    </xf>
    <xf numFmtId="9" fontId="5" fillId="8" borderId="44" xfId="5" applyFont="1" applyFill="1" applyBorder="1" applyAlignment="1" applyProtection="1">
      <alignment horizontal="right" vertical="center"/>
      <protection locked="0"/>
    </xf>
    <xf numFmtId="0" fontId="5" fillId="8" borderId="74" xfId="0" applyFont="1" applyFill="1" applyBorder="1" applyAlignment="1" applyProtection="1">
      <alignment horizontal="left" vertical="center"/>
      <protection locked="0"/>
    </xf>
    <xf numFmtId="0" fontId="8" fillId="3" borderId="40" xfId="0" applyFont="1" applyFill="1" applyBorder="1" applyAlignment="1">
      <alignment horizontal="center" vertical="center"/>
    </xf>
    <xf numFmtId="0" fontId="5" fillId="2" borderId="129" xfId="0" applyFont="1" applyFill="1" applyBorder="1" applyAlignment="1">
      <alignment horizontal="left" vertical="center"/>
    </xf>
    <xf numFmtId="0" fontId="5" fillId="2" borderId="74" xfId="0" applyFont="1" applyFill="1" applyBorder="1" applyAlignment="1">
      <alignment horizontal="left" vertical="center"/>
    </xf>
    <xf numFmtId="44" fontId="5" fillId="8" borderId="74" xfId="3" applyFont="1" applyFill="1" applyBorder="1" applyAlignment="1" applyProtection="1">
      <alignment horizontal="right" vertical="center"/>
      <protection locked="0"/>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10" fontId="5" fillId="8" borderId="74" xfId="0" applyNumberFormat="1" applyFont="1" applyFill="1" applyBorder="1" applyAlignment="1" applyProtection="1">
      <alignment horizontal="center" vertical="center"/>
      <protection locked="0"/>
    </xf>
    <xf numFmtId="0" fontId="5" fillId="8" borderId="74" xfId="0" applyFont="1" applyFill="1" applyBorder="1" applyAlignment="1" applyProtection="1">
      <alignment horizontal="center" vertical="center"/>
      <protection locked="0"/>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2" borderId="36" xfId="0" applyFont="1" applyFill="1" applyBorder="1" applyAlignment="1">
      <alignment horizontal="left" vertical="center"/>
    </xf>
    <xf numFmtId="0" fontId="8" fillId="2" borderId="37" xfId="0" applyFont="1" applyFill="1" applyBorder="1" applyAlignment="1">
      <alignment horizontal="left" vertical="center"/>
    </xf>
    <xf numFmtId="0" fontId="4" fillId="4" borderId="29" xfId="0" applyFont="1" applyFill="1" applyBorder="1" applyAlignment="1">
      <alignment horizontal="left" vertical="center"/>
    </xf>
    <xf numFmtId="0" fontId="4" fillId="4" borderId="30" xfId="0" applyFont="1" applyFill="1" applyBorder="1" applyAlignment="1">
      <alignment horizontal="left" vertical="center"/>
    </xf>
    <xf numFmtId="0" fontId="4" fillId="4" borderId="31" xfId="0" applyFont="1" applyFill="1" applyBorder="1" applyAlignment="1">
      <alignment horizontal="left"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8" fillId="2" borderId="44" xfId="0" applyFont="1" applyFill="1" applyBorder="1" applyAlignment="1">
      <alignment horizontal="left" vertical="center"/>
    </xf>
    <xf numFmtId="0" fontId="8" fillId="2" borderId="45" xfId="0" applyFont="1" applyFill="1" applyBorder="1" applyAlignment="1">
      <alignment horizontal="left" vertical="center"/>
    </xf>
    <xf numFmtId="0" fontId="5" fillId="2" borderId="33" xfId="0" applyFont="1" applyFill="1" applyBorder="1" applyAlignment="1">
      <alignment horizontal="left" vertical="center"/>
    </xf>
    <xf numFmtId="0" fontId="5" fillId="2" borderId="34" xfId="0" applyFont="1" applyFill="1" applyBorder="1" applyAlignment="1">
      <alignment horizontal="left" vertical="center"/>
    </xf>
    <xf numFmtId="0" fontId="4" fillId="5" borderId="28" xfId="4" applyFont="1" applyFill="1" applyBorder="1" applyAlignment="1">
      <alignment horizontal="left" vertical="center"/>
    </xf>
    <xf numFmtId="0" fontId="13" fillId="4" borderId="28" xfId="0" applyFont="1" applyFill="1" applyBorder="1" applyAlignment="1">
      <alignment horizontal="left" vertical="center"/>
    </xf>
    <xf numFmtId="0" fontId="9" fillId="0" borderId="0" xfId="0" applyFont="1" applyAlignment="1">
      <alignment horizontal="left" vertical="center"/>
    </xf>
    <xf numFmtId="0" fontId="12" fillId="0" borderId="0" xfId="0" applyFont="1" applyAlignment="1">
      <alignment horizontal="center" vertical="center"/>
    </xf>
    <xf numFmtId="165" fontId="7" fillId="0" borderId="43" xfId="0" applyNumberFormat="1" applyFont="1" applyBorder="1" applyAlignment="1">
      <alignment horizontal="left" vertical="center"/>
    </xf>
    <xf numFmtId="165" fontId="7" fillId="0" borderId="44" xfId="0" applyNumberFormat="1" applyFont="1" applyBorder="1" applyAlignment="1">
      <alignment horizontal="left" vertical="center"/>
    </xf>
    <xf numFmtId="165" fontId="10" fillId="6" borderId="35" xfId="0" applyNumberFormat="1" applyFont="1" applyFill="1" applyBorder="1" applyAlignment="1">
      <alignment horizontal="left" vertical="center"/>
    </xf>
    <xf numFmtId="165" fontId="10" fillId="6" borderId="36" xfId="0" applyNumberFormat="1" applyFont="1" applyFill="1" applyBorder="1" applyAlignment="1">
      <alignment horizontal="left" vertical="center"/>
    </xf>
    <xf numFmtId="165" fontId="10" fillId="6" borderId="65" xfId="0" applyNumberFormat="1" applyFont="1" applyFill="1" applyBorder="1" applyAlignment="1">
      <alignment horizontal="left" vertical="center"/>
    </xf>
    <xf numFmtId="165" fontId="8" fillId="6" borderId="70" xfId="3" applyNumberFormat="1" applyFont="1" applyFill="1" applyBorder="1" applyAlignment="1">
      <alignment horizontal="center" vertical="center"/>
    </xf>
    <xf numFmtId="165" fontId="8" fillId="6" borderId="36" xfId="3" applyNumberFormat="1" applyFont="1" applyFill="1" applyBorder="1" applyAlignment="1">
      <alignment horizontal="center" vertical="center"/>
    </xf>
    <xf numFmtId="165" fontId="8" fillId="6" borderId="37" xfId="3" applyNumberFormat="1" applyFont="1" applyFill="1" applyBorder="1" applyAlignment="1">
      <alignment horizontal="center" vertical="center"/>
    </xf>
    <xf numFmtId="165" fontId="10" fillId="6" borderId="69" xfId="0" applyNumberFormat="1" applyFont="1" applyFill="1" applyBorder="1" applyAlignment="1">
      <alignment horizontal="left" vertical="center"/>
    </xf>
    <xf numFmtId="165" fontId="10" fillId="6" borderId="66" xfId="0" applyNumberFormat="1" applyFont="1" applyFill="1" applyBorder="1" applyAlignment="1">
      <alignment horizontal="left" vertical="center"/>
    </xf>
    <xf numFmtId="165" fontId="8" fillId="6" borderId="66" xfId="3" applyNumberFormat="1" applyFont="1" applyFill="1" applyBorder="1" applyAlignment="1">
      <alignment horizontal="center" vertical="center"/>
    </xf>
    <xf numFmtId="165" fontId="8" fillId="6" borderId="67" xfId="3" applyNumberFormat="1" applyFont="1" applyFill="1" applyBorder="1" applyAlignment="1">
      <alignment horizontal="center" vertical="center"/>
    </xf>
    <xf numFmtId="0" fontId="5" fillId="8" borderId="61" xfId="0" applyFont="1" applyFill="1" applyBorder="1" applyAlignment="1" applyProtection="1">
      <alignment horizontal="left" vertical="center"/>
      <protection locked="0"/>
    </xf>
    <xf numFmtId="0" fontId="5" fillId="8" borderId="62" xfId="0" applyFont="1" applyFill="1" applyBorder="1" applyAlignment="1" applyProtection="1">
      <alignment horizontal="left" vertical="center"/>
      <protection locked="0"/>
    </xf>
    <xf numFmtId="0" fontId="5" fillId="8" borderId="89" xfId="0" applyFont="1" applyFill="1" applyBorder="1" applyAlignment="1" applyProtection="1">
      <alignment horizontal="left" vertical="center"/>
      <protection locked="0"/>
    </xf>
    <xf numFmtId="0" fontId="8" fillId="3" borderId="0" xfId="0" applyFont="1" applyFill="1" applyAlignment="1">
      <alignment horizontal="left" vertical="center"/>
    </xf>
    <xf numFmtId="0" fontId="8" fillId="3" borderId="0" xfId="0" applyFont="1" applyFill="1" applyAlignment="1">
      <alignment horizontal="center" vertical="center"/>
    </xf>
    <xf numFmtId="6" fontId="5" fillId="8" borderId="44" xfId="3" applyNumberFormat="1" applyFont="1" applyFill="1" applyBorder="1" applyAlignment="1" applyProtection="1">
      <alignment horizontal="right" vertical="center"/>
      <protection locked="0"/>
    </xf>
    <xf numFmtId="165" fontId="5" fillId="8" borderId="46" xfId="3" applyNumberFormat="1" applyFont="1" applyFill="1" applyBorder="1" applyAlignment="1" applyProtection="1">
      <alignment horizontal="center" vertical="center"/>
      <protection locked="0"/>
    </xf>
    <xf numFmtId="165" fontId="5" fillId="8" borderId="47" xfId="3" applyNumberFormat="1" applyFont="1" applyFill="1" applyBorder="1" applyAlignment="1" applyProtection="1">
      <alignment horizontal="center" vertical="center"/>
      <protection locked="0"/>
    </xf>
    <xf numFmtId="165" fontId="5" fillId="8" borderId="64" xfId="3" applyNumberFormat="1" applyFont="1" applyFill="1" applyBorder="1" applyAlignment="1" applyProtection="1">
      <alignment horizontal="center" vertical="center"/>
      <protection locked="0"/>
    </xf>
    <xf numFmtId="165" fontId="10" fillId="0" borderId="21" xfId="0" applyNumberFormat="1" applyFont="1" applyBorder="1" applyAlignment="1">
      <alignment horizontal="left" vertical="center"/>
    </xf>
    <xf numFmtId="165" fontId="10" fillId="0" borderId="16" xfId="0" applyNumberFormat="1" applyFont="1" applyBorder="1" applyAlignment="1">
      <alignment horizontal="left" vertical="center"/>
    </xf>
    <xf numFmtId="165" fontId="8" fillId="0" borderId="103" xfId="3" applyNumberFormat="1" applyFont="1" applyFill="1" applyBorder="1" applyAlignment="1">
      <alignment horizontal="center" vertical="center"/>
    </xf>
    <xf numFmtId="165" fontId="8" fillId="0" borderId="16" xfId="3" applyNumberFormat="1" applyFont="1" applyFill="1" applyBorder="1" applyAlignment="1">
      <alignment horizontal="center" vertical="center"/>
    </xf>
    <xf numFmtId="165" fontId="8" fillId="0" borderId="20" xfId="3" applyNumberFormat="1" applyFont="1" applyFill="1" applyBorder="1" applyAlignment="1">
      <alignment horizontal="center" vertical="center"/>
    </xf>
    <xf numFmtId="165" fontId="17" fillId="3" borderId="43" xfId="4" applyNumberFormat="1" applyFont="1" applyFill="1" applyBorder="1" applyAlignment="1">
      <alignment horizontal="left" vertical="center"/>
    </xf>
    <xf numFmtId="165" fontId="17" fillId="3" borderId="44" xfId="4" applyNumberFormat="1" applyFont="1" applyFill="1" applyBorder="1" applyAlignment="1">
      <alignment horizontal="left" vertical="center"/>
    </xf>
    <xf numFmtId="165" fontId="17" fillId="3" borderId="45" xfId="4" applyNumberFormat="1" applyFont="1" applyFill="1" applyBorder="1" applyAlignment="1">
      <alignment horizontal="left" vertical="center"/>
    </xf>
    <xf numFmtId="165" fontId="10" fillId="0" borderId="43" xfId="0" applyNumberFormat="1" applyFont="1" applyBorder="1" applyAlignment="1">
      <alignment horizontal="left" vertical="center"/>
    </xf>
    <xf numFmtId="165" fontId="10" fillId="0" borderId="44" xfId="0" applyNumberFormat="1" applyFont="1" applyBorder="1" applyAlignment="1">
      <alignment horizontal="left" vertical="center"/>
    </xf>
    <xf numFmtId="165" fontId="10" fillId="0" borderId="46" xfId="0" applyNumberFormat="1" applyFont="1" applyBorder="1" applyAlignment="1">
      <alignment horizontal="left" vertical="center"/>
    </xf>
    <xf numFmtId="165" fontId="7" fillId="2" borderId="43" xfId="0" applyNumberFormat="1" applyFont="1" applyFill="1" applyBorder="1" applyAlignment="1">
      <alignment horizontal="left" vertical="center"/>
    </xf>
    <xf numFmtId="165" fontId="7" fillId="2" borderId="44" xfId="0" applyNumberFormat="1" applyFont="1" applyFill="1" applyBorder="1" applyAlignment="1">
      <alignment horizontal="left" vertical="center"/>
    </xf>
    <xf numFmtId="0" fontId="16" fillId="5" borderId="9"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7" fillId="3" borderId="49" xfId="4" applyFont="1" applyFill="1" applyBorder="1" applyAlignment="1">
      <alignment horizontal="left" vertical="center"/>
    </xf>
    <xf numFmtId="0" fontId="17" fillId="3" borderId="47" xfId="4" applyFont="1" applyFill="1" applyBorder="1" applyAlignment="1">
      <alignment horizontal="left" vertical="center"/>
    </xf>
    <xf numFmtId="0" fontId="17" fillId="3" borderId="64" xfId="4" applyFont="1" applyFill="1" applyBorder="1" applyAlignment="1">
      <alignment horizontal="left" vertical="center"/>
    </xf>
    <xf numFmtId="0" fontId="17" fillId="3" borderId="43" xfId="4" applyFont="1" applyFill="1" applyBorder="1" applyAlignment="1">
      <alignment horizontal="left" vertical="center"/>
    </xf>
    <xf numFmtId="0" fontId="17" fillId="3" borderId="44" xfId="4" applyFont="1" applyFill="1" applyBorder="1" applyAlignment="1">
      <alignment horizontal="left" vertical="center"/>
    </xf>
    <xf numFmtId="0" fontId="17" fillId="3" borderId="45" xfId="4" applyFont="1" applyFill="1" applyBorder="1" applyAlignment="1">
      <alignment horizontal="left" vertical="center"/>
    </xf>
    <xf numFmtId="0" fontId="16" fillId="5" borderId="71" xfId="0" applyFont="1" applyFill="1" applyBorder="1" applyAlignment="1">
      <alignment horizontal="center" vertical="center"/>
    </xf>
    <xf numFmtId="0" fontId="16" fillId="5" borderId="68" xfId="0" applyFont="1" applyFill="1" applyBorder="1" applyAlignment="1">
      <alignment horizontal="center" vertical="center"/>
    </xf>
    <xf numFmtId="0" fontId="16" fillId="5" borderId="107" xfId="0" applyFont="1" applyFill="1" applyBorder="1" applyAlignment="1">
      <alignment horizontal="center" vertical="center"/>
    </xf>
    <xf numFmtId="165" fontId="8" fillId="0" borderId="48" xfId="3" applyNumberFormat="1" applyFont="1" applyFill="1" applyBorder="1" applyAlignment="1">
      <alignment horizontal="center" vertical="center"/>
    </xf>
    <xf numFmtId="165" fontId="8" fillId="0" borderId="44" xfId="3" applyNumberFormat="1" applyFont="1" applyFill="1" applyBorder="1" applyAlignment="1">
      <alignment horizontal="center" vertical="center"/>
    </xf>
    <xf numFmtId="165" fontId="8" fillId="0" borderId="45" xfId="3" applyNumberFormat="1" applyFont="1" applyFill="1" applyBorder="1" applyAlignment="1">
      <alignment horizontal="center" vertical="center"/>
    </xf>
    <xf numFmtId="165" fontId="5" fillId="8" borderId="58" xfId="3" applyNumberFormat="1" applyFont="1" applyFill="1" applyBorder="1" applyAlignment="1" applyProtection="1">
      <alignment horizontal="center" vertical="center"/>
      <protection locked="0"/>
    </xf>
    <xf numFmtId="165" fontId="5" fillId="8" borderId="102" xfId="3" applyNumberFormat="1" applyFont="1" applyFill="1" applyBorder="1" applyAlignment="1" applyProtection="1">
      <alignment horizontal="center" vertical="center"/>
      <protection locked="0"/>
    </xf>
    <xf numFmtId="165" fontId="10" fillId="0" borderId="101" xfId="0" applyNumberFormat="1" applyFont="1" applyBorder="1" applyAlignment="1">
      <alignment horizontal="left" vertical="center"/>
    </xf>
    <xf numFmtId="165" fontId="10" fillId="0" borderId="58" xfId="0" applyNumberFormat="1" applyFont="1" applyBorder="1" applyAlignment="1">
      <alignment horizontal="left" vertical="center"/>
    </xf>
    <xf numFmtId="165" fontId="5" fillId="8" borderId="104" xfId="3" applyNumberFormat="1" applyFont="1" applyFill="1" applyBorder="1" applyAlignment="1" applyProtection="1">
      <alignment horizontal="center" vertical="center"/>
      <protection locked="0"/>
    </xf>
    <xf numFmtId="165" fontId="5" fillId="8" borderId="40" xfId="3" applyNumberFormat="1" applyFont="1" applyFill="1" applyBorder="1" applyAlignment="1" applyProtection="1">
      <alignment horizontal="center" vertical="center"/>
      <protection locked="0"/>
    </xf>
    <xf numFmtId="165" fontId="5" fillId="8" borderId="41" xfId="3" applyNumberFormat="1" applyFont="1" applyFill="1" applyBorder="1" applyAlignment="1" applyProtection="1">
      <alignment horizontal="center" vertical="center"/>
      <protection locked="0"/>
    </xf>
    <xf numFmtId="165" fontId="7" fillId="0" borderId="22" xfId="0" applyNumberFormat="1" applyFont="1" applyBorder="1" applyAlignment="1">
      <alignment horizontal="left" vertical="center"/>
    </xf>
    <xf numFmtId="165" fontId="7" fillId="0" borderId="23" xfId="0" applyNumberFormat="1" applyFont="1" applyBorder="1" applyAlignment="1">
      <alignment horizontal="left" vertical="center"/>
    </xf>
    <xf numFmtId="165" fontId="7" fillId="0" borderId="15" xfId="0" applyNumberFormat="1" applyFont="1" applyBorder="1" applyAlignment="1">
      <alignment horizontal="left" vertical="center"/>
    </xf>
    <xf numFmtId="165" fontId="7" fillId="0" borderId="14" xfId="0" applyNumberFormat="1" applyFont="1" applyBorder="1" applyAlignment="1">
      <alignment horizontal="left" vertical="center"/>
    </xf>
    <xf numFmtId="165" fontId="10" fillId="0" borderId="57" xfId="0" applyNumberFormat="1" applyFont="1" applyBorder="1" applyAlignment="1">
      <alignment horizontal="left" vertical="center"/>
    </xf>
    <xf numFmtId="165" fontId="8" fillId="0" borderId="58" xfId="3" applyNumberFormat="1" applyFont="1" applyFill="1" applyBorder="1" applyAlignment="1">
      <alignment horizontal="center" vertical="center"/>
    </xf>
    <xf numFmtId="165" fontId="8" fillId="0" borderId="98" xfId="3" applyNumberFormat="1" applyFont="1" applyFill="1" applyBorder="1" applyAlignment="1">
      <alignment horizontal="center" vertical="center"/>
    </xf>
    <xf numFmtId="165" fontId="10" fillId="0" borderId="99" xfId="0" applyNumberFormat="1" applyFont="1" applyBorder="1" applyAlignment="1">
      <alignment horizontal="left" vertical="center"/>
    </xf>
    <xf numFmtId="165" fontId="8" fillId="0" borderId="100" xfId="3" applyNumberFormat="1" applyFont="1" applyFill="1" applyBorder="1" applyAlignment="1">
      <alignment horizontal="center" vertical="center"/>
    </xf>
    <xf numFmtId="165" fontId="10" fillId="0" borderId="45" xfId="0" applyNumberFormat="1" applyFont="1" applyBorder="1" applyAlignment="1">
      <alignment horizontal="left" vertical="center"/>
    </xf>
    <xf numFmtId="0" fontId="5" fillId="8" borderId="38" xfId="0" applyFont="1" applyFill="1" applyBorder="1" applyAlignment="1" applyProtection="1">
      <alignment horizontal="left" vertical="center"/>
      <protection locked="0"/>
    </xf>
    <xf numFmtId="0" fontId="5" fillId="8" borderId="39" xfId="0" applyFont="1" applyFill="1" applyBorder="1" applyAlignment="1" applyProtection="1">
      <alignment horizontal="left" vertical="center"/>
      <protection locked="0"/>
    </xf>
    <xf numFmtId="0" fontId="5" fillId="8" borderId="85" xfId="0" applyFont="1" applyFill="1" applyBorder="1" applyAlignment="1" applyProtection="1">
      <alignment horizontal="left" vertical="center"/>
      <protection locked="0"/>
    </xf>
    <xf numFmtId="0" fontId="5" fillId="8" borderId="5" xfId="0" applyFont="1" applyFill="1" applyBorder="1" applyAlignment="1" applyProtection="1">
      <alignment horizontal="left" vertical="center"/>
      <protection locked="0"/>
    </xf>
    <xf numFmtId="0" fontId="5" fillId="8" borderId="88" xfId="0" applyFont="1" applyFill="1" applyBorder="1" applyAlignment="1" applyProtection="1">
      <alignment horizontal="left" vertical="center"/>
      <protection locked="0"/>
    </xf>
    <xf numFmtId="0" fontId="5" fillId="8" borderId="12" xfId="0" applyFont="1" applyFill="1" applyBorder="1" applyAlignment="1" applyProtection="1">
      <alignment horizontal="left" vertical="center"/>
      <protection locked="0"/>
    </xf>
    <xf numFmtId="0" fontId="5" fillId="8" borderId="11" xfId="0" applyFont="1" applyFill="1" applyBorder="1" applyAlignment="1" applyProtection="1">
      <alignment horizontal="left" vertical="center"/>
      <protection locked="0"/>
    </xf>
    <xf numFmtId="165" fontId="5" fillId="8" borderId="44" xfId="3" applyNumberFormat="1" applyFont="1" applyFill="1" applyBorder="1" applyAlignment="1" applyProtection="1">
      <alignment horizontal="left" vertical="center"/>
      <protection locked="0"/>
    </xf>
    <xf numFmtId="165" fontId="5" fillId="8" borderId="45" xfId="3" applyNumberFormat="1" applyFont="1" applyFill="1" applyBorder="1" applyAlignment="1" applyProtection="1">
      <alignment horizontal="left" vertical="center"/>
      <protection locked="0"/>
    </xf>
    <xf numFmtId="165" fontId="7" fillId="0" borderId="49" xfId="0" applyNumberFormat="1" applyFont="1" applyBorder="1" applyAlignment="1" applyProtection="1">
      <alignment horizontal="left" vertical="center"/>
      <protection locked="0"/>
    </xf>
    <xf numFmtId="165" fontId="7" fillId="0" borderId="47" xfId="0" applyNumberFormat="1" applyFont="1" applyBorder="1" applyAlignment="1" applyProtection="1">
      <alignment horizontal="left" vertical="center"/>
      <protection locked="0"/>
    </xf>
    <xf numFmtId="0" fontId="5" fillId="2" borderId="110" xfId="0" applyFont="1" applyFill="1" applyBorder="1" applyAlignment="1">
      <alignment horizontal="left" vertical="center"/>
    </xf>
    <xf numFmtId="0" fontId="5" fillId="2" borderId="111" xfId="0" applyFont="1" applyFill="1" applyBorder="1" applyAlignment="1">
      <alignment horizontal="left" vertical="center"/>
    </xf>
    <xf numFmtId="0" fontId="5" fillId="2" borderId="64" xfId="0" applyFont="1" applyFill="1" applyBorder="1" applyAlignment="1">
      <alignment horizontal="left" vertical="center"/>
    </xf>
    <xf numFmtId="0" fontId="5" fillId="2" borderId="21" xfId="0" applyFont="1" applyFill="1" applyBorder="1" applyAlignment="1">
      <alignment horizontal="left" vertical="center"/>
    </xf>
    <xf numFmtId="0" fontId="5" fillId="2" borderId="16" xfId="0" applyFont="1" applyFill="1" applyBorder="1" applyAlignment="1">
      <alignment horizontal="left" vertical="center"/>
    </xf>
    <xf numFmtId="0" fontId="5" fillId="2" borderId="20"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76" xfId="0" applyFont="1" applyFill="1" applyBorder="1" applyAlignment="1">
      <alignment horizontal="left" vertical="center"/>
    </xf>
    <xf numFmtId="0" fontId="5" fillId="2" borderId="40" xfId="0" applyFont="1" applyFill="1" applyBorder="1" applyAlignment="1">
      <alignment horizontal="left" vertical="center"/>
    </xf>
    <xf numFmtId="0" fontId="5" fillId="2" borderId="41" xfId="0" applyFont="1" applyFill="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64" xfId="0" applyFont="1" applyBorder="1" applyAlignment="1">
      <alignment horizontal="left" vertical="center"/>
    </xf>
    <xf numFmtId="166" fontId="5" fillId="8" borderId="44" xfId="3" applyNumberFormat="1" applyFont="1" applyFill="1" applyBorder="1" applyAlignment="1" applyProtection="1">
      <alignment horizontal="right" vertical="center"/>
      <protection locked="0"/>
    </xf>
    <xf numFmtId="44" fontId="5" fillId="8" borderId="44" xfId="3" applyFont="1" applyFill="1" applyBorder="1" applyAlignment="1" applyProtection="1">
      <alignment horizontal="left" vertical="center"/>
      <protection locked="0"/>
    </xf>
    <xf numFmtId="44" fontId="8" fillId="2" borderId="36" xfId="3" applyFont="1" applyFill="1" applyBorder="1" applyAlignment="1">
      <alignment horizontal="center" vertical="center"/>
    </xf>
    <xf numFmtId="0" fontId="27" fillId="2" borderId="12" xfId="0" applyFont="1" applyFill="1" applyBorder="1" applyAlignment="1">
      <alignment horizontal="left"/>
    </xf>
    <xf numFmtId="0" fontId="8" fillId="2" borderId="66" xfId="0" applyFont="1" applyFill="1" applyBorder="1" applyAlignment="1">
      <alignment horizontal="left" vertical="center"/>
    </xf>
    <xf numFmtId="0" fontId="8" fillId="2" borderId="70" xfId="0" applyFont="1" applyFill="1" applyBorder="1" applyAlignment="1">
      <alignment horizontal="left" vertical="center"/>
    </xf>
    <xf numFmtId="165" fontId="7" fillId="0" borderId="49" xfId="0" applyNumberFormat="1" applyFont="1" applyBorder="1" applyAlignment="1">
      <alignment horizontal="left" vertical="center"/>
    </xf>
    <xf numFmtId="165" fontId="7" fillId="0" borderId="47" xfId="0" applyNumberFormat="1" applyFont="1" applyBorder="1" applyAlignment="1">
      <alignment horizontal="left" vertical="center"/>
    </xf>
    <xf numFmtId="165" fontId="7" fillId="0" borderId="48" xfId="0" applyNumberFormat="1" applyFont="1" applyBorder="1" applyAlignment="1">
      <alignment horizontal="left" vertical="center"/>
    </xf>
    <xf numFmtId="166" fontId="5" fillId="8" borderId="74" xfId="0" applyNumberFormat="1" applyFont="1" applyFill="1" applyBorder="1" applyAlignment="1" applyProtection="1">
      <alignment horizontal="center" vertical="center"/>
      <protection locked="0"/>
    </xf>
    <xf numFmtId="167" fontId="5" fillId="8" borderId="74" xfId="0" applyNumberFormat="1" applyFont="1" applyFill="1" applyBorder="1" applyAlignment="1" applyProtection="1">
      <alignment horizontal="center" vertical="center"/>
      <protection locked="0"/>
    </xf>
    <xf numFmtId="0" fontId="19" fillId="3" borderId="0" xfId="0" applyFont="1" applyFill="1" applyAlignment="1">
      <alignment horizontal="center" vertical="center"/>
    </xf>
    <xf numFmtId="0" fontId="27" fillId="2" borderId="0" xfId="0" applyFont="1" applyFill="1" applyAlignment="1">
      <alignment horizontal="left"/>
    </xf>
    <xf numFmtId="0" fontId="4" fillId="5" borderId="9" xfId="4" applyFont="1" applyFill="1" applyBorder="1" applyAlignment="1">
      <alignment horizontal="left" vertical="center"/>
    </xf>
    <xf numFmtId="0" fontId="4" fillId="5" borderId="2" xfId="4" applyFont="1" applyFill="1" applyBorder="1" applyAlignment="1">
      <alignment horizontal="left" vertical="center"/>
    </xf>
    <xf numFmtId="0" fontId="4" fillId="5" borderId="3" xfId="4" applyFont="1" applyFill="1" applyBorder="1" applyAlignment="1">
      <alignment horizontal="left" vertical="center"/>
    </xf>
    <xf numFmtId="10" fontId="8" fillId="8" borderId="77" xfId="5" applyNumberFormat="1" applyFont="1" applyFill="1" applyBorder="1" applyAlignment="1" applyProtection="1">
      <alignment horizontal="center" vertical="center"/>
      <protection locked="0"/>
    </xf>
    <xf numFmtId="10" fontId="8" fillId="8" borderId="78" xfId="5" applyNumberFormat="1" applyFont="1" applyFill="1" applyBorder="1" applyAlignment="1" applyProtection="1">
      <alignment horizontal="center" vertical="center"/>
      <protection locked="0"/>
    </xf>
    <xf numFmtId="0" fontId="8" fillId="8" borderId="44" xfId="3" applyNumberFormat="1" applyFont="1" applyFill="1" applyBorder="1" applyAlignment="1" applyProtection="1">
      <alignment horizontal="center" vertical="center"/>
      <protection locked="0"/>
    </xf>
    <xf numFmtId="0" fontId="8" fillId="0" borderId="44" xfId="3" applyNumberFormat="1" applyFont="1" applyFill="1" applyBorder="1" applyAlignment="1">
      <alignment horizontal="center" vertical="center"/>
    </xf>
    <xf numFmtId="0" fontId="8" fillId="0" borderId="45" xfId="3" applyNumberFormat="1" applyFont="1" applyFill="1" applyBorder="1" applyAlignment="1">
      <alignment horizontal="center" vertical="center"/>
    </xf>
    <xf numFmtId="9" fontId="8" fillId="6" borderId="4" xfId="5" applyFont="1" applyFill="1" applyBorder="1" applyAlignment="1">
      <alignment horizontal="left" vertical="center"/>
    </xf>
    <xf numFmtId="9" fontId="8" fillId="6" borderId="0" xfId="5" applyFont="1" applyFill="1" applyBorder="1" applyAlignment="1">
      <alignment horizontal="left" vertical="center"/>
    </xf>
    <xf numFmtId="9" fontId="8" fillId="6" borderId="24" xfId="5" applyFont="1" applyFill="1" applyBorder="1" applyAlignment="1">
      <alignment horizontal="left" vertical="center"/>
    </xf>
    <xf numFmtId="0" fontId="8" fillId="2" borderId="43" xfId="0" applyFont="1" applyFill="1" applyBorder="1" applyAlignment="1">
      <alignment horizontal="left" vertical="center"/>
    </xf>
    <xf numFmtId="165" fontId="5" fillId="2" borderId="43" xfId="0" applyNumberFormat="1" applyFont="1" applyFill="1" applyBorder="1" applyAlignment="1">
      <alignment horizontal="left" vertical="center"/>
    </xf>
    <xf numFmtId="165" fontId="8" fillId="0" borderId="81" xfId="3" applyNumberFormat="1" applyFont="1" applyFill="1" applyBorder="1" applyAlignment="1">
      <alignment horizontal="center" vertical="center"/>
    </xf>
    <xf numFmtId="165" fontId="8" fillId="0" borderId="82" xfId="3" applyNumberFormat="1" applyFont="1" applyFill="1" applyBorder="1" applyAlignment="1">
      <alignment horizontal="center" vertical="center"/>
    </xf>
    <xf numFmtId="165" fontId="8" fillId="0" borderId="84" xfId="3" applyNumberFormat="1" applyFont="1" applyFill="1" applyBorder="1" applyAlignment="1">
      <alignment horizontal="center" vertical="center"/>
    </xf>
    <xf numFmtId="165" fontId="8" fillId="0" borderId="83" xfId="3" applyNumberFormat="1" applyFont="1" applyFill="1" applyBorder="1" applyAlignment="1">
      <alignment horizontal="center" vertical="center"/>
    </xf>
    <xf numFmtId="0" fontId="16" fillId="5" borderId="29" xfId="0" applyFont="1" applyFill="1" applyBorder="1" applyAlignment="1">
      <alignment horizontal="left" vertical="center"/>
    </xf>
    <xf numFmtId="0" fontId="16" fillId="5" borderId="30" xfId="0" applyFont="1" applyFill="1" applyBorder="1" applyAlignment="1">
      <alignment horizontal="left" vertical="center"/>
    </xf>
    <xf numFmtId="0" fontId="16" fillId="5" borderId="31" xfId="0" applyFont="1" applyFill="1" applyBorder="1" applyAlignment="1">
      <alignment horizontal="left" vertical="center"/>
    </xf>
    <xf numFmtId="165" fontId="5" fillId="0" borderId="10" xfId="0" applyNumberFormat="1" applyFont="1" applyBorder="1" applyAlignment="1">
      <alignment horizontal="left" vertical="center"/>
    </xf>
    <xf numFmtId="165" fontId="5" fillId="0" borderId="12" xfId="0" applyNumberFormat="1" applyFont="1" applyBorder="1" applyAlignment="1">
      <alignment horizontal="left" vertical="center"/>
    </xf>
    <xf numFmtId="165" fontId="5" fillId="0" borderId="1" xfId="0" applyNumberFormat="1" applyFont="1" applyBorder="1" applyAlignment="1">
      <alignment horizontal="left" vertical="center"/>
    </xf>
    <xf numFmtId="165" fontId="5" fillId="0" borderId="6" xfId="0" applyNumberFormat="1" applyFont="1" applyBorder="1" applyAlignment="1">
      <alignment horizontal="left" vertical="center"/>
    </xf>
    <xf numFmtId="170" fontId="8" fillId="0" borderId="36" xfId="2" applyNumberFormat="1" applyFont="1" applyFill="1" applyBorder="1" applyAlignment="1">
      <alignment horizontal="center" vertical="center"/>
    </xf>
    <xf numFmtId="170" fontId="8" fillId="0" borderId="37" xfId="2" applyNumberFormat="1" applyFont="1" applyFill="1" applyBorder="1" applyAlignment="1">
      <alignment horizontal="center" vertical="center"/>
    </xf>
    <xf numFmtId="165" fontId="8" fillId="0" borderId="33" xfId="3" applyNumberFormat="1" applyFont="1" applyFill="1" applyBorder="1" applyAlignment="1">
      <alignment horizontal="center" vertical="center"/>
    </xf>
    <xf numFmtId="165" fontId="8" fillId="0" borderId="34" xfId="3" applyNumberFormat="1" applyFont="1" applyFill="1" applyBorder="1" applyAlignment="1">
      <alignment horizontal="center" vertical="center"/>
    </xf>
    <xf numFmtId="165" fontId="8" fillId="0" borderId="43" xfId="0" applyNumberFormat="1" applyFont="1" applyBorder="1" applyAlignment="1">
      <alignment horizontal="left" vertical="center"/>
    </xf>
    <xf numFmtId="165" fontId="8" fillId="0" borderId="44" xfId="0" applyNumberFormat="1" applyFont="1" applyBorder="1" applyAlignment="1">
      <alignment horizontal="left" vertical="center"/>
    </xf>
    <xf numFmtId="165" fontId="8" fillId="0" borderId="45" xfId="0" applyNumberFormat="1" applyFont="1" applyBorder="1" applyAlignment="1">
      <alignment horizontal="left" vertical="center"/>
    </xf>
    <xf numFmtId="165" fontId="5" fillId="0" borderId="35" xfId="0" applyNumberFormat="1" applyFont="1" applyBorder="1" applyAlignment="1">
      <alignment horizontal="left" vertical="center"/>
    </xf>
    <xf numFmtId="165" fontId="5" fillId="0" borderId="36" xfId="0" applyNumberFormat="1" applyFont="1" applyBorder="1" applyAlignment="1">
      <alignment horizontal="left" vertical="center"/>
    </xf>
    <xf numFmtId="165" fontId="8" fillId="0" borderId="36" xfId="3" applyNumberFormat="1" applyFont="1" applyFill="1" applyBorder="1" applyAlignment="1">
      <alignment horizontal="center" vertical="center"/>
    </xf>
    <xf numFmtId="165" fontId="8" fillId="0" borderId="37" xfId="3" applyNumberFormat="1" applyFont="1" applyFill="1" applyBorder="1" applyAlignment="1">
      <alignment horizontal="center" vertical="center"/>
    </xf>
    <xf numFmtId="0" fontId="9" fillId="2" borderId="43" xfId="0" applyFont="1" applyFill="1" applyBorder="1" applyAlignment="1">
      <alignment horizontal="left" vertical="center"/>
    </xf>
    <xf numFmtId="0" fontId="9" fillId="2" borderId="44" xfId="0" applyFont="1" applyFill="1" applyBorder="1" applyAlignment="1">
      <alignment horizontal="left" vertical="center"/>
    </xf>
    <xf numFmtId="0" fontId="5" fillId="2" borderId="43" xfId="0" applyFont="1" applyFill="1" applyBorder="1" applyAlignment="1">
      <alignment horizontal="left" vertical="center"/>
    </xf>
    <xf numFmtId="0" fontId="5" fillId="2" borderId="43"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8" fillId="0" borderId="10" xfId="0" applyFont="1" applyBorder="1" applyAlignment="1">
      <alignment horizontal="left" vertical="center"/>
    </xf>
    <xf numFmtId="165" fontId="5" fillId="0" borderId="32" xfId="0" applyNumberFormat="1" applyFont="1" applyBorder="1" applyAlignment="1">
      <alignment horizontal="left" vertical="center"/>
    </xf>
    <xf numFmtId="165" fontId="5" fillId="0" borderId="33" xfId="0" applyNumberFormat="1" applyFont="1" applyBorder="1" applyAlignment="1">
      <alignment horizontal="left" vertical="center"/>
    </xf>
    <xf numFmtId="165" fontId="12" fillId="0" borderId="0" xfId="0" applyNumberFormat="1" applyFont="1" applyAlignment="1">
      <alignment horizontal="center" vertical="center"/>
    </xf>
    <xf numFmtId="165" fontId="9" fillId="0" borderId="0" xfId="0" applyNumberFormat="1" applyFont="1" applyAlignment="1">
      <alignment horizontal="left" vertical="center"/>
    </xf>
    <xf numFmtId="165" fontId="8" fillId="0" borderId="35" xfId="0" applyNumberFormat="1" applyFont="1" applyBorder="1" applyAlignment="1">
      <alignment horizontal="left" vertical="center"/>
    </xf>
    <xf numFmtId="165" fontId="8" fillId="0" borderId="36" xfId="0" applyNumberFormat="1" applyFont="1" applyBorder="1" applyAlignment="1">
      <alignment horizontal="left" vertical="center"/>
    </xf>
    <xf numFmtId="165" fontId="11" fillId="2" borderId="43" xfId="0" applyNumberFormat="1" applyFont="1" applyFill="1" applyBorder="1" applyAlignment="1">
      <alignment horizontal="center" vertical="center"/>
    </xf>
    <xf numFmtId="165" fontId="11" fillId="2" borderId="44" xfId="0" applyNumberFormat="1" applyFont="1" applyFill="1" applyBorder="1" applyAlignment="1">
      <alignment horizontal="center" vertical="center"/>
    </xf>
    <xf numFmtId="165" fontId="11" fillId="2" borderId="45" xfId="0" applyNumberFormat="1" applyFont="1" applyFill="1" applyBorder="1" applyAlignment="1">
      <alignment horizontal="center"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5" fillId="2" borderId="108" xfId="0" applyFont="1" applyFill="1" applyBorder="1" applyAlignment="1">
      <alignment horizontal="left" vertical="center"/>
    </xf>
    <xf numFmtId="0" fontId="5" fillId="2" borderId="92" xfId="0" applyFont="1" applyFill="1" applyBorder="1" applyAlignment="1">
      <alignment horizontal="left" vertical="center"/>
    </xf>
    <xf numFmtId="0" fontId="5" fillId="2" borderId="109" xfId="0" applyFont="1" applyFill="1" applyBorder="1" applyAlignment="1">
      <alignment horizontal="left" vertical="center"/>
    </xf>
    <xf numFmtId="165" fontId="5" fillId="8" borderId="72" xfId="3" applyNumberFormat="1" applyFont="1" applyFill="1" applyBorder="1" applyAlignment="1" applyProtection="1">
      <alignment horizontal="center" vertical="center"/>
      <protection locked="0"/>
    </xf>
    <xf numFmtId="165" fontId="5" fillId="8" borderId="73" xfId="3" applyNumberFormat="1" applyFont="1" applyFill="1" applyBorder="1" applyAlignment="1" applyProtection="1">
      <alignment horizontal="center" vertical="center"/>
      <protection locked="0"/>
    </xf>
    <xf numFmtId="165" fontId="7" fillId="0" borderId="80" xfId="0" applyNumberFormat="1" applyFont="1" applyBorder="1" applyAlignment="1" applyProtection="1">
      <alignment horizontal="left" vertical="center"/>
      <protection locked="0"/>
    </xf>
    <xf numFmtId="165" fontId="7" fillId="0" borderId="72" xfId="0" applyNumberFormat="1" applyFont="1" applyBorder="1" applyAlignment="1" applyProtection="1">
      <alignment horizontal="left" vertical="center"/>
      <protection locked="0"/>
    </xf>
    <xf numFmtId="165" fontId="7" fillId="0" borderId="43" xfId="0" applyNumberFormat="1" applyFont="1" applyBorder="1" applyAlignment="1" applyProtection="1">
      <alignment horizontal="left" vertical="center"/>
      <protection locked="0"/>
    </xf>
    <xf numFmtId="165" fontId="7" fillId="0" borderId="44" xfId="0" applyNumberFormat="1" applyFont="1" applyBorder="1" applyAlignment="1" applyProtection="1">
      <alignment horizontal="left" vertical="center"/>
      <protection locked="0"/>
    </xf>
    <xf numFmtId="165" fontId="7" fillId="0" borderId="15" xfId="0" applyNumberFormat="1" applyFont="1" applyBorder="1" applyAlignment="1">
      <alignment horizontal="left" vertical="center" wrapText="1"/>
    </xf>
    <xf numFmtId="165" fontId="7" fillId="0" borderId="14" xfId="0" applyNumberFormat="1" applyFont="1" applyBorder="1" applyAlignment="1">
      <alignment horizontal="left" vertical="center" wrapText="1"/>
    </xf>
    <xf numFmtId="49" fontId="5" fillId="8" borderId="93" xfId="3" applyNumberFormat="1" applyFont="1" applyFill="1" applyBorder="1" applyAlignment="1" applyProtection="1">
      <alignment horizontal="center" vertical="center"/>
      <protection locked="0"/>
    </xf>
    <xf numFmtId="49" fontId="5" fillId="8" borderId="94" xfId="3" applyNumberFormat="1" applyFont="1" applyFill="1" applyBorder="1" applyAlignment="1" applyProtection="1">
      <alignment horizontal="center" vertical="center"/>
      <protection locked="0"/>
    </xf>
    <xf numFmtId="49" fontId="5" fillId="8" borderId="95" xfId="3" applyNumberFormat="1" applyFont="1" applyFill="1" applyBorder="1" applyAlignment="1" applyProtection="1">
      <alignment horizontal="center" vertical="center"/>
      <protection locked="0"/>
    </xf>
    <xf numFmtId="165" fontId="17" fillId="3" borderId="49" xfId="4" applyNumberFormat="1" applyFont="1" applyFill="1" applyBorder="1" applyAlignment="1">
      <alignment horizontal="left" vertical="center"/>
    </xf>
    <xf numFmtId="165" fontId="17" fillId="3" borderId="47" xfId="4" applyNumberFormat="1" applyFont="1" applyFill="1" applyBorder="1" applyAlignment="1">
      <alignment horizontal="left" vertical="center"/>
    </xf>
    <xf numFmtId="165" fontId="17" fillId="3" borderId="64" xfId="4" applyNumberFormat="1" applyFont="1" applyFill="1" applyBorder="1" applyAlignment="1">
      <alignment horizontal="left" vertical="center"/>
    </xf>
    <xf numFmtId="0" fontId="5" fillId="8" borderId="47" xfId="0" applyFont="1" applyFill="1" applyBorder="1" applyAlignment="1" applyProtection="1">
      <alignment horizontal="left" vertical="center"/>
      <protection locked="0"/>
    </xf>
    <xf numFmtId="0" fontId="5" fillId="8" borderId="64" xfId="0" applyFont="1" applyFill="1" applyBorder="1" applyAlignment="1" applyProtection="1">
      <alignment horizontal="left" vertical="center"/>
      <protection locked="0"/>
    </xf>
    <xf numFmtId="0" fontId="7" fillId="8" borderId="46" xfId="0" applyFont="1" applyFill="1" applyBorder="1" applyAlignment="1" applyProtection="1">
      <alignment horizontal="left" vertical="center"/>
      <protection locked="0"/>
    </xf>
    <xf numFmtId="0" fontId="7" fillId="8" borderId="47" xfId="0" applyFont="1" applyFill="1" applyBorder="1" applyAlignment="1" applyProtection="1">
      <alignment horizontal="left" vertical="center"/>
      <protection locked="0"/>
    </xf>
    <xf numFmtId="0" fontId="7" fillId="8" borderId="64" xfId="0" applyFont="1" applyFill="1" applyBorder="1" applyAlignment="1" applyProtection="1">
      <alignment horizontal="left" vertical="center"/>
      <protection locked="0"/>
    </xf>
    <xf numFmtId="0" fontId="7" fillId="8" borderId="44" xfId="0" applyFont="1" applyFill="1" applyBorder="1" applyAlignment="1" applyProtection="1">
      <alignment horizontal="left" vertical="center"/>
      <protection locked="0"/>
    </xf>
    <xf numFmtId="0" fontId="7" fillId="8" borderId="45" xfId="0" applyFont="1" applyFill="1" applyBorder="1" applyAlignment="1" applyProtection="1">
      <alignment horizontal="left" vertical="center"/>
      <protection locked="0"/>
    </xf>
    <xf numFmtId="0" fontId="5" fillId="0" borderId="44" xfId="2" applyNumberFormat="1" applyFont="1" applyFill="1" applyBorder="1" applyAlignment="1">
      <alignment horizontal="center" vertical="center"/>
    </xf>
    <xf numFmtId="0" fontId="5" fillId="0" borderId="45" xfId="2" applyNumberFormat="1" applyFont="1" applyFill="1" applyBorder="1" applyAlignment="1">
      <alignment horizontal="center" vertical="center"/>
    </xf>
    <xf numFmtId="0" fontId="7" fillId="2" borderId="43" xfId="0" applyFont="1" applyFill="1" applyBorder="1" applyAlignment="1">
      <alignment horizontal="left" vertical="center"/>
    </xf>
    <xf numFmtId="0" fontId="7" fillId="2" borderId="44" xfId="0" applyFont="1" applyFill="1" applyBorder="1" applyAlignment="1">
      <alignment horizontal="left" vertical="center"/>
    </xf>
    <xf numFmtId="164" fontId="8" fillId="0" borderId="4"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5" xfId="0" applyNumberFormat="1" applyFont="1" applyBorder="1" applyAlignment="1">
      <alignment horizontal="center" vertical="center"/>
    </xf>
    <xf numFmtId="169" fontId="9" fillId="8" borderId="44" xfId="0" applyNumberFormat="1" applyFont="1" applyFill="1" applyBorder="1" applyAlignment="1" applyProtection="1">
      <alignment horizontal="center" vertical="center"/>
      <protection locked="0"/>
    </xf>
    <xf numFmtId="169" fontId="9" fillId="8" borderId="45" xfId="0" applyNumberFormat="1" applyFont="1" applyFill="1" applyBorder="1" applyAlignment="1" applyProtection="1">
      <alignment horizontal="center" vertical="center"/>
      <protection locked="0"/>
    </xf>
    <xf numFmtId="0" fontId="4" fillId="4" borderId="105" xfId="0" applyFont="1" applyFill="1" applyBorder="1" applyAlignment="1">
      <alignment horizontal="left" vertical="center"/>
    </xf>
    <xf numFmtId="164" fontId="5" fillId="0" borderId="72" xfId="0" applyNumberFormat="1" applyFont="1" applyBorder="1" applyAlignment="1">
      <alignment horizontal="center" vertical="center"/>
    </xf>
    <xf numFmtId="164" fontId="5" fillId="0" borderId="73" xfId="0" applyNumberFormat="1" applyFont="1" applyBorder="1" applyAlignment="1">
      <alignment horizontal="center" vertical="center"/>
    </xf>
    <xf numFmtId="0" fontId="10" fillId="0" borderId="69" xfId="0" applyFont="1" applyBorder="1" applyAlignment="1">
      <alignment horizontal="left" vertical="center"/>
    </xf>
    <xf numFmtId="0" fontId="10" fillId="0" borderId="66" xfId="0" applyFont="1" applyBorder="1" applyAlignment="1">
      <alignment horizontal="left" vertical="center"/>
    </xf>
    <xf numFmtId="0" fontId="7" fillId="0" borderId="80" xfId="0" applyFont="1" applyBorder="1" applyAlignment="1">
      <alignment horizontal="left" vertical="center"/>
    </xf>
    <xf numFmtId="0" fontId="7" fillId="0" borderId="72" xfId="0" applyFont="1" applyBorder="1" applyAlignment="1">
      <alignment horizontal="left" vertical="center"/>
    </xf>
    <xf numFmtId="0" fontId="15" fillId="2" borderId="43" xfId="0" applyFont="1" applyFill="1" applyBorder="1" applyAlignment="1" applyProtection="1">
      <alignment horizontal="left" vertical="center"/>
      <protection locked="0"/>
    </xf>
    <xf numFmtId="0" fontId="15" fillId="2" borderId="44" xfId="0" applyFont="1" applyFill="1" applyBorder="1" applyAlignment="1" applyProtection="1">
      <alignment horizontal="left" vertical="center"/>
      <protection locked="0"/>
    </xf>
    <xf numFmtId="169" fontId="17" fillId="0" borderId="26" xfId="0" applyNumberFormat="1" applyFont="1" applyBorder="1" applyAlignment="1">
      <alignment horizontal="center" vertical="center"/>
    </xf>
    <xf numFmtId="169" fontId="17" fillId="0" borderId="27" xfId="0" applyNumberFormat="1" applyFont="1" applyBorder="1" applyAlignment="1">
      <alignment horizontal="center" vertical="center"/>
    </xf>
    <xf numFmtId="164" fontId="5" fillId="2" borderId="72" xfId="0" applyNumberFormat="1" applyFont="1" applyFill="1" applyBorder="1" applyAlignment="1">
      <alignment horizontal="center" vertical="center"/>
    </xf>
    <xf numFmtId="164" fontId="5" fillId="2" borderId="73" xfId="0" applyNumberFormat="1" applyFont="1" applyFill="1" applyBorder="1" applyAlignment="1">
      <alignment horizontal="center" vertical="center"/>
    </xf>
    <xf numFmtId="0" fontId="7" fillId="8" borderId="54" xfId="0" applyFont="1" applyFill="1" applyBorder="1" applyAlignment="1" applyProtection="1">
      <alignment horizontal="left" vertical="center"/>
      <protection locked="0"/>
    </xf>
    <xf numFmtId="0" fontId="7" fillId="8" borderId="55" xfId="0" applyFont="1" applyFill="1" applyBorder="1" applyAlignment="1" applyProtection="1">
      <alignment horizontal="left" vertical="center"/>
      <protection locked="0"/>
    </xf>
    <xf numFmtId="0" fontId="7" fillId="8" borderId="56" xfId="0" applyFont="1" applyFill="1" applyBorder="1" applyAlignment="1" applyProtection="1">
      <alignment horizontal="left" vertical="center"/>
      <protection locked="0"/>
    </xf>
    <xf numFmtId="0" fontId="4" fillId="5" borderId="71" xfId="4" applyFont="1" applyFill="1" applyBorder="1" applyAlignment="1">
      <alignment horizontal="left" vertical="center"/>
    </xf>
    <xf numFmtId="0" fontId="13" fillId="4" borderId="68" xfId="0" applyFont="1" applyFill="1" applyBorder="1" applyAlignment="1">
      <alignment horizontal="left" vertical="center"/>
    </xf>
    <xf numFmtId="0" fontId="13" fillId="4" borderId="107" xfId="0" applyFont="1" applyFill="1" applyBorder="1" applyAlignment="1">
      <alignment horizontal="left" vertical="center"/>
    </xf>
    <xf numFmtId="169" fontId="17" fillId="0" borderId="66" xfId="0" applyNumberFormat="1" applyFont="1" applyBorder="1" applyAlignment="1">
      <alignment horizontal="center" vertical="center"/>
    </xf>
    <xf numFmtId="169" fontId="17" fillId="0" borderId="67" xfId="0" applyNumberFormat="1" applyFont="1" applyBorder="1" applyAlignment="1">
      <alignment horizontal="center" vertical="center"/>
    </xf>
    <xf numFmtId="164" fontId="8" fillId="0" borderId="17" xfId="0" applyNumberFormat="1" applyFont="1" applyBorder="1" applyAlignment="1">
      <alignment horizontal="left" vertical="center"/>
    </xf>
    <xf numFmtId="164" fontId="8" fillId="0" borderId="18" xfId="0" applyNumberFormat="1" applyFont="1" applyBorder="1" applyAlignment="1">
      <alignment horizontal="left" vertical="center"/>
    </xf>
    <xf numFmtId="164" fontId="8" fillId="0" borderId="19" xfId="0" applyNumberFormat="1" applyFont="1" applyBorder="1" applyAlignment="1">
      <alignment horizontal="left" vertical="center"/>
    </xf>
    <xf numFmtId="0" fontId="5" fillId="2" borderId="80" xfId="0" applyFont="1" applyFill="1" applyBorder="1" applyAlignment="1">
      <alignment horizontal="left" vertical="center"/>
    </xf>
    <xf numFmtId="0" fontId="5" fillId="2" borderId="72" xfId="0" applyFont="1" applyFill="1" applyBorder="1" applyAlignment="1">
      <alignment horizontal="left" vertical="center"/>
    </xf>
    <xf numFmtId="0" fontId="7" fillId="8" borderId="51" xfId="0" applyFont="1" applyFill="1" applyBorder="1" applyAlignment="1" applyProtection="1">
      <alignment horizontal="left" vertical="center"/>
      <protection locked="0"/>
    </xf>
    <xf numFmtId="0" fontId="7" fillId="8" borderId="52" xfId="0" applyFont="1" applyFill="1" applyBorder="1" applyAlignment="1" applyProtection="1">
      <alignment horizontal="left" vertical="center"/>
      <protection locked="0"/>
    </xf>
    <xf numFmtId="0" fontId="7" fillId="8" borderId="53" xfId="0" applyFont="1" applyFill="1" applyBorder="1" applyAlignment="1" applyProtection="1">
      <alignment horizontal="left" vertical="center"/>
      <protection locked="0"/>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5" fillId="8" borderId="104" xfId="0" applyFont="1" applyFill="1" applyBorder="1" applyAlignment="1" applyProtection="1">
      <alignment horizontal="left" vertical="center"/>
      <protection locked="0"/>
    </xf>
    <xf numFmtId="0" fontId="5" fillId="8" borderId="40" xfId="0" applyFont="1" applyFill="1" applyBorder="1" applyAlignment="1" applyProtection="1">
      <alignment horizontal="left" vertical="center"/>
      <protection locked="0"/>
    </xf>
    <xf numFmtId="0" fontId="5" fillId="8" borderId="41" xfId="0" applyFont="1" applyFill="1" applyBorder="1" applyAlignment="1" applyProtection="1">
      <alignment horizontal="left" vertical="center"/>
      <protection locked="0"/>
    </xf>
    <xf numFmtId="0" fontId="8" fillId="0" borderId="44" xfId="2" applyNumberFormat="1" applyFont="1" applyFill="1" applyBorder="1" applyAlignment="1">
      <alignment horizontal="center" vertical="center"/>
    </xf>
    <xf numFmtId="0" fontId="8" fillId="0" borderId="45" xfId="2" applyNumberFormat="1" applyFont="1" applyFill="1" applyBorder="1" applyAlignment="1">
      <alignment horizontal="center" vertical="center"/>
    </xf>
    <xf numFmtId="0" fontId="7" fillId="8" borderId="44" xfId="0" applyFont="1" applyFill="1" applyBorder="1" applyAlignment="1" applyProtection="1">
      <alignment horizontal="center" vertical="center"/>
      <protection locked="0"/>
    </xf>
    <xf numFmtId="0" fontId="7" fillId="8" borderId="45" xfId="0" applyFont="1" applyFill="1" applyBorder="1" applyAlignment="1" applyProtection="1">
      <alignment horizontal="center" vertical="center"/>
      <protection locked="0"/>
    </xf>
    <xf numFmtId="0" fontId="28" fillId="0" borderId="46" xfId="1" applyFont="1" applyBorder="1" applyAlignment="1">
      <alignment horizontal="left" vertical="center"/>
    </xf>
    <xf numFmtId="0" fontId="28" fillId="0" borderId="47" xfId="1" applyFont="1" applyBorder="1" applyAlignment="1">
      <alignment horizontal="left" vertical="center"/>
    </xf>
    <xf numFmtId="0" fontId="28" fillId="0" borderId="48" xfId="1" applyFont="1" applyBorder="1" applyAlignment="1">
      <alignment horizontal="left" vertical="center"/>
    </xf>
    <xf numFmtId="164" fontId="5" fillId="2" borderId="80" xfId="0" applyNumberFormat="1" applyFont="1" applyFill="1" applyBorder="1" applyAlignment="1">
      <alignment horizontal="left" vertical="center"/>
    </xf>
    <xf numFmtId="164" fontId="5" fillId="2" borderId="72" xfId="0" applyNumberFormat="1" applyFont="1" applyFill="1" applyBorder="1" applyAlignment="1">
      <alignment horizontal="left" vertical="center"/>
    </xf>
    <xf numFmtId="0" fontId="4" fillId="5" borderId="105" xfId="4" applyFont="1" applyFill="1" applyBorder="1" applyAlignment="1">
      <alignment horizontal="left" vertical="center"/>
    </xf>
    <xf numFmtId="0" fontId="13" fillId="4" borderId="105" xfId="0" applyFont="1" applyFill="1" applyBorder="1" applyAlignment="1">
      <alignment horizontal="left" vertical="center"/>
    </xf>
    <xf numFmtId="0" fontId="7" fillId="8" borderId="33" xfId="0" applyFont="1" applyFill="1" applyBorder="1" applyAlignment="1" applyProtection="1">
      <alignment horizontal="left" vertical="center"/>
      <protection locked="0"/>
    </xf>
    <xf numFmtId="0" fontId="7" fillId="8" borderId="34" xfId="0" applyFont="1" applyFill="1" applyBorder="1" applyAlignment="1" applyProtection="1">
      <alignment horizontal="left" vertical="center"/>
      <protection locked="0"/>
    </xf>
    <xf numFmtId="0" fontId="7" fillId="0" borderId="32" xfId="0" applyFont="1" applyBorder="1" applyAlignment="1">
      <alignment horizontal="left" vertical="center"/>
    </xf>
    <xf numFmtId="0" fontId="7" fillId="0" borderId="33" xfId="0" applyFont="1" applyBorder="1" applyAlignment="1">
      <alignment horizontal="left" vertical="center"/>
    </xf>
    <xf numFmtId="169" fontId="9" fillId="8" borderId="59" xfId="0" applyNumberFormat="1" applyFont="1" applyFill="1" applyBorder="1" applyAlignment="1" applyProtection="1">
      <alignment horizontal="center" vertical="center"/>
      <protection locked="0"/>
    </xf>
    <xf numFmtId="169" fontId="9" fillId="8" borderId="60" xfId="0" applyNumberFormat="1" applyFont="1" applyFill="1" applyBorder="1" applyAlignment="1" applyProtection="1">
      <alignment horizontal="center" vertical="center"/>
      <protection locked="0"/>
    </xf>
    <xf numFmtId="164" fontId="5" fillId="2" borderId="43" xfId="0" applyNumberFormat="1" applyFont="1" applyFill="1" applyBorder="1" applyAlignment="1">
      <alignment horizontal="left" vertical="center"/>
    </xf>
    <xf numFmtId="164" fontId="5" fillId="2" borderId="44" xfId="0" applyNumberFormat="1" applyFont="1" applyFill="1" applyBorder="1" applyAlignment="1">
      <alignment horizontal="left" vertical="center"/>
    </xf>
    <xf numFmtId="164" fontId="5" fillId="0" borderId="43" xfId="0" applyNumberFormat="1" applyFont="1" applyBorder="1" applyAlignment="1">
      <alignment horizontal="left" vertical="center"/>
    </xf>
    <xf numFmtId="164" fontId="5" fillId="0" borderId="44" xfId="0" applyNumberFormat="1" applyFont="1" applyBorder="1" applyAlignment="1">
      <alignment horizontal="left" vertical="center"/>
    </xf>
    <xf numFmtId="164" fontId="5" fillId="0" borderId="57" xfId="0" applyNumberFormat="1" applyFont="1" applyBorder="1" applyAlignment="1">
      <alignment horizontal="left" vertical="center"/>
    </xf>
    <xf numFmtId="164" fontId="5" fillId="0" borderId="58" xfId="0" applyNumberFormat="1"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8" borderId="36" xfId="0" applyFont="1" applyFill="1" applyBorder="1" applyAlignment="1" applyProtection="1">
      <alignment horizontal="left" vertical="center"/>
      <protection locked="0"/>
    </xf>
    <xf numFmtId="0" fontId="7" fillId="8" borderId="37" xfId="0" applyFont="1" applyFill="1" applyBorder="1" applyAlignment="1" applyProtection="1">
      <alignment horizontal="left" vertical="center"/>
      <protection locked="0"/>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8" borderId="72" xfId="0" applyFont="1" applyFill="1" applyBorder="1" applyAlignment="1" applyProtection="1">
      <alignment horizontal="left" vertical="center"/>
      <protection locked="0"/>
    </xf>
    <xf numFmtId="0" fontId="7" fillId="8" borderId="73" xfId="0" applyFont="1" applyFill="1" applyBorder="1" applyAlignment="1" applyProtection="1">
      <alignment horizontal="left" vertical="center"/>
      <protection locked="0"/>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7" fillId="8" borderId="104" xfId="0" applyFont="1" applyFill="1" applyBorder="1" applyAlignment="1" applyProtection="1">
      <alignment horizontal="left" vertical="center"/>
      <protection locked="0"/>
    </xf>
    <xf numFmtId="0" fontId="7" fillId="8" borderId="40" xfId="0" applyFont="1" applyFill="1" applyBorder="1" applyAlignment="1" applyProtection="1">
      <alignment horizontal="left" vertical="center"/>
      <protection locked="0"/>
    </xf>
    <xf numFmtId="0" fontId="7" fillId="8" borderId="106" xfId="0" applyFont="1" applyFill="1" applyBorder="1" applyAlignment="1" applyProtection="1">
      <alignment horizontal="left" vertical="center"/>
      <protection locked="0"/>
    </xf>
    <xf numFmtId="0" fontId="7" fillId="8" borderId="48" xfId="0" applyFont="1" applyFill="1" applyBorder="1" applyAlignment="1" applyProtection="1">
      <alignment horizontal="left" vertical="center"/>
      <protection locked="0"/>
    </xf>
    <xf numFmtId="0" fontId="7" fillId="0" borderId="76" xfId="0" applyFont="1" applyBorder="1" applyAlignment="1">
      <alignment horizontal="left" vertical="center"/>
    </xf>
    <xf numFmtId="0" fontId="7" fillId="0" borderId="40" xfId="0" applyFont="1" applyBorder="1" applyAlignment="1">
      <alignment horizontal="left" vertical="center"/>
    </xf>
    <xf numFmtId="0" fontId="7" fillId="0" borderId="106" xfId="0" applyFont="1" applyBorder="1" applyAlignment="1">
      <alignment horizontal="left" vertical="center"/>
    </xf>
    <xf numFmtId="0" fontId="7" fillId="0" borderId="49" xfId="0" applyFont="1" applyBorder="1" applyAlignment="1">
      <alignment horizontal="left" vertical="center"/>
    </xf>
    <xf numFmtId="0" fontId="7" fillId="8" borderId="46" xfId="0" applyFont="1" applyFill="1" applyBorder="1" applyAlignment="1" applyProtection="1">
      <alignment horizontal="center" vertical="center"/>
      <protection locked="0"/>
    </xf>
    <xf numFmtId="0" fontId="7" fillId="8" borderId="47" xfId="0" applyFont="1" applyFill="1" applyBorder="1" applyAlignment="1" applyProtection="1">
      <alignment horizontal="center" vertical="center"/>
      <protection locked="0"/>
    </xf>
    <xf numFmtId="0" fontId="7" fillId="8" borderId="48" xfId="0" applyFont="1" applyFill="1" applyBorder="1" applyAlignment="1" applyProtection="1">
      <alignment horizontal="center" vertical="center"/>
      <protection locked="0"/>
    </xf>
    <xf numFmtId="0" fontId="9" fillId="0" borderId="49" xfId="0" applyFont="1" applyBorder="1" applyAlignment="1">
      <alignment horizontal="left" vertical="center"/>
    </xf>
    <xf numFmtId="0" fontId="10" fillId="0" borderId="49"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7" fillId="8" borderId="65" xfId="0" applyFont="1" applyFill="1" applyBorder="1" applyAlignment="1" applyProtection="1">
      <alignment horizontal="left" vertical="center"/>
      <protection locked="0"/>
    </xf>
    <xf numFmtId="0" fontId="7" fillId="8" borderId="66" xfId="0" applyFont="1" applyFill="1" applyBorder="1" applyAlignment="1" applyProtection="1">
      <alignment horizontal="left" vertical="center"/>
      <protection locked="0"/>
    </xf>
    <xf numFmtId="0" fontId="7" fillId="8" borderId="67" xfId="0" applyFont="1" applyFill="1" applyBorder="1" applyAlignment="1" applyProtection="1">
      <alignment horizontal="left" vertical="center"/>
      <protection locked="0"/>
    </xf>
    <xf numFmtId="0" fontId="10" fillId="0" borderId="46" xfId="0" applyFont="1" applyBorder="1" applyAlignment="1">
      <alignment horizontal="left" vertical="center"/>
    </xf>
    <xf numFmtId="0" fontId="4" fillId="4" borderId="71" xfId="4" applyFont="1" applyFill="1" applyBorder="1" applyAlignment="1">
      <alignment horizontal="left" vertical="center"/>
    </xf>
    <xf numFmtId="0" fontId="4" fillId="4" borderId="68" xfId="4" applyFont="1" applyFill="1" applyBorder="1" applyAlignment="1">
      <alignment horizontal="left" vertical="center"/>
    </xf>
    <xf numFmtId="0" fontId="4" fillId="4" borderId="107" xfId="4" applyFont="1" applyFill="1" applyBorder="1" applyAlignment="1">
      <alignment horizontal="left" vertical="center"/>
    </xf>
    <xf numFmtId="0" fontId="17" fillId="3" borderId="0" xfId="4" applyFont="1" applyFill="1" applyAlignment="1">
      <alignment horizontal="center" vertical="center"/>
    </xf>
    <xf numFmtId="0" fontId="5" fillId="8" borderId="33" xfId="0" applyFont="1" applyFill="1" applyBorder="1" applyAlignment="1" applyProtection="1">
      <alignment horizontal="left" vertical="center"/>
      <protection locked="0"/>
    </xf>
    <xf numFmtId="0" fontId="5" fillId="8" borderId="113" xfId="0" applyFont="1" applyFill="1" applyBorder="1" applyAlignment="1" applyProtection="1">
      <alignment horizontal="left" vertical="center"/>
      <protection locked="0"/>
    </xf>
    <xf numFmtId="0" fontId="5" fillId="0" borderId="112" xfId="0" applyFont="1" applyBorder="1" applyAlignment="1">
      <alignment horizontal="left" vertical="center"/>
    </xf>
    <xf numFmtId="0" fontId="5" fillId="0" borderId="33" xfId="0" applyFont="1" applyBorder="1" applyAlignment="1">
      <alignment horizontal="left" vertical="center"/>
    </xf>
    <xf numFmtId="0" fontId="5" fillId="0" borderId="114" xfId="0" applyFont="1" applyBorder="1" applyAlignment="1">
      <alignment horizontal="left" vertical="center"/>
    </xf>
    <xf numFmtId="0" fontId="5" fillId="0" borderId="44" xfId="0" applyFont="1" applyBorder="1" applyAlignment="1">
      <alignment horizontal="left" vertical="center"/>
    </xf>
    <xf numFmtId="0" fontId="9" fillId="0" borderId="114" xfId="0" applyFont="1" applyBorder="1" applyAlignment="1">
      <alignment horizontal="left" vertical="center"/>
    </xf>
    <xf numFmtId="0" fontId="9" fillId="0" borderId="44" xfId="0" applyFont="1" applyBorder="1" applyAlignment="1">
      <alignment horizontal="left" vertical="center"/>
    </xf>
    <xf numFmtId="0" fontId="5" fillId="0" borderId="115" xfId="0" applyFont="1" applyBorder="1" applyAlignment="1">
      <alignment horizontal="left"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17" fillId="3" borderId="5" xfId="4" applyFont="1" applyFill="1" applyBorder="1" applyAlignment="1">
      <alignment horizontal="center" vertical="center"/>
    </xf>
    <xf numFmtId="0" fontId="17" fillId="3" borderId="0" xfId="4" applyFont="1" applyFill="1" applyAlignment="1">
      <alignment horizontal="center" vertical="center" wrapText="1"/>
    </xf>
    <xf numFmtId="0" fontId="5" fillId="8" borderId="115" xfId="0" applyFont="1" applyFill="1" applyBorder="1" applyAlignment="1" applyProtection="1">
      <alignment horizontal="left" vertical="center"/>
      <protection locked="0"/>
    </xf>
    <xf numFmtId="0" fontId="4" fillId="4" borderId="119" xfId="4" applyFont="1" applyFill="1" applyBorder="1" applyAlignment="1">
      <alignment horizontal="left" vertical="center" wrapText="1"/>
    </xf>
    <xf numFmtId="0" fontId="4" fillId="4" borderId="120" xfId="4" applyFont="1" applyFill="1" applyBorder="1" applyAlignment="1">
      <alignment horizontal="left" vertical="center" wrapText="1"/>
    </xf>
    <xf numFmtId="0" fontId="4" fillId="4" borderId="121" xfId="4" applyFont="1" applyFill="1" applyBorder="1" applyAlignment="1">
      <alignment horizontal="left" vertical="center" wrapText="1"/>
    </xf>
    <xf numFmtId="0" fontId="4" fillId="4" borderId="9" xfId="0" applyFont="1" applyFill="1" applyBorder="1" applyAlignment="1">
      <alignment horizontal="left"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17" fillId="3" borderId="4" xfId="4" applyFont="1" applyFill="1" applyBorder="1" applyAlignment="1">
      <alignment horizontal="center" vertical="center"/>
    </xf>
    <xf numFmtId="0" fontId="5" fillId="0" borderId="116" xfId="0" applyFont="1" applyBorder="1" applyAlignment="1">
      <alignment horizontal="left" vertical="center"/>
    </xf>
    <xf numFmtId="0" fontId="5" fillId="0" borderId="117" xfId="0" applyFont="1" applyBorder="1" applyAlignment="1">
      <alignment horizontal="left" vertical="center"/>
    </xf>
    <xf numFmtId="0" fontId="9" fillId="8" borderId="117" xfId="0" applyFont="1" applyFill="1" applyBorder="1" applyAlignment="1" applyProtection="1">
      <alignment horizontal="left" vertical="center" wrapText="1"/>
      <protection locked="0"/>
    </xf>
    <xf numFmtId="0" fontId="9" fillId="8" borderId="118" xfId="0" applyFont="1" applyFill="1" applyBorder="1" applyAlignment="1" applyProtection="1">
      <alignment horizontal="left" vertical="center" wrapText="1"/>
      <protection locked="0"/>
    </xf>
    <xf numFmtId="0" fontId="9" fillId="8" borderId="44" xfId="0" applyFont="1" applyFill="1" applyBorder="1" applyAlignment="1" applyProtection="1">
      <alignment horizontal="left" vertical="center" wrapText="1"/>
      <protection locked="0"/>
    </xf>
    <xf numFmtId="0" fontId="9" fillId="8" borderId="115" xfId="0" applyFont="1" applyFill="1" applyBorder="1" applyAlignment="1" applyProtection="1">
      <alignment horizontal="left" vertical="center" wrapText="1"/>
      <protection locked="0"/>
    </xf>
    <xf numFmtId="0" fontId="8" fillId="3" borderId="122" xfId="0" applyFont="1" applyFill="1" applyBorder="1" applyAlignment="1">
      <alignment horizontal="center" vertical="center"/>
    </xf>
    <xf numFmtId="0" fontId="8" fillId="3" borderId="66" xfId="0" applyFont="1" applyFill="1" applyBorder="1" applyAlignment="1">
      <alignment horizontal="center" vertical="center"/>
    </xf>
    <xf numFmtId="0" fontId="8" fillId="3" borderId="123" xfId="0" applyFont="1" applyFill="1" applyBorder="1" applyAlignment="1">
      <alignment horizontal="center" vertical="center"/>
    </xf>
    <xf numFmtId="0" fontId="4" fillId="4" borderId="0" xfId="0" applyFont="1" applyFill="1" applyAlignment="1">
      <alignment horizontal="center"/>
    </xf>
  </cellXfs>
  <cellStyles count="6">
    <cellStyle name="Lien hypertexte" xfId="1" builtinId="8"/>
    <cellStyle name="Milliers" xfId="2" builtinId="3"/>
    <cellStyle name="Monétaire" xfId="3" builtinId="4"/>
    <cellStyle name="Normal" xfId="0" builtinId="0"/>
    <cellStyle name="Normal 2 2" xfId="4" xr:uid="{7667634B-BD1F-4716-A8A7-BBE606BAD55D}"/>
    <cellStyle name="Pourcentage" xfId="5" builtinId="5"/>
  </cellStyles>
  <dxfs count="5">
    <dxf>
      <font>
        <b val="0"/>
        <i/>
        <color theme="4" tint="-0.24994659260841701"/>
      </font>
    </dxf>
    <dxf>
      <font>
        <b val="0"/>
        <i/>
        <color theme="4" tint="-0.24994659260841701"/>
      </font>
    </dxf>
    <dxf>
      <font>
        <b val="0"/>
        <i/>
        <color theme="4" tint="-0.24994659260841701"/>
      </font>
    </dxf>
    <dxf>
      <font>
        <b val="0"/>
        <i/>
        <color theme="4" tint="-0.24994659260841701"/>
      </font>
    </dxf>
    <dxf>
      <font>
        <b val="0"/>
        <i/>
        <color theme="4" tint="-0.24994659260841701"/>
      </font>
    </dxf>
  </dxfs>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149029</xdr:colOff>
      <xdr:row>0</xdr:row>
      <xdr:rowOff>74148</xdr:rowOff>
    </xdr:from>
    <xdr:to>
      <xdr:col>2</xdr:col>
      <xdr:colOff>1313594</xdr:colOff>
      <xdr:row>5</xdr:row>
      <xdr:rowOff>15240</xdr:rowOff>
    </xdr:to>
    <xdr:pic>
      <xdr:nvPicPr>
        <xdr:cNvPr id="2" name="Logo_SHQ">
          <a:extLst>
            <a:ext uri="{FF2B5EF4-FFF2-40B4-BE49-F238E27FC236}">
              <a16:creationId xmlns:a16="http://schemas.microsoft.com/office/drawing/2014/main" id="{3A2C797D-BF9D-465B-84B7-20695E78D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029" y="74148"/>
          <a:ext cx="1793215" cy="840252"/>
        </a:xfrm>
        <a:prstGeom prst="rect">
          <a:avLst/>
        </a:prstGeom>
      </xdr:spPr>
    </xdr:pic>
    <xdr:clientData/>
  </xdr:twoCellAnchor>
  <xdr:twoCellAnchor editAs="oneCell">
    <xdr:from>
      <xdr:col>3</xdr:col>
      <xdr:colOff>5095874</xdr:colOff>
      <xdr:row>8</xdr:row>
      <xdr:rowOff>171450</xdr:rowOff>
    </xdr:from>
    <xdr:to>
      <xdr:col>3</xdr:col>
      <xdr:colOff>6936277</xdr:colOff>
      <xdr:row>11</xdr:row>
      <xdr:rowOff>91519</xdr:rowOff>
    </xdr:to>
    <xdr:pic>
      <xdr:nvPicPr>
        <xdr:cNvPr id="3" name="Image 2">
          <a:extLst>
            <a:ext uri="{FF2B5EF4-FFF2-40B4-BE49-F238E27FC236}">
              <a16:creationId xmlns:a16="http://schemas.microsoft.com/office/drawing/2014/main" id="{7898F03A-B5F1-DFE2-CD58-1F1DDA23AB01}"/>
            </a:ext>
          </a:extLst>
        </xdr:cNvPr>
        <xdr:cNvPicPr>
          <a:picLocks noChangeAspect="1"/>
        </xdr:cNvPicPr>
      </xdr:nvPicPr>
      <xdr:blipFill rotWithShape="1">
        <a:blip xmlns:r="http://schemas.openxmlformats.org/officeDocument/2006/relationships" r:embed="rId2"/>
        <a:srcRect l="21524"/>
        <a:stretch/>
      </xdr:blipFill>
      <xdr:spPr>
        <a:xfrm>
          <a:off x="9782174" y="1400175"/>
          <a:ext cx="1840403" cy="895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2</xdr:row>
      <xdr:rowOff>1</xdr:rowOff>
    </xdr:from>
    <xdr:to>
      <xdr:col>5</xdr:col>
      <xdr:colOff>35423</xdr:colOff>
      <xdr:row>5</xdr:row>
      <xdr:rowOff>19051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14326" y="142876"/>
          <a:ext cx="2132827" cy="6743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xdr:colOff>
      <xdr:row>0</xdr:row>
      <xdr:rowOff>64770</xdr:rowOff>
    </xdr:from>
    <xdr:to>
      <xdr:col>2</xdr:col>
      <xdr:colOff>667882</xdr:colOff>
      <xdr:row>3</xdr:row>
      <xdr:rowOff>132138</xdr:rowOff>
    </xdr:to>
    <xdr:pic>
      <xdr:nvPicPr>
        <xdr:cNvPr id="3" name="Image 2">
          <a:extLst>
            <a:ext uri="{FF2B5EF4-FFF2-40B4-BE49-F238E27FC236}">
              <a16:creationId xmlns:a16="http://schemas.microsoft.com/office/drawing/2014/main" id="{482E5465-D6CE-4C43-B6CD-36C3B58983E3}"/>
            </a:ext>
          </a:extLst>
        </xdr:cNvPr>
        <xdr:cNvPicPr>
          <a:picLocks noChangeAspect="1"/>
        </xdr:cNvPicPr>
      </xdr:nvPicPr>
      <xdr:blipFill>
        <a:blip xmlns:r="http://schemas.openxmlformats.org/officeDocument/2006/relationships" r:embed="rId1"/>
        <a:stretch>
          <a:fillRect/>
        </a:stretch>
      </xdr:blipFill>
      <xdr:spPr>
        <a:xfrm>
          <a:off x="186690" y="64770"/>
          <a:ext cx="2159497" cy="65722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bitation.gouv.qc.ca/fileadmin/internet/documents/Programmes/PHAQ/PHAQ-Loyers-maximaux.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habitation.gouv.qc.ca/programme/programme/programme-de-supplement-au-loyer-quebec-pslq"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913C-44BD-4AAD-BE04-61B0055BA143}">
  <sheetPr codeName="Feuil8"/>
  <dimension ref="A2:E20"/>
  <sheetViews>
    <sheetView tabSelected="1" zoomScaleNormal="100" workbookViewId="0">
      <selection activeCell="C17" sqref="C17"/>
    </sheetView>
  </sheetViews>
  <sheetFormatPr baseColWidth="10" defaultColWidth="11.44140625" defaultRowHeight="14.4" x14ac:dyDescent="0.3"/>
  <cols>
    <col min="1" max="1" width="3.88671875" style="7" customWidth="1"/>
    <col min="2" max="2" width="5.33203125" style="7" customWidth="1"/>
    <col min="3" max="3" width="59.109375" style="7" customWidth="1"/>
    <col min="4" max="4" width="102.5546875" style="7" customWidth="1"/>
    <col min="5" max="5" width="3.88671875" style="7" customWidth="1"/>
    <col min="6" max="6" width="11.44140625" style="60"/>
    <col min="7" max="7" width="39.88671875" style="60" customWidth="1"/>
    <col min="8" max="16384" width="11.44140625" style="60"/>
  </cols>
  <sheetData>
    <row r="2" spans="2:4" x14ac:dyDescent="0.3">
      <c r="B2" s="150"/>
      <c r="C2" s="150"/>
      <c r="D2" s="150"/>
    </row>
    <row r="3" spans="2:4" x14ac:dyDescent="0.3">
      <c r="C3" s="151"/>
      <c r="D3" s="151"/>
    </row>
    <row r="6" spans="2:4" ht="28.8" customHeight="1" x14ac:dyDescent="0.5">
      <c r="B6" s="153" t="s">
        <v>386</v>
      </c>
      <c r="C6" s="153"/>
      <c r="D6" s="153"/>
    </row>
    <row r="7" spans="2:4" ht="15.6" customHeight="1" x14ac:dyDescent="0.3"/>
    <row r="8" spans="2:4" ht="25.2" customHeight="1" x14ac:dyDescent="0.3">
      <c r="B8" s="59" t="s">
        <v>0</v>
      </c>
    </row>
    <row r="9" spans="2:4" ht="25.95" customHeight="1" x14ac:dyDescent="0.3">
      <c r="B9" s="150" t="s">
        <v>379</v>
      </c>
      <c r="C9" s="150"/>
      <c r="D9" s="150"/>
    </row>
    <row r="10" spans="2:4" ht="25.95" customHeight="1" x14ac:dyDescent="0.3">
      <c r="B10" s="150" t="s">
        <v>341</v>
      </c>
      <c r="C10" s="150"/>
      <c r="D10" s="150"/>
    </row>
    <row r="11" spans="2:4" ht="25.95" customHeight="1" x14ac:dyDescent="0.3">
      <c r="B11" s="59" t="s">
        <v>1</v>
      </c>
    </row>
    <row r="12" spans="2:4" ht="25.95" customHeight="1" x14ac:dyDescent="0.3">
      <c r="B12" s="126" t="s">
        <v>349</v>
      </c>
    </row>
    <row r="13" spans="2:4" ht="25.95" customHeight="1" x14ac:dyDescent="0.3">
      <c r="C13" s="127" t="s">
        <v>350</v>
      </c>
      <c r="D13" s="61" t="s">
        <v>2</v>
      </c>
    </row>
    <row r="14" spans="2:4" ht="25.95" customHeight="1" x14ac:dyDescent="0.3">
      <c r="C14" s="152" t="s">
        <v>404</v>
      </c>
      <c r="D14" s="152"/>
    </row>
    <row r="15" spans="2:4" ht="25.95" customHeight="1" x14ac:dyDescent="0.3">
      <c r="C15" s="149" t="s">
        <v>405</v>
      </c>
      <c r="D15" s="149"/>
    </row>
    <row r="16" spans="2:4" ht="25.95" customHeight="1" x14ac:dyDescent="0.3"/>
    <row r="17" spans="3:5" ht="25.95" customHeight="1" x14ac:dyDescent="0.3">
      <c r="C17" s="145"/>
      <c r="D17" s="126"/>
      <c r="E17" s="126"/>
    </row>
    <row r="18" spans="3:5" ht="25.95" customHeight="1" x14ac:dyDescent="0.3">
      <c r="C18" s="145"/>
      <c r="D18" s="148"/>
      <c r="E18" s="148"/>
    </row>
    <row r="19" spans="3:5" ht="25.95" customHeight="1" x14ac:dyDescent="0.3"/>
    <row r="20" spans="3:5" ht="25.95" customHeight="1" x14ac:dyDescent="0.3"/>
  </sheetData>
  <sheetProtection algorithmName="SHA-512" hashValue="DudT0bkKjgCYI9VOVBXRnoNAnI8u7VIrvu7Asn577bGBgeevjIzMxcuRTyaXHZNYepN3D02Ea6lZeE7/9ULLlA==" saltValue="WFYXAKU2QVJRRrC5T+AI2Q==" spinCount="100000" sheet="1" objects="1" scenarios="1"/>
  <mergeCells count="8">
    <mergeCell ref="D18:E18"/>
    <mergeCell ref="C15:D15"/>
    <mergeCell ref="B2:D2"/>
    <mergeCell ref="C3:D3"/>
    <mergeCell ref="B9:D9"/>
    <mergeCell ref="B10:D10"/>
    <mergeCell ref="C14:D14"/>
    <mergeCell ref="B6:D6"/>
  </mergeCells>
  <hyperlinks>
    <hyperlink ref="D13" r:id="rId1" xr:uid="{F5D5B9BE-9179-4256-899A-637D263E017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E5CC5-5025-4953-BACC-1C52F5716CBE}">
  <sheetPr codeName="Feuil5"/>
  <dimension ref="A2:AB285"/>
  <sheetViews>
    <sheetView showGridLines="0" topLeftCell="A2" zoomScaleNormal="100" workbookViewId="0">
      <selection activeCell="G27" sqref="G27:J27"/>
    </sheetView>
  </sheetViews>
  <sheetFormatPr baseColWidth="10" defaultColWidth="11.5546875" defaultRowHeight="0" customHeight="1" zeroHeight="1" x14ac:dyDescent="0.3"/>
  <cols>
    <col min="1" max="1" width="3.6640625" style="7" customWidth="1"/>
    <col min="2" max="2" width="1.6640625" style="7" customWidth="1"/>
    <col min="3" max="3" width="7.6640625" style="7" customWidth="1"/>
    <col min="4" max="4" width="9.33203125" style="7" customWidth="1"/>
    <col min="5" max="5" width="13.109375" style="7" customWidth="1"/>
    <col min="6" max="6" width="10.109375" style="7" customWidth="1"/>
    <col min="7" max="7" width="8.109375" style="7" customWidth="1"/>
    <col min="8" max="8" width="10.109375" style="7" customWidth="1"/>
    <col min="9" max="9" width="8.109375" style="7" customWidth="1"/>
    <col min="10" max="10" width="9.6640625" style="7" customWidth="1"/>
    <col min="11" max="11" width="1.33203125" style="7" customWidth="1"/>
    <col min="12" max="12" width="7.6640625" style="7" customWidth="1"/>
    <col min="13" max="13" width="10.109375" style="7" customWidth="1"/>
    <col min="14" max="14" width="8" style="7" customWidth="1"/>
    <col min="15" max="15" width="13.88671875" style="7" customWidth="1"/>
    <col min="16" max="16" width="5.109375" style="7" customWidth="1"/>
    <col min="17" max="17" width="9.33203125" style="7" customWidth="1"/>
    <col min="18" max="18" width="8.6640625" style="7" customWidth="1"/>
    <col min="19" max="19" width="24.21875" style="5" customWidth="1"/>
    <col min="20" max="20" width="21.109375" style="5" customWidth="1"/>
    <col min="21" max="21" width="16.109375" style="5" customWidth="1"/>
    <col min="22" max="23" width="20.33203125" style="5" customWidth="1"/>
    <col min="24" max="16379" width="11.5546875" style="2"/>
    <col min="16380" max="16384" width="20.6640625" style="2" customWidth="1"/>
  </cols>
  <sheetData>
    <row r="2" spans="1:23" ht="11.4" customHeight="1" x14ac:dyDescent="0.3">
      <c r="A2" s="6"/>
      <c r="B2" s="6"/>
      <c r="C2" s="6"/>
      <c r="D2" s="6"/>
      <c r="E2" s="6"/>
      <c r="F2" s="6"/>
      <c r="H2" s="6"/>
      <c r="I2" s="6"/>
      <c r="J2" s="17"/>
      <c r="K2" s="17"/>
      <c r="L2" s="17"/>
      <c r="M2" s="17"/>
      <c r="N2" s="17"/>
      <c r="O2" s="2"/>
      <c r="P2" s="16"/>
      <c r="Q2" s="16"/>
      <c r="R2" s="16"/>
      <c r="S2" s="7"/>
      <c r="T2" s="7"/>
      <c r="U2" s="7"/>
      <c r="V2" s="7"/>
      <c r="W2" s="7"/>
    </row>
    <row r="3" spans="1:23" ht="19.95" customHeight="1" x14ac:dyDescent="0.3">
      <c r="A3" s="6"/>
      <c r="C3" s="6"/>
      <c r="D3" s="6"/>
      <c r="E3" s="5"/>
      <c r="F3" s="5"/>
      <c r="G3" s="2"/>
      <c r="H3" s="5"/>
      <c r="I3" s="6"/>
      <c r="J3" s="247" t="s">
        <v>351</v>
      </c>
      <c r="K3" s="248"/>
      <c r="L3" s="248"/>
      <c r="M3" s="248"/>
      <c r="N3" s="248"/>
      <c r="O3" s="248"/>
      <c r="P3" s="248"/>
      <c r="Q3" s="248"/>
      <c r="R3" s="249"/>
      <c r="S3" s="92"/>
      <c r="T3" s="2"/>
      <c r="U3" s="2"/>
      <c r="V3" s="2"/>
      <c r="W3" s="2"/>
    </row>
    <row r="4" spans="1:23" ht="16.95" customHeight="1" x14ac:dyDescent="0.3">
      <c r="A4" s="6"/>
      <c r="C4" s="6"/>
      <c r="D4" s="6"/>
      <c r="E4" s="5"/>
      <c r="F4" s="2"/>
      <c r="G4" s="2"/>
      <c r="H4" s="2"/>
      <c r="I4" s="6"/>
      <c r="J4" s="243" t="s">
        <v>3</v>
      </c>
      <c r="K4" s="244"/>
      <c r="L4" s="244"/>
      <c r="M4" s="244" t="s">
        <v>3</v>
      </c>
      <c r="N4" s="244"/>
      <c r="O4" s="256"/>
      <c r="P4" s="256"/>
      <c r="Q4" s="256"/>
      <c r="R4" s="257"/>
      <c r="S4" s="2"/>
      <c r="T4" s="2"/>
      <c r="U4" s="2"/>
      <c r="V4" s="2"/>
      <c r="W4" s="2"/>
    </row>
    <row r="5" spans="1:23" ht="16.95" customHeight="1" x14ac:dyDescent="0.3">
      <c r="A5" s="6"/>
      <c r="C5" s="6"/>
      <c r="D5" s="6"/>
      <c r="E5" s="5"/>
      <c r="F5" s="2"/>
      <c r="G5" s="2"/>
      <c r="H5" s="2"/>
      <c r="I5" s="6"/>
      <c r="J5" s="252" t="s">
        <v>4</v>
      </c>
      <c r="K5" s="253"/>
      <c r="L5" s="253"/>
      <c r="M5" s="253"/>
      <c r="N5" s="253"/>
      <c r="O5" s="254"/>
      <c r="P5" s="254"/>
      <c r="Q5" s="254"/>
      <c r="R5" s="255"/>
      <c r="S5" s="2"/>
      <c r="T5" s="2"/>
      <c r="U5" s="2"/>
      <c r="V5" s="2"/>
      <c r="W5" s="2"/>
    </row>
    <row r="6" spans="1:23" ht="16.95" customHeight="1" x14ac:dyDescent="0.3">
      <c r="A6" s="6"/>
      <c r="C6" s="6"/>
      <c r="D6" s="6"/>
      <c r="E6" s="5"/>
      <c r="F6" s="2"/>
      <c r="G6" s="2"/>
      <c r="H6" s="2"/>
      <c r="I6" s="6"/>
      <c r="J6" s="252" t="s">
        <v>5</v>
      </c>
      <c r="K6" s="253"/>
      <c r="L6" s="253"/>
      <c r="M6" s="253"/>
      <c r="N6" s="253"/>
      <c r="O6" s="254"/>
      <c r="P6" s="254"/>
      <c r="Q6" s="254"/>
      <c r="R6" s="255"/>
      <c r="S6" s="2"/>
      <c r="T6" s="2"/>
      <c r="U6" s="2"/>
      <c r="V6" s="2"/>
      <c r="W6" s="2"/>
    </row>
    <row r="7" spans="1:23" ht="16.95" customHeight="1" x14ac:dyDescent="0.3">
      <c r="A7" s="6"/>
      <c r="C7" s="6"/>
      <c r="D7" s="6"/>
      <c r="E7" s="5"/>
      <c r="F7" s="2"/>
      <c r="G7" s="2"/>
      <c r="H7" s="2"/>
      <c r="I7" s="6"/>
      <c r="J7" s="250" t="s">
        <v>6</v>
      </c>
      <c r="K7" s="251"/>
      <c r="L7" s="251"/>
      <c r="M7" s="251"/>
      <c r="N7" s="251"/>
      <c r="O7" s="245"/>
      <c r="P7" s="245"/>
      <c r="Q7" s="245"/>
      <c r="R7" s="246"/>
      <c r="S7" s="2"/>
      <c r="T7" s="2"/>
      <c r="U7" s="2"/>
      <c r="V7" s="2"/>
      <c r="W7" s="2"/>
    </row>
    <row r="8" spans="1:23" ht="11.4" customHeight="1" x14ac:dyDescent="0.3">
      <c r="A8" s="6"/>
      <c r="B8" s="6"/>
      <c r="C8" s="6"/>
      <c r="D8" s="6"/>
      <c r="E8" s="6"/>
      <c r="F8" s="6"/>
      <c r="H8" s="6"/>
      <c r="I8" s="6"/>
      <c r="J8" s="261"/>
      <c r="K8" s="261"/>
      <c r="L8" s="261"/>
      <c r="M8" s="261"/>
      <c r="N8" s="261"/>
      <c r="O8" s="2"/>
      <c r="P8" s="260"/>
      <c r="Q8" s="260"/>
      <c r="R8" s="260"/>
    </row>
    <row r="9" spans="1:23" ht="11.4" customHeight="1" x14ac:dyDescent="0.3">
      <c r="A9" s="6"/>
      <c r="B9" s="6"/>
      <c r="C9" s="6"/>
      <c r="D9" s="6"/>
      <c r="E9" s="6"/>
      <c r="F9" s="6"/>
      <c r="H9" s="6"/>
      <c r="I9" s="6"/>
      <c r="J9" s="261"/>
      <c r="K9" s="261"/>
      <c r="L9" s="261"/>
      <c r="M9" s="261"/>
      <c r="N9" s="261"/>
      <c r="O9" s="2"/>
      <c r="P9" s="260"/>
      <c r="Q9" s="260"/>
      <c r="R9" s="260"/>
    </row>
    <row r="10" spans="1:23" ht="19.95" customHeight="1" x14ac:dyDescent="0.3">
      <c r="A10" s="6"/>
      <c r="B10" s="258" t="s">
        <v>352</v>
      </c>
      <c r="C10" s="259"/>
      <c r="D10" s="259"/>
      <c r="E10" s="259"/>
      <c r="F10" s="259"/>
      <c r="G10" s="259"/>
      <c r="H10" s="259"/>
      <c r="I10" s="259"/>
      <c r="J10" s="259"/>
      <c r="K10" s="259"/>
      <c r="L10" s="259"/>
      <c r="M10" s="259"/>
      <c r="N10" s="259"/>
      <c r="O10" s="259"/>
      <c r="P10" s="259"/>
      <c r="Q10" s="259"/>
      <c r="R10" s="259"/>
      <c r="S10" s="2"/>
      <c r="T10" s="2"/>
      <c r="U10" s="2"/>
      <c r="V10" s="2"/>
      <c r="W10" s="2"/>
    </row>
    <row r="11" spans="1:23" ht="16.95" customHeight="1" x14ac:dyDescent="0.3">
      <c r="A11" s="6"/>
      <c r="B11" s="499" t="s">
        <v>7</v>
      </c>
      <c r="C11" s="500"/>
      <c r="D11" s="500"/>
      <c r="E11" s="500"/>
      <c r="F11" s="500"/>
      <c r="G11" s="500"/>
      <c r="H11" s="500"/>
      <c r="I11" s="497"/>
      <c r="J11" s="497"/>
      <c r="K11" s="497"/>
      <c r="L11" s="497"/>
      <c r="M11" s="497"/>
      <c r="N11" s="497"/>
      <c r="O11" s="497"/>
      <c r="P11" s="497"/>
      <c r="Q11" s="497"/>
      <c r="R11" s="498"/>
      <c r="S11" s="2"/>
      <c r="T11" s="2"/>
      <c r="U11" s="2"/>
      <c r="V11" s="2"/>
      <c r="W11" s="2"/>
    </row>
    <row r="12" spans="1:23" ht="16.95" customHeight="1" x14ac:dyDescent="0.3">
      <c r="A12" s="6"/>
      <c r="B12" s="444" t="s">
        <v>393</v>
      </c>
      <c r="C12" s="445"/>
      <c r="D12" s="445"/>
      <c r="E12" s="445"/>
      <c r="F12" s="445"/>
      <c r="G12" s="445"/>
      <c r="H12" s="445"/>
      <c r="I12" s="440"/>
      <c r="J12" s="440"/>
      <c r="K12" s="440"/>
      <c r="L12" s="440"/>
      <c r="M12" s="440"/>
      <c r="N12" s="440"/>
      <c r="O12" s="440"/>
      <c r="P12" s="440"/>
      <c r="Q12" s="440"/>
      <c r="R12" s="441"/>
      <c r="S12" s="2"/>
      <c r="T12" s="2"/>
      <c r="U12" s="2"/>
      <c r="V12" s="2"/>
      <c r="W12" s="2"/>
    </row>
    <row r="13" spans="1:23" ht="16.95" customHeight="1" x14ac:dyDescent="0.3">
      <c r="A13" s="6"/>
      <c r="B13" s="444" t="s">
        <v>394</v>
      </c>
      <c r="C13" s="445"/>
      <c r="D13" s="445"/>
      <c r="E13" s="445"/>
      <c r="F13" s="445"/>
      <c r="G13" s="445"/>
      <c r="H13" s="445"/>
      <c r="I13" s="440"/>
      <c r="J13" s="440"/>
      <c r="K13" s="440"/>
      <c r="L13" s="440"/>
      <c r="M13" s="440"/>
      <c r="N13" s="440"/>
      <c r="O13" s="440"/>
      <c r="P13" s="440"/>
      <c r="Q13" s="440"/>
      <c r="R13" s="441"/>
      <c r="S13" s="2"/>
      <c r="T13" s="2"/>
      <c r="U13" s="2"/>
      <c r="V13" s="2"/>
      <c r="W13" s="2"/>
    </row>
    <row r="14" spans="1:23" ht="16.95" customHeight="1" x14ac:dyDescent="0.3">
      <c r="A14" s="6"/>
      <c r="B14" s="444" t="s">
        <v>395</v>
      </c>
      <c r="C14" s="445"/>
      <c r="D14" s="445"/>
      <c r="E14" s="445"/>
      <c r="F14" s="445"/>
      <c r="G14" s="445"/>
      <c r="H14" s="445"/>
      <c r="I14" s="440"/>
      <c r="J14" s="440"/>
      <c r="K14" s="440"/>
      <c r="L14" s="440"/>
      <c r="M14" s="440"/>
      <c r="N14" s="440"/>
      <c r="O14" s="440"/>
      <c r="P14" s="440"/>
      <c r="Q14" s="440"/>
      <c r="R14" s="441"/>
      <c r="S14" s="2"/>
      <c r="T14" s="2"/>
      <c r="U14" s="2"/>
      <c r="V14" s="2"/>
      <c r="W14" s="2"/>
    </row>
    <row r="15" spans="1:23" ht="16.95" customHeight="1" x14ac:dyDescent="0.3">
      <c r="A15" s="6"/>
      <c r="B15" s="444" t="s">
        <v>396</v>
      </c>
      <c r="C15" s="445"/>
      <c r="D15" s="445"/>
      <c r="E15" s="445"/>
      <c r="F15" s="445"/>
      <c r="G15" s="445"/>
      <c r="H15" s="445"/>
      <c r="I15" s="440"/>
      <c r="J15" s="440"/>
      <c r="K15" s="440"/>
      <c r="L15" s="440"/>
      <c r="M15" s="440"/>
      <c r="N15" s="440"/>
      <c r="O15" s="440"/>
      <c r="P15" s="440"/>
      <c r="Q15" s="440"/>
      <c r="R15" s="441"/>
      <c r="S15" s="2"/>
      <c r="T15" s="2"/>
      <c r="U15" s="2"/>
      <c r="V15" s="2"/>
      <c r="W15" s="2"/>
    </row>
    <row r="16" spans="1:23" ht="16.95" customHeight="1" x14ac:dyDescent="0.3">
      <c r="A16" s="6"/>
      <c r="B16" s="444" t="s">
        <v>9</v>
      </c>
      <c r="C16" s="445"/>
      <c r="D16" s="445"/>
      <c r="E16" s="445"/>
      <c r="F16" s="445"/>
      <c r="G16" s="445"/>
      <c r="H16" s="445"/>
      <c r="I16" s="440"/>
      <c r="J16" s="440"/>
      <c r="K16" s="440"/>
      <c r="L16" s="440"/>
      <c r="M16" s="440"/>
      <c r="N16" s="440"/>
      <c r="O16" s="440"/>
      <c r="P16" s="440"/>
      <c r="Q16" s="440"/>
      <c r="R16" s="441"/>
      <c r="S16" s="2"/>
      <c r="T16" s="2"/>
      <c r="U16" s="2"/>
      <c r="V16" s="2"/>
      <c r="W16" s="2"/>
    </row>
    <row r="17" spans="1:23" ht="16.95" customHeight="1" x14ac:dyDescent="0.3">
      <c r="A17" s="6"/>
      <c r="B17" s="444" t="s">
        <v>8</v>
      </c>
      <c r="C17" s="445"/>
      <c r="D17" s="445"/>
      <c r="E17" s="445"/>
      <c r="F17" s="445"/>
      <c r="G17" s="445"/>
      <c r="H17" s="445"/>
      <c r="I17" s="440"/>
      <c r="J17" s="440"/>
      <c r="K17" s="440"/>
      <c r="L17" s="440"/>
      <c r="M17" s="440"/>
      <c r="N17" s="440"/>
      <c r="O17" s="440"/>
      <c r="P17" s="440"/>
      <c r="Q17" s="440"/>
      <c r="R17" s="441"/>
      <c r="S17" s="14"/>
      <c r="T17" s="2"/>
      <c r="U17" s="2"/>
      <c r="V17" s="2"/>
      <c r="W17" s="2"/>
    </row>
    <row r="18" spans="1:23" ht="16.95" customHeight="1" x14ac:dyDescent="0.3">
      <c r="A18" s="6"/>
      <c r="B18" s="444" t="s">
        <v>397</v>
      </c>
      <c r="C18" s="445"/>
      <c r="D18" s="445"/>
      <c r="E18" s="445"/>
      <c r="F18" s="445"/>
      <c r="G18" s="445"/>
      <c r="H18" s="445"/>
      <c r="I18" s="440" t="s">
        <v>403</v>
      </c>
      <c r="J18" s="440"/>
      <c r="K18" s="440"/>
      <c r="L18" s="440"/>
      <c r="M18" s="440"/>
      <c r="N18" s="440"/>
      <c r="O18" s="440"/>
      <c r="P18" s="440"/>
      <c r="Q18" s="440"/>
      <c r="R18" s="441"/>
      <c r="S18" s="14"/>
      <c r="T18" s="2"/>
      <c r="U18" s="2"/>
      <c r="V18" s="2"/>
      <c r="W18" s="2"/>
    </row>
    <row r="19" spans="1:23" ht="16.95" customHeight="1" x14ac:dyDescent="0.3">
      <c r="A19" s="6"/>
      <c r="B19" s="444" t="s">
        <v>398</v>
      </c>
      <c r="C19" s="445"/>
      <c r="D19" s="445"/>
      <c r="E19" s="445"/>
      <c r="F19" s="445"/>
      <c r="G19" s="445"/>
      <c r="H19" s="445"/>
      <c r="I19" s="440"/>
      <c r="J19" s="440"/>
      <c r="K19" s="440"/>
      <c r="L19" s="440"/>
      <c r="M19" s="440"/>
      <c r="N19" s="440"/>
      <c r="O19" s="440"/>
      <c r="P19" s="440"/>
      <c r="Q19" s="440"/>
      <c r="R19" s="441"/>
      <c r="S19" s="14"/>
      <c r="T19" s="2"/>
      <c r="U19" s="2"/>
      <c r="V19" s="2"/>
      <c r="W19" s="2"/>
    </row>
    <row r="20" spans="1:23" ht="16.95" customHeight="1" x14ac:dyDescent="0.3">
      <c r="A20" s="6"/>
      <c r="B20" s="509" t="s">
        <v>10</v>
      </c>
      <c r="C20" s="510"/>
      <c r="D20" s="510"/>
      <c r="E20" s="510"/>
      <c r="F20" s="510"/>
      <c r="G20" s="510"/>
      <c r="H20" s="510"/>
      <c r="I20" s="511" t="s">
        <v>11</v>
      </c>
      <c r="J20" s="511"/>
      <c r="K20" s="511"/>
      <c r="L20" s="511"/>
      <c r="M20" s="511"/>
      <c r="N20" s="511"/>
      <c r="O20" s="511"/>
      <c r="P20" s="511"/>
      <c r="Q20" s="511"/>
      <c r="R20" s="512"/>
      <c r="S20" s="40"/>
      <c r="T20" s="2"/>
      <c r="U20" s="2"/>
      <c r="V20" s="2"/>
      <c r="W20" s="2"/>
    </row>
    <row r="21" spans="1:23" ht="11.4" customHeight="1" x14ac:dyDescent="0.3">
      <c r="A21" s="6"/>
      <c r="B21" s="6"/>
      <c r="C21" s="6"/>
      <c r="D21" s="6"/>
      <c r="E21" s="6"/>
      <c r="F21" s="6"/>
      <c r="H21" s="6"/>
      <c r="I21" s="6"/>
      <c r="J21" s="261"/>
      <c r="K21" s="261"/>
      <c r="L21" s="261"/>
      <c r="M21" s="261"/>
      <c r="N21" s="261"/>
      <c r="O21" s="2"/>
      <c r="P21" s="260"/>
      <c r="Q21" s="260"/>
      <c r="R21" s="260"/>
    </row>
    <row r="22" spans="1:23" ht="19.95" customHeight="1" x14ac:dyDescent="0.3">
      <c r="A22" s="6"/>
      <c r="B22" s="495" t="s">
        <v>12</v>
      </c>
      <c r="C22" s="496"/>
      <c r="D22" s="496"/>
      <c r="E22" s="496"/>
      <c r="F22" s="496"/>
      <c r="G22" s="496"/>
      <c r="H22" s="496"/>
      <c r="I22" s="496"/>
      <c r="J22" s="496"/>
      <c r="K22" s="496"/>
      <c r="L22" s="496"/>
      <c r="M22" s="496"/>
      <c r="N22" s="496"/>
      <c r="O22" s="496"/>
      <c r="P22" s="496"/>
      <c r="Q22" s="496"/>
      <c r="R22" s="496"/>
      <c r="S22" s="2"/>
      <c r="T22" s="2"/>
      <c r="U22" s="2"/>
      <c r="V22" s="2"/>
      <c r="W22" s="2"/>
    </row>
    <row r="23" spans="1:23" ht="16.95" customHeight="1" x14ac:dyDescent="0.3">
      <c r="A23" s="6"/>
      <c r="B23" s="525" t="s">
        <v>13</v>
      </c>
      <c r="C23" s="526"/>
      <c r="D23" s="526"/>
      <c r="E23" s="526"/>
      <c r="F23" s="527"/>
      <c r="G23" s="521" t="s">
        <v>14</v>
      </c>
      <c r="H23" s="522"/>
      <c r="I23" s="522"/>
      <c r="J23" s="523"/>
      <c r="K23" s="75" t="s">
        <v>15</v>
      </c>
      <c r="L23" s="76"/>
      <c r="M23" s="77"/>
      <c r="N23" s="78"/>
      <c r="O23" s="516"/>
      <c r="P23" s="516"/>
      <c r="Q23" s="516"/>
      <c r="R23" s="517"/>
      <c r="S23" s="2"/>
      <c r="T23" s="2"/>
      <c r="U23" s="2"/>
      <c r="V23" s="2"/>
      <c r="W23" s="2"/>
    </row>
    <row r="24" spans="1:23" ht="16.95" customHeight="1" x14ac:dyDescent="0.3">
      <c r="A24" s="6"/>
      <c r="B24" s="528" t="s">
        <v>16</v>
      </c>
      <c r="C24" s="514"/>
      <c r="D24" s="514"/>
      <c r="E24" s="514"/>
      <c r="F24" s="515"/>
      <c r="G24" s="437" t="s">
        <v>17</v>
      </c>
      <c r="H24" s="438"/>
      <c r="I24" s="438"/>
      <c r="J24" s="524"/>
      <c r="K24" s="35" t="s">
        <v>18</v>
      </c>
      <c r="L24" s="35"/>
      <c r="M24" s="35"/>
      <c r="N24" s="35"/>
      <c r="O24" s="440"/>
      <c r="P24" s="440"/>
      <c r="Q24" s="440"/>
      <c r="R24" s="441"/>
      <c r="S24" s="2"/>
      <c r="T24" s="2"/>
      <c r="U24" s="2"/>
      <c r="V24" s="2"/>
      <c r="W24" s="2"/>
    </row>
    <row r="25" spans="1:23" ht="16.95" customHeight="1" x14ac:dyDescent="0.3">
      <c r="A25" s="6"/>
      <c r="B25" s="528" t="s">
        <v>19</v>
      </c>
      <c r="C25" s="514"/>
      <c r="D25" s="514"/>
      <c r="E25" s="514"/>
      <c r="F25" s="515"/>
      <c r="G25" s="529"/>
      <c r="H25" s="530"/>
      <c r="I25" s="530"/>
      <c r="J25" s="531"/>
      <c r="K25" s="518" t="s">
        <v>353</v>
      </c>
      <c r="L25" s="519"/>
      <c r="M25" s="519"/>
      <c r="N25" s="520"/>
      <c r="O25" s="437"/>
      <c r="P25" s="438"/>
      <c r="Q25" s="438"/>
      <c r="R25" s="439"/>
      <c r="S25" s="2"/>
      <c r="T25" s="2"/>
      <c r="U25" s="2"/>
      <c r="V25" s="2"/>
      <c r="W25" s="2"/>
    </row>
    <row r="26" spans="1:23" ht="16.95" customHeight="1" x14ac:dyDescent="0.3">
      <c r="A26" s="6"/>
      <c r="B26" s="532" t="s">
        <v>384</v>
      </c>
      <c r="C26" s="519"/>
      <c r="D26" s="519"/>
      <c r="E26" s="519"/>
      <c r="F26" s="520"/>
      <c r="G26" s="529"/>
      <c r="H26" s="530"/>
      <c r="I26" s="530"/>
      <c r="J26" s="531"/>
      <c r="K26" s="513" t="s">
        <v>21</v>
      </c>
      <c r="L26" s="514"/>
      <c r="M26" s="514"/>
      <c r="N26" s="514"/>
      <c r="O26" s="514"/>
      <c r="P26" s="515"/>
      <c r="Q26" s="442">
        <f>+'Projet Loyer'!E33</f>
        <v>0</v>
      </c>
      <c r="R26" s="443"/>
      <c r="S26" s="2"/>
      <c r="U26" s="2"/>
      <c r="V26" s="2"/>
      <c r="W26" s="2"/>
    </row>
    <row r="27" spans="1:23" ht="16.95" customHeight="1" x14ac:dyDescent="0.3">
      <c r="A27" s="6"/>
      <c r="B27" s="533" t="s">
        <v>20</v>
      </c>
      <c r="C27" s="534"/>
      <c r="D27" s="534"/>
      <c r="E27" s="534"/>
      <c r="F27" s="535"/>
      <c r="G27" s="480">
        <f>+G26+G25</f>
        <v>0</v>
      </c>
      <c r="H27" s="481"/>
      <c r="I27" s="481"/>
      <c r="J27" s="482"/>
      <c r="K27" s="513" t="s">
        <v>406</v>
      </c>
      <c r="L27" s="514"/>
      <c r="M27" s="514"/>
      <c r="N27" s="514"/>
      <c r="O27" s="514"/>
      <c r="P27" s="515"/>
      <c r="Q27" s="442">
        <f>+'Projet Loyer'!H33</f>
        <v>0</v>
      </c>
      <c r="R27" s="443"/>
      <c r="S27" s="2"/>
      <c r="U27" s="2"/>
      <c r="V27" s="2"/>
      <c r="W27" s="2"/>
    </row>
    <row r="28" spans="1:23" ht="16.95" customHeight="1" x14ac:dyDescent="0.3">
      <c r="A28" s="6"/>
      <c r="B28" s="124"/>
      <c r="C28" s="125"/>
      <c r="D28" s="125"/>
      <c r="E28" s="125"/>
      <c r="F28" s="125"/>
      <c r="G28" s="125"/>
      <c r="H28" s="125"/>
      <c r="I28" s="125"/>
      <c r="J28" s="125"/>
      <c r="K28" s="518" t="s">
        <v>407</v>
      </c>
      <c r="L28" s="519"/>
      <c r="M28" s="519"/>
      <c r="N28" s="519"/>
      <c r="O28" s="519"/>
      <c r="P28" s="520"/>
      <c r="Q28" s="442">
        <f>+'Projet Loyer'!K33</f>
        <v>0</v>
      </c>
      <c r="R28" s="443"/>
      <c r="S28" s="2"/>
      <c r="U28" s="2"/>
      <c r="V28" s="2"/>
      <c r="W28" s="2"/>
    </row>
    <row r="29" spans="1:23" ht="16.95" customHeight="1" x14ac:dyDescent="0.3">
      <c r="A29" s="6"/>
      <c r="B29" s="124"/>
      <c r="C29" s="125"/>
      <c r="D29" s="125"/>
      <c r="E29" s="125"/>
      <c r="F29" s="125"/>
      <c r="G29" s="125"/>
      <c r="H29" s="125"/>
      <c r="I29" s="125"/>
      <c r="J29" s="125"/>
      <c r="K29" s="539" t="s">
        <v>339</v>
      </c>
      <c r="L29" s="534"/>
      <c r="M29" s="534"/>
      <c r="N29" s="534"/>
      <c r="O29" s="534"/>
      <c r="P29" s="535"/>
      <c r="Q29" s="486">
        <f>+Q26+Q27+Q28</f>
        <v>0</v>
      </c>
      <c r="R29" s="487"/>
      <c r="S29" s="2"/>
    </row>
    <row r="30" spans="1:23" ht="16.95" customHeight="1" x14ac:dyDescent="0.3">
      <c r="A30" s="6"/>
      <c r="B30" s="124"/>
      <c r="C30" s="125"/>
      <c r="D30" s="125"/>
      <c r="E30" s="125"/>
      <c r="F30" s="125"/>
      <c r="G30" s="125"/>
      <c r="H30" s="125"/>
      <c r="I30" s="125"/>
      <c r="J30" s="125"/>
      <c r="K30" s="490" t="s">
        <v>354</v>
      </c>
      <c r="L30" s="491"/>
      <c r="M30" s="491"/>
      <c r="N30" s="491"/>
      <c r="O30" s="491"/>
      <c r="P30" s="492"/>
      <c r="Q30" s="488">
        <v>0</v>
      </c>
      <c r="R30" s="489"/>
      <c r="S30" s="2"/>
    </row>
    <row r="31" spans="1:23" ht="16.95" customHeight="1" x14ac:dyDescent="0.3">
      <c r="A31" s="6"/>
      <c r="B31" s="416" t="s">
        <v>22</v>
      </c>
      <c r="C31" s="417"/>
      <c r="D31" s="417"/>
      <c r="E31" s="417"/>
      <c r="F31" s="417"/>
      <c r="G31" s="417"/>
      <c r="H31" s="477"/>
      <c r="I31" s="478"/>
      <c r="J31" s="478"/>
      <c r="K31" s="478"/>
      <c r="L31" s="478"/>
      <c r="M31" s="478"/>
      <c r="N31" s="478"/>
      <c r="O31" s="478"/>
      <c r="P31" s="478"/>
      <c r="Q31" s="478"/>
      <c r="R31" s="479"/>
      <c r="S31" s="2"/>
    </row>
    <row r="32" spans="1:23" ht="16.95" customHeight="1" x14ac:dyDescent="0.3">
      <c r="A32" s="6"/>
      <c r="B32" s="36" t="s">
        <v>23</v>
      </c>
      <c r="C32" s="37"/>
      <c r="D32" s="37"/>
      <c r="E32" s="37"/>
      <c r="F32" s="37"/>
      <c r="G32" s="37"/>
      <c r="H32" s="464"/>
      <c r="I32" s="465"/>
      <c r="J32" s="465"/>
      <c r="K32" s="465"/>
      <c r="L32" s="465"/>
      <c r="M32" s="465"/>
      <c r="N32" s="465"/>
      <c r="O32" s="465"/>
      <c r="P32" s="465"/>
      <c r="Q32" s="465"/>
      <c r="R32" s="466"/>
      <c r="S32" s="2"/>
    </row>
    <row r="33" spans="1:20" ht="11.4" customHeight="1" x14ac:dyDescent="0.3">
      <c r="A33" s="6"/>
      <c r="B33" s="6"/>
      <c r="C33" s="6"/>
      <c r="D33" s="6"/>
      <c r="E33" s="6"/>
      <c r="F33" s="6"/>
      <c r="H33" s="6"/>
      <c r="I33" s="6"/>
      <c r="J33" s="261"/>
      <c r="K33" s="261"/>
      <c r="L33" s="261"/>
      <c r="M33" s="261"/>
      <c r="N33" s="261"/>
      <c r="O33" s="2"/>
      <c r="P33" s="260"/>
      <c r="Q33" s="260"/>
      <c r="R33" s="260"/>
      <c r="S33" s="128"/>
    </row>
    <row r="34" spans="1:20" ht="20.100000000000001" customHeight="1" x14ac:dyDescent="0.3">
      <c r="A34" s="6"/>
      <c r="B34" s="451" t="s">
        <v>24</v>
      </c>
      <c r="C34" s="451"/>
      <c r="D34" s="451"/>
      <c r="E34" s="451"/>
      <c r="F34" s="451"/>
      <c r="G34" s="451"/>
      <c r="H34" s="451"/>
      <c r="I34" s="451"/>
      <c r="J34" s="451"/>
      <c r="K34" s="451" t="s">
        <v>355</v>
      </c>
      <c r="L34" s="451"/>
      <c r="M34" s="451"/>
      <c r="N34" s="451"/>
      <c r="O34" s="451"/>
      <c r="P34" s="451"/>
      <c r="Q34" s="451"/>
      <c r="R34" s="451"/>
      <c r="S34" s="2"/>
      <c r="T34" s="2"/>
    </row>
    <row r="35" spans="1:20" ht="16.95" customHeight="1" x14ac:dyDescent="0.3">
      <c r="A35" s="6"/>
      <c r="B35" s="475"/>
      <c r="C35" s="476"/>
      <c r="D35" s="476"/>
      <c r="E35" s="476"/>
      <c r="F35" s="476"/>
      <c r="G35" s="476"/>
      <c r="H35" s="476"/>
      <c r="I35" s="452" t="s">
        <v>25</v>
      </c>
      <c r="J35" s="453"/>
      <c r="K35" s="493"/>
      <c r="L35" s="494"/>
      <c r="M35" s="494"/>
      <c r="N35" s="494"/>
      <c r="O35" s="494"/>
      <c r="P35" s="494"/>
      <c r="Q35" s="462" t="s">
        <v>25</v>
      </c>
      <c r="R35" s="463"/>
      <c r="S35" s="2"/>
      <c r="T35" s="2"/>
    </row>
    <row r="36" spans="1:20" ht="16.95" customHeight="1" x14ac:dyDescent="0.3">
      <c r="A36" s="6"/>
      <c r="B36" s="401" t="s">
        <v>356</v>
      </c>
      <c r="C36" s="402"/>
      <c r="D36" s="402"/>
      <c r="E36" s="402"/>
      <c r="F36" s="402"/>
      <c r="G36" s="402"/>
      <c r="H36" s="402"/>
      <c r="I36" s="449"/>
      <c r="J36" s="450"/>
      <c r="K36" s="503" t="s">
        <v>26</v>
      </c>
      <c r="L36" s="504"/>
      <c r="M36" s="504"/>
      <c r="N36" s="504"/>
      <c r="O36" s="504"/>
      <c r="P36" s="504"/>
      <c r="Q36" s="449"/>
      <c r="R36" s="450"/>
      <c r="S36" s="2"/>
      <c r="T36" s="2"/>
    </row>
    <row r="37" spans="1:20" ht="16.95" customHeight="1" x14ac:dyDescent="0.3">
      <c r="A37" s="6"/>
      <c r="B37" s="444" t="s">
        <v>27</v>
      </c>
      <c r="C37" s="445"/>
      <c r="D37" s="445"/>
      <c r="E37" s="445"/>
      <c r="F37" s="445"/>
      <c r="G37" s="445"/>
      <c r="H37" s="445"/>
      <c r="I37" s="449"/>
      <c r="J37" s="450"/>
      <c r="K37" s="505" t="s">
        <v>28</v>
      </c>
      <c r="L37" s="506"/>
      <c r="M37" s="506"/>
      <c r="N37" s="506"/>
      <c r="O37" s="506"/>
      <c r="P37" s="506"/>
      <c r="Q37" s="449"/>
      <c r="R37" s="450"/>
      <c r="S37" s="2"/>
      <c r="T37" s="2"/>
    </row>
    <row r="38" spans="1:20" ht="16.95" customHeight="1" x14ac:dyDescent="0.3">
      <c r="A38" s="6"/>
      <c r="B38" s="444" t="s">
        <v>357</v>
      </c>
      <c r="C38" s="445"/>
      <c r="D38" s="445"/>
      <c r="E38" s="445"/>
      <c r="F38" s="445"/>
      <c r="G38" s="445"/>
      <c r="H38" s="445"/>
      <c r="I38" s="449"/>
      <c r="J38" s="450"/>
      <c r="K38" s="507" t="s">
        <v>29</v>
      </c>
      <c r="L38" s="508"/>
      <c r="M38" s="508"/>
      <c r="N38" s="508"/>
      <c r="O38" s="508"/>
      <c r="P38" s="508"/>
      <c r="Q38" s="501"/>
      <c r="R38" s="502"/>
      <c r="S38" s="2"/>
      <c r="T38" s="2"/>
    </row>
    <row r="39" spans="1:20" ht="16.95" customHeight="1" x14ac:dyDescent="0.3">
      <c r="A39" s="6"/>
      <c r="B39" s="444" t="s">
        <v>30</v>
      </c>
      <c r="C39" s="445"/>
      <c r="D39" s="445"/>
      <c r="E39" s="445"/>
      <c r="F39" s="445"/>
      <c r="G39" s="445"/>
      <c r="H39" s="445"/>
      <c r="I39" s="449"/>
      <c r="J39" s="450"/>
      <c r="K39" s="446"/>
      <c r="L39" s="447"/>
      <c r="M39" s="447"/>
      <c r="N39" s="447"/>
      <c r="O39" s="447"/>
      <c r="P39" s="447"/>
      <c r="Q39" s="447"/>
      <c r="R39" s="448"/>
      <c r="S39" s="2"/>
      <c r="T39" s="2"/>
    </row>
    <row r="40" spans="1:20" ht="16.95" customHeight="1" x14ac:dyDescent="0.3">
      <c r="A40" s="6"/>
      <c r="B40" s="444" t="s">
        <v>31</v>
      </c>
      <c r="C40" s="445"/>
      <c r="D40" s="445"/>
      <c r="E40" s="445"/>
      <c r="F40" s="445"/>
      <c r="G40" s="445"/>
      <c r="H40" s="445"/>
      <c r="I40" s="449"/>
      <c r="J40" s="450"/>
      <c r="K40" s="446"/>
      <c r="L40" s="447"/>
      <c r="M40" s="447"/>
      <c r="N40" s="447"/>
      <c r="O40" s="447"/>
      <c r="P40" s="447"/>
      <c r="Q40" s="447"/>
      <c r="R40" s="448"/>
      <c r="S40" s="2"/>
      <c r="T40" s="2"/>
    </row>
    <row r="41" spans="1:20" ht="16.95" customHeight="1" x14ac:dyDescent="0.3">
      <c r="A41" s="6"/>
      <c r="B41" s="458" t="s">
        <v>32</v>
      </c>
      <c r="C41" s="459"/>
      <c r="D41" s="459"/>
      <c r="E41" s="459"/>
      <c r="F41" s="459"/>
      <c r="G41" s="459"/>
      <c r="H41" s="459"/>
      <c r="I41" s="449"/>
      <c r="J41" s="450"/>
      <c r="K41" s="446"/>
      <c r="L41" s="447"/>
      <c r="M41" s="447"/>
      <c r="N41" s="447"/>
      <c r="O41" s="447"/>
      <c r="P41" s="447"/>
      <c r="Q41" s="447"/>
      <c r="R41" s="448"/>
      <c r="S41" s="2"/>
      <c r="T41" s="2"/>
    </row>
    <row r="42" spans="1:20" ht="16.95" customHeight="1" x14ac:dyDescent="0.3">
      <c r="A42" s="6"/>
      <c r="B42" s="454" t="s">
        <v>33</v>
      </c>
      <c r="C42" s="455"/>
      <c r="D42" s="455"/>
      <c r="E42" s="455"/>
      <c r="F42" s="455"/>
      <c r="G42" s="455"/>
      <c r="H42" s="455"/>
      <c r="I42" s="470">
        <f>SUM(I36:J41)</f>
        <v>0</v>
      </c>
      <c r="J42" s="471"/>
      <c r="K42" s="472" t="s">
        <v>34</v>
      </c>
      <c r="L42" s="473"/>
      <c r="M42" s="473"/>
      <c r="N42" s="473"/>
      <c r="O42" s="473"/>
      <c r="P42" s="474"/>
      <c r="Q42" s="460">
        <f>SUM(Q36:R40)</f>
        <v>0</v>
      </c>
      <c r="R42" s="461"/>
      <c r="S42" s="2"/>
      <c r="T42" s="2"/>
    </row>
    <row r="43" spans="1:20" ht="11.4" customHeight="1" x14ac:dyDescent="0.3">
      <c r="A43" s="6"/>
      <c r="B43" s="6"/>
      <c r="C43" s="6"/>
      <c r="D43" s="6"/>
      <c r="E43" s="6"/>
      <c r="F43" s="6"/>
      <c r="H43" s="6"/>
      <c r="I43" s="6"/>
      <c r="J43" s="261"/>
      <c r="K43" s="261"/>
      <c r="L43" s="261"/>
      <c r="M43" s="261"/>
      <c r="N43" s="261"/>
      <c r="O43" s="2"/>
      <c r="P43" s="260"/>
      <c r="Q43" s="260"/>
      <c r="R43" s="260"/>
    </row>
    <row r="44" spans="1:20" ht="20.100000000000001" customHeight="1" x14ac:dyDescent="0.3">
      <c r="A44" s="6"/>
      <c r="B44" s="467" t="s">
        <v>35</v>
      </c>
      <c r="C44" s="468"/>
      <c r="D44" s="468"/>
      <c r="E44" s="468"/>
      <c r="F44" s="468"/>
      <c r="G44" s="468"/>
      <c r="H44" s="468"/>
      <c r="I44" s="468"/>
      <c r="J44" s="468"/>
      <c r="K44" s="468"/>
      <c r="L44" s="468"/>
      <c r="M44" s="468"/>
      <c r="N44" s="468"/>
      <c r="O44" s="468"/>
      <c r="P44" s="468"/>
      <c r="Q44" s="468"/>
      <c r="R44" s="469"/>
      <c r="S44" s="2"/>
      <c r="T44" s="2"/>
    </row>
    <row r="45" spans="1:20" ht="16.95" customHeight="1" x14ac:dyDescent="0.3">
      <c r="A45" s="6"/>
      <c r="B45" s="456" t="s">
        <v>36</v>
      </c>
      <c r="C45" s="457"/>
      <c r="D45" s="457"/>
      <c r="E45" s="457"/>
      <c r="F45" s="457"/>
      <c r="G45" s="483" t="s">
        <v>37</v>
      </c>
      <c r="H45" s="484"/>
      <c r="I45" s="484"/>
      <c r="J45" s="484"/>
      <c r="K45" s="484"/>
      <c r="L45" s="484"/>
      <c r="M45" s="484"/>
      <c r="N45" s="484"/>
      <c r="O45" s="484"/>
      <c r="P45" s="484"/>
      <c r="Q45" s="484"/>
      <c r="R45" s="485"/>
      <c r="S45" s="2"/>
      <c r="T45" s="2"/>
    </row>
    <row r="46" spans="1:20" ht="16.95" customHeight="1" x14ac:dyDescent="0.3">
      <c r="A46" s="6"/>
      <c r="B46" s="416" t="s">
        <v>38</v>
      </c>
      <c r="C46" s="417"/>
      <c r="D46" s="417"/>
      <c r="E46" s="417"/>
      <c r="F46" s="417"/>
      <c r="G46" s="216" t="s">
        <v>37</v>
      </c>
      <c r="H46" s="435"/>
      <c r="I46" s="435"/>
      <c r="J46" s="435"/>
      <c r="K46" s="435"/>
      <c r="L46" s="435"/>
      <c r="M46" s="435"/>
      <c r="N46" s="435"/>
      <c r="O46" s="435"/>
      <c r="P46" s="435"/>
      <c r="Q46" s="435"/>
      <c r="R46" s="436"/>
      <c r="S46" s="2"/>
      <c r="T46" s="2"/>
    </row>
    <row r="47" spans="1:20" ht="16.95" customHeight="1" x14ac:dyDescent="0.3">
      <c r="A47" s="6"/>
      <c r="B47" s="416" t="s">
        <v>342</v>
      </c>
      <c r="C47" s="417"/>
      <c r="D47" s="417"/>
      <c r="E47" s="417"/>
      <c r="F47" s="417"/>
      <c r="G47" s="437" t="s">
        <v>39</v>
      </c>
      <c r="H47" s="438"/>
      <c r="I47" s="438"/>
      <c r="J47" s="438"/>
      <c r="K47" s="438"/>
      <c r="L47" s="438"/>
      <c r="M47" s="438"/>
      <c r="N47" s="438"/>
      <c r="O47" s="438"/>
      <c r="P47" s="438"/>
      <c r="Q47" s="438"/>
      <c r="R47" s="439"/>
      <c r="S47" s="2"/>
      <c r="T47" s="2"/>
    </row>
    <row r="48" spans="1:20" ht="16.95" customHeight="1" x14ac:dyDescent="0.3">
      <c r="A48" s="6"/>
      <c r="B48" s="509" t="s">
        <v>259</v>
      </c>
      <c r="C48" s="510"/>
      <c r="D48" s="510"/>
      <c r="E48" s="510"/>
      <c r="F48" s="510"/>
      <c r="G48" s="536" t="s">
        <v>40</v>
      </c>
      <c r="H48" s="537"/>
      <c r="I48" s="537"/>
      <c r="J48" s="537"/>
      <c r="K48" s="537"/>
      <c r="L48" s="537"/>
      <c r="M48" s="537"/>
      <c r="N48" s="537"/>
      <c r="O48" s="537"/>
      <c r="P48" s="537"/>
      <c r="Q48" s="537"/>
      <c r="R48" s="538"/>
      <c r="S48" s="2"/>
      <c r="T48" s="2"/>
    </row>
    <row r="49" spans="1:20" ht="11.4" customHeight="1" x14ac:dyDescent="0.3">
      <c r="A49" s="6"/>
      <c r="B49" s="6"/>
      <c r="C49" s="6"/>
      <c r="D49" s="6"/>
      <c r="E49" s="6"/>
      <c r="F49" s="6"/>
      <c r="H49" s="6"/>
      <c r="I49" s="6"/>
      <c r="J49" s="261"/>
      <c r="K49" s="261"/>
      <c r="L49" s="261"/>
      <c r="M49" s="261"/>
      <c r="N49" s="261"/>
      <c r="O49" s="2"/>
      <c r="P49" s="260"/>
      <c r="Q49" s="260"/>
      <c r="R49" s="260"/>
    </row>
    <row r="50" spans="1:20" ht="20.100000000000001" customHeight="1" x14ac:dyDescent="0.3">
      <c r="A50" s="6"/>
      <c r="B50" s="305" t="s">
        <v>41</v>
      </c>
      <c r="C50" s="306"/>
      <c r="D50" s="306"/>
      <c r="E50" s="306"/>
      <c r="F50" s="306"/>
      <c r="G50" s="306"/>
      <c r="H50" s="306"/>
      <c r="I50" s="306"/>
      <c r="J50" s="307"/>
      <c r="K50" s="8"/>
      <c r="L50" s="296" t="s">
        <v>42</v>
      </c>
      <c r="M50" s="297"/>
      <c r="N50" s="297"/>
      <c r="O50" s="297"/>
      <c r="P50" s="297"/>
      <c r="Q50" s="297"/>
      <c r="R50" s="298"/>
    </row>
    <row r="51" spans="1:20" ht="16.95" customHeight="1" x14ac:dyDescent="0.3">
      <c r="A51" s="6"/>
      <c r="B51" s="302" t="s">
        <v>43</v>
      </c>
      <c r="C51" s="303"/>
      <c r="D51" s="303"/>
      <c r="E51" s="303"/>
      <c r="F51" s="303"/>
      <c r="G51" s="303"/>
      <c r="H51" s="303"/>
      <c r="I51" s="303"/>
      <c r="J51" s="304"/>
      <c r="K51" s="9"/>
      <c r="L51" s="299" t="s">
        <v>358</v>
      </c>
      <c r="M51" s="300"/>
      <c r="N51" s="300"/>
      <c r="O51" s="300"/>
      <c r="P51" s="300"/>
      <c r="Q51" s="300"/>
      <c r="R51" s="301"/>
      <c r="S51" s="5" t="s">
        <v>44</v>
      </c>
    </row>
    <row r="52" spans="1:20" ht="16.95" customHeight="1" x14ac:dyDescent="0.3">
      <c r="A52" s="6"/>
      <c r="B52" s="262" t="s">
        <v>45</v>
      </c>
      <c r="C52" s="263"/>
      <c r="D52" s="263"/>
      <c r="E52" s="263"/>
      <c r="F52" s="263"/>
      <c r="G52" s="263"/>
      <c r="H52" s="158">
        <v>0</v>
      </c>
      <c r="I52" s="158"/>
      <c r="J52" s="159"/>
      <c r="K52" s="23"/>
      <c r="L52" s="318" t="s">
        <v>46</v>
      </c>
      <c r="M52" s="319"/>
      <c r="N52" s="319"/>
      <c r="O52" s="319"/>
      <c r="P52" s="315">
        <v>0</v>
      </c>
      <c r="Q52" s="316"/>
      <c r="R52" s="317"/>
    </row>
    <row r="53" spans="1:20" ht="16.95" customHeight="1" x14ac:dyDescent="0.3">
      <c r="B53" s="294" t="s">
        <v>47</v>
      </c>
      <c r="C53" s="295"/>
      <c r="D53" s="295"/>
      <c r="E53" s="295"/>
      <c r="F53" s="295"/>
      <c r="G53" s="295"/>
      <c r="H53" s="158">
        <v>0</v>
      </c>
      <c r="I53" s="158"/>
      <c r="J53" s="159"/>
      <c r="K53" s="10"/>
      <c r="L53" s="320" t="s">
        <v>48</v>
      </c>
      <c r="M53" s="321"/>
      <c r="N53" s="321"/>
      <c r="O53" s="321"/>
      <c r="P53" s="280">
        <v>0</v>
      </c>
      <c r="Q53" s="281"/>
      <c r="R53" s="282"/>
    </row>
    <row r="54" spans="1:20" ht="16.95" customHeight="1" x14ac:dyDescent="0.3">
      <c r="B54" s="262" t="s">
        <v>49</v>
      </c>
      <c r="C54" s="263"/>
      <c r="D54" s="263"/>
      <c r="E54" s="263"/>
      <c r="F54" s="263"/>
      <c r="G54" s="263"/>
      <c r="H54" s="158">
        <v>0</v>
      </c>
      <c r="I54" s="158"/>
      <c r="J54" s="159"/>
      <c r="K54" s="10"/>
      <c r="L54" s="24" t="s">
        <v>359</v>
      </c>
      <c r="M54" s="20"/>
      <c r="N54" s="20"/>
      <c r="O54" s="20"/>
      <c r="P54" s="280">
        <v>0</v>
      </c>
      <c r="Q54" s="281"/>
      <c r="R54" s="282"/>
    </row>
    <row r="55" spans="1:20" ht="16.2" customHeight="1" x14ac:dyDescent="0.3">
      <c r="B55" s="291" t="s">
        <v>340</v>
      </c>
      <c r="C55" s="292"/>
      <c r="D55" s="292"/>
      <c r="E55" s="292"/>
      <c r="F55" s="292"/>
      <c r="G55" s="293"/>
      <c r="H55" s="308">
        <f>SUM(H52:J54)</f>
        <v>0</v>
      </c>
      <c r="I55" s="309"/>
      <c r="J55" s="310"/>
      <c r="K55" s="10"/>
      <c r="L55" s="427" t="s">
        <v>343</v>
      </c>
      <c r="M55" s="428"/>
      <c r="N55" s="428"/>
      <c r="O55" s="428"/>
      <c r="P55" s="280">
        <v>0</v>
      </c>
      <c r="Q55" s="281"/>
      <c r="R55" s="282"/>
      <c r="T55" s="5" t="s">
        <v>44</v>
      </c>
    </row>
    <row r="56" spans="1:20" ht="16.95" customHeight="1" x14ac:dyDescent="0.3">
      <c r="B56" s="288" t="s">
        <v>51</v>
      </c>
      <c r="C56" s="289"/>
      <c r="D56" s="289"/>
      <c r="E56" s="289"/>
      <c r="F56" s="289"/>
      <c r="G56" s="289">
        <v>0</v>
      </c>
      <c r="H56" s="289"/>
      <c r="I56" s="289"/>
      <c r="J56" s="290"/>
      <c r="K56" s="10"/>
      <c r="L56" s="129" t="s">
        <v>360</v>
      </c>
      <c r="N56" s="22"/>
      <c r="O56" s="22"/>
      <c r="P56" s="429"/>
      <c r="Q56" s="430"/>
      <c r="R56" s="431"/>
    </row>
    <row r="57" spans="1:20" ht="16.95" customHeight="1" x14ac:dyDescent="0.3">
      <c r="B57" s="262" t="s">
        <v>52</v>
      </c>
      <c r="C57" s="263"/>
      <c r="D57" s="263"/>
      <c r="E57" s="263"/>
      <c r="F57" s="263"/>
      <c r="G57" s="263"/>
      <c r="H57" s="158">
        <v>0</v>
      </c>
      <c r="I57" s="158"/>
      <c r="J57" s="159"/>
      <c r="K57" s="10"/>
      <c r="L57" s="283" t="s">
        <v>50</v>
      </c>
      <c r="M57" s="284"/>
      <c r="N57" s="284"/>
      <c r="O57" s="284"/>
      <c r="P57" s="285">
        <f>SUM(P52:R56)</f>
        <v>0</v>
      </c>
      <c r="Q57" s="286"/>
      <c r="R57" s="287"/>
    </row>
    <row r="58" spans="1:20" ht="16.95" customHeight="1" x14ac:dyDescent="0.3">
      <c r="B58" s="262" t="s">
        <v>53</v>
      </c>
      <c r="C58" s="263"/>
      <c r="D58" s="263"/>
      <c r="E58" s="263"/>
      <c r="F58" s="263"/>
      <c r="G58" s="263"/>
      <c r="H58" s="158">
        <v>0</v>
      </c>
      <c r="I58" s="158"/>
      <c r="J58" s="159"/>
      <c r="K58" s="25"/>
      <c r="L58" s="432" t="s">
        <v>344</v>
      </c>
      <c r="M58" s="433"/>
      <c r="N58" s="433"/>
      <c r="O58" s="433"/>
      <c r="P58" s="433"/>
      <c r="Q58" s="433"/>
      <c r="R58" s="434"/>
    </row>
    <row r="59" spans="1:20" ht="16.95" customHeight="1" x14ac:dyDescent="0.3">
      <c r="B59" s="294" t="s">
        <v>54</v>
      </c>
      <c r="C59" s="295"/>
      <c r="D59" s="295"/>
      <c r="E59" s="295"/>
      <c r="F59" s="295"/>
      <c r="G59" s="295"/>
      <c r="H59" s="158">
        <v>0</v>
      </c>
      <c r="I59" s="158"/>
      <c r="J59" s="159"/>
      <c r="K59" s="23"/>
      <c r="L59" s="423"/>
      <c r="M59" s="424"/>
      <c r="N59" s="424"/>
      <c r="O59" s="424"/>
      <c r="P59" s="421">
        <v>0</v>
      </c>
      <c r="Q59" s="421"/>
      <c r="R59" s="422"/>
    </row>
    <row r="60" spans="1:20" ht="16.95" customHeight="1" x14ac:dyDescent="0.3">
      <c r="B60" s="262" t="s">
        <v>55</v>
      </c>
      <c r="C60" s="263"/>
      <c r="D60" s="263"/>
      <c r="E60" s="263"/>
      <c r="F60" s="263"/>
      <c r="G60" s="263"/>
      <c r="H60" s="158">
        <v>0</v>
      </c>
      <c r="I60" s="158"/>
      <c r="J60" s="159"/>
      <c r="K60" s="23"/>
      <c r="L60" s="425"/>
      <c r="M60" s="426"/>
      <c r="N60" s="426"/>
      <c r="O60" s="426"/>
      <c r="P60" s="158">
        <v>0</v>
      </c>
      <c r="Q60" s="158"/>
      <c r="R60" s="159"/>
    </row>
    <row r="61" spans="1:20" ht="16.95" customHeight="1" x14ac:dyDescent="0.3">
      <c r="B61" s="291" t="s">
        <v>56</v>
      </c>
      <c r="C61" s="292"/>
      <c r="D61" s="292"/>
      <c r="E61" s="292"/>
      <c r="F61" s="292"/>
      <c r="G61" s="293"/>
      <c r="H61" s="308">
        <f>SUM(H57:J60)</f>
        <v>0</v>
      </c>
      <c r="I61" s="309"/>
      <c r="J61" s="310"/>
      <c r="K61" s="23"/>
      <c r="L61" s="425"/>
      <c r="M61" s="426"/>
      <c r="N61" s="426"/>
      <c r="O61" s="426"/>
      <c r="P61" s="158">
        <v>0</v>
      </c>
      <c r="Q61" s="158"/>
      <c r="R61" s="159"/>
    </row>
    <row r="62" spans="1:20" ht="16.95" customHeight="1" x14ac:dyDescent="0.3">
      <c r="B62" s="288" t="s">
        <v>58</v>
      </c>
      <c r="C62" s="289"/>
      <c r="D62" s="289"/>
      <c r="E62" s="289"/>
      <c r="F62" s="289"/>
      <c r="G62" s="289">
        <v>0</v>
      </c>
      <c r="H62" s="289"/>
      <c r="I62" s="289"/>
      <c r="J62" s="290"/>
      <c r="K62" s="23"/>
      <c r="L62" s="337"/>
      <c r="M62" s="338"/>
      <c r="N62" s="338"/>
      <c r="O62" s="338"/>
      <c r="P62" s="335">
        <v>0</v>
      </c>
      <c r="Q62" s="335"/>
      <c r="R62" s="336"/>
    </row>
    <row r="63" spans="1:20" ht="16.95" customHeight="1" x14ac:dyDescent="0.3">
      <c r="B63" s="262" t="s">
        <v>60</v>
      </c>
      <c r="C63" s="263"/>
      <c r="D63" s="263"/>
      <c r="E63" s="263"/>
      <c r="F63" s="263"/>
      <c r="G63" s="263"/>
      <c r="H63" s="158">
        <v>0</v>
      </c>
      <c r="I63" s="158"/>
      <c r="J63" s="159"/>
      <c r="K63" s="23"/>
      <c r="L63" s="322" t="s">
        <v>57</v>
      </c>
      <c r="M63" s="314"/>
      <c r="N63" s="314"/>
      <c r="O63" s="314"/>
      <c r="P63" s="323">
        <f>SUM(P59:R62)</f>
        <v>0</v>
      </c>
      <c r="Q63" s="323"/>
      <c r="R63" s="324"/>
    </row>
    <row r="64" spans="1:20" ht="16.95" customHeight="1" x14ac:dyDescent="0.3">
      <c r="B64" s="359" t="s">
        <v>61</v>
      </c>
      <c r="C64" s="360"/>
      <c r="D64" s="360"/>
      <c r="E64" s="360"/>
      <c r="F64" s="360"/>
      <c r="G64" s="361"/>
      <c r="H64" s="158">
        <v>0</v>
      </c>
      <c r="I64" s="158"/>
      <c r="J64" s="159"/>
      <c r="K64" s="25"/>
      <c r="L64" s="418"/>
      <c r="M64" s="419"/>
      <c r="N64" s="419"/>
      <c r="O64" s="419"/>
      <c r="P64" s="419"/>
      <c r="Q64" s="419"/>
      <c r="R64" s="420"/>
    </row>
    <row r="65" spans="1:20" ht="16.95" customHeight="1" x14ac:dyDescent="0.3">
      <c r="A65" s="2"/>
      <c r="B65" s="359" t="s">
        <v>62</v>
      </c>
      <c r="C65" s="360"/>
      <c r="D65" s="360"/>
      <c r="E65" s="360"/>
      <c r="F65" s="360"/>
      <c r="G65" s="361"/>
      <c r="H65" s="158">
        <v>0</v>
      </c>
      <c r="I65" s="158"/>
      <c r="J65" s="159"/>
      <c r="K65" s="23"/>
      <c r="L65" s="325" t="s">
        <v>59</v>
      </c>
      <c r="M65" s="292"/>
      <c r="N65" s="292"/>
      <c r="O65" s="292"/>
      <c r="P65" s="309">
        <f>P57+P63</f>
        <v>0</v>
      </c>
      <c r="Q65" s="309"/>
      <c r="R65" s="326"/>
    </row>
    <row r="66" spans="1:20" ht="16.95" customHeight="1" x14ac:dyDescent="0.3">
      <c r="A66" s="2"/>
      <c r="B66" s="41" t="s">
        <v>63</v>
      </c>
      <c r="C66" s="42"/>
      <c r="D66" s="42"/>
      <c r="E66" s="42"/>
      <c r="F66" s="42"/>
      <c r="G66" s="42"/>
      <c r="H66" s="158">
        <v>0</v>
      </c>
      <c r="I66" s="158"/>
      <c r="J66" s="159"/>
      <c r="K66" s="23"/>
      <c r="L66" s="339"/>
      <c r="M66" s="194"/>
      <c r="N66" s="194"/>
      <c r="O66" s="194"/>
      <c r="P66" s="194"/>
      <c r="Q66" s="194"/>
      <c r="R66" s="340"/>
    </row>
    <row r="67" spans="1:20" ht="16.95" customHeight="1" x14ac:dyDescent="0.3">
      <c r="A67" s="2"/>
      <c r="B67" s="359" t="s">
        <v>64</v>
      </c>
      <c r="C67" s="360"/>
      <c r="D67" s="360"/>
      <c r="E67" s="360"/>
      <c r="F67" s="360"/>
      <c r="G67" s="361"/>
      <c r="H67" s="158">
        <v>0</v>
      </c>
      <c r="I67" s="158"/>
      <c r="J67" s="159"/>
      <c r="K67" s="23"/>
      <c r="L67" s="325" t="s">
        <v>66</v>
      </c>
      <c r="M67" s="292"/>
      <c r="N67" s="292"/>
      <c r="O67" s="292"/>
      <c r="P67" s="309">
        <f>+F99</f>
        <v>0</v>
      </c>
      <c r="Q67" s="309"/>
      <c r="R67" s="326"/>
    </row>
    <row r="68" spans="1:20" ht="16.95" customHeight="1" x14ac:dyDescent="0.3">
      <c r="A68" s="2"/>
      <c r="B68" s="262" t="s">
        <v>65</v>
      </c>
      <c r="C68" s="263"/>
      <c r="D68" s="263"/>
      <c r="E68" s="263"/>
      <c r="F68" s="263"/>
      <c r="G68" s="263"/>
      <c r="H68" s="158">
        <v>0</v>
      </c>
      <c r="I68" s="158"/>
      <c r="J68" s="159"/>
      <c r="K68" s="23"/>
      <c r="L68" s="339"/>
      <c r="M68" s="194"/>
      <c r="N68" s="194"/>
      <c r="O68" s="194"/>
      <c r="P68" s="194"/>
      <c r="Q68" s="194"/>
      <c r="R68" s="340"/>
    </row>
    <row r="69" spans="1:20" ht="16.95" customHeight="1" x14ac:dyDescent="0.3">
      <c r="A69" s="2"/>
      <c r="B69" s="291" t="s">
        <v>56</v>
      </c>
      <c r="C69" s="292"/>
      <c r="D69" s="292"/>
      <c r="E69" s="292"/>
      <c r="F69" s="292"/>
      <c r="G69" s="293"/>
      <c r="H69" s="308">
        <f>SUM(H63:J68)</f>
        <v>0</v>
      </c>
      <c r="I69" s="309"/>
      <c r="J69" s="310"/>
      <c r="K69" s="23"/>
      <c r="L69" s="313" t="s">
        <v>67</v>
      </c>
      <c r="M69" s="314"/>
      <c r="N69" s="314"/>
      <c r="O69" s="314"/>
      <c r="P69" s="311">
        <v>0</v>
      </c>
      <c r="Q69" s="311"/>
      <c r="R69" s="312"/>
    </row>
    <row r="70" spans="1:20" ht="16.95" customHeight="1" x14ac:dyDescent="0.3">
      <c r="A70" s="2"/>
      <c r="B70" s="288" t="s">
        <v>68</v>
      </c>
      <c r="C70" s="289"/>
      <c r="D70" s="289"/>
      <c r="E70" s="289"/>
      <c r="F70" s="289"/>
      <c r="G70" s="289">
        <v>0</v>
      </c>
      <c r="H70" s="289"/>
      <c r="I70" s="289"/>
      <c r="J70" s="290"/>
      <c r="K70" s="23"/>
      <c r="L70" s="342"/>
      <c r="M70" s="343"/>
      <c r="N70" s="343"/>
      <c r="O70" s="343"/>
      <c r="P70" s="343"/>
      <c r="Q70" s="343"/>
      <c r="R70" s="344"/>
    </row>
    <row r="71" spans="1:20" ht="16.95" customHeight="1" x14ac:dyDescent="0.3">
      <c r="A71" s="2"/>
      <c r="B71" s="262" t="s">
        <v>69</v>
      </c>
      <c r="C71" s="263"/>
      <c r="D71" s="263"/>
      <c r="E71" s="263"/>
      <c r="F71" s="263"/>
      <c r="G71" s="263"/>
      <c r="H71" s="158">
        <v>0</v>
      </c>
      <c r="I71" s="158"/>
      <c r="J71" s="159"/>
      <c r="K71" s="23"/>
      <c r="L71" s="345"/>
      <c r="M71" s="150"/>
      <c r="N71" s="150"/>
      <c r="O71" s="150"/>
      <c r="P71" s="150"/>
      <c r="Q71" s="150"/>
      <c r="R71" s="346"/>
    </row>
    <row r="72" spans="1:20" ht="16.95" customHeight="1" x14ac:dyDescent="0.3">
      <c r="A72" s="2"/>
      <c r="B72" s="291" t="s">
        <v>56</v>
      </c>
      <c r="C72" s="292"/>
      <c r="D72" s="292"/>
      <c r="E72" s="292"/>
      <c r="F72" s="292"/>
      <c r="G72" s="293"/>
      <c r="H72" s="308">
        <f>H71</f>
        <v>0</v>
      </c>
      <c r="I72" s="309"/>
      <c r="J72" s="310"/>
      <c r="K72" s="25"/>
      <c r="L72" s="345"/>
      <c r="M72" s="150"/>
      <c r="N72" s="150"/>
      <c r="O72" s="150"/>
      <c r="P72" s="150"/>
      <c r="Q72" s="150"/>
      <c r="R72" s="346"/>
    </row>
    <row r="73" spans="1:20" ht="16.95" customHeight="1" x14ac:dyDescent="0.3">
      <c r="A73" s="2"/>
      <c r="B73" s="291"/>
      <c r="C73" s="292"/>
      <c r="D73" s="292"/>
      <c r="E73" s="292"/>
      <c r="F73" s="292"/>
      <c r="G73" s="292"/>
      <c r="H73" s="292"/>
      <c r="I73" s="292"/>
      <c r="J73" s="327"/>
      <c r="K73" s="23"/>
      <c r="L73" s="347"/>
      <c r="M73" s="348"/>
      <c r="N73" s="348"/>
      <c r="O73" s="348"/>
      <c r="P73" s="348"/>
      <c r="Q73" s="348"/>
      <c r="R73" s="349"/>
    </row>
    <row r="74" spans="1:20" ht="16.95" customHeight="1" x14ac:dyDescent="0.3">
      <c r="A74" s="2"/>
      <c r="B74" s="264" t="s">
        <v>70</v>
      </c>
      <c r="C74" s="265"/>
      <c r="D74" s="265"/>
      <c r="E74" s="265"/>
      <c r="F74" s="265"/>
      <c r="G74" s="266"/>
      <c r="H74" s="267">
        <f>H55+H61+H69+H72</f>
        <v>0</v>
      </c>
      <c r="I74" s="268"/>
      <c r="J74" s="269"/>
      <c r="K74" s="23"/>
      <c r="L74" s="270" t="s">
        <v>70</v>
      </c>
      <c r="M74" s="271"/>
      <c r="N74" s="271"/>
      <c r="O74" s="271"/>
      <c r="P74" s="272">
        <f>P65+P67+P69</f>
        <v>0</v>
      </c>
      <c r="Q74" s="272"/>
      <c r="R74" s="273"/>
    </row>
    <row r="75" spans="1:20" ht="22.95" customHeight="1" x14ac:dyDescent="0.3">
      <c r="A75" s="5"/>
      <c r="B75" s="356" t="s">
        <v>71</v>
      </c>
      <c r="C75" s="356"/>
      <c r="D75" s="356"/>
      <c r="E75" s="6"/>
      <c r="F75" s="6"/>
      <c r="H75" s="6"/>
      <c r="I75" s="6"/>
      <c r="J75" s="17"/>
      <c r="K75" s="17"/>
      <c r="L75" s="17"/>
      <c r="M75" s="17"/>
      <c r="N75" s="17"/>
      <c r="O75" s="2"/>
      <c r="P75" s="16"/>
      <c r="Q75" s="16"/>
      <c r="R75" s="16"/>
    </row>
    <row r="76" spans="1:20" ht="20.100000000000001" customHeight="1" x14ac:dyDescent="0.3">
      <c r="A76" s="6"/>
      <c r="B76" s="190" t="s">
        <v>72</v>
      </c>
      <c r="C76" s="191"/>
      <c r="D76" s="191"/>
      <c r="E76" s="191"/>
      <c r="F76" s="191"/>
      <c r="G76" s="191"/>
      <c r="H76" s="191"/>
      <c r="I76" s="191"/>
      <c r="J76" s="191"/>
      <c r="K76" s="191"/>
      <c r="L76" s="191"/>
      <c r="M76" s="191"/>
      <c r="N76" s="191"/>
      <c r="O76" s="191"/>
      <c r="P76" s="191"/>
      <c r="Q76" s="191"/>
      <c r="R76" s="192"/>
      <c r="T76" s="2"/>
    </row>
    <row r="77" spans="1:20" ht="16.95" customHeight="1" x14ac:dyDescent="0.3">
      <c r="A77" s="5"/>
      <c r="B77" s="38" t="s">
        <v>73</v>
      </c>
      <c r="C77" s="39"/>
      <c r="D77" s="39"/>
      <c r="E77" s="39"/>
      <c r="F77" s="39"/>
      <c r="G77" s="56"/>
      <c r="H77" s="39"/>
      <c r="I77" s="56"/>
      <c r="K77" s="274" t="s">
        <v>37</v>
      </c>
      <c r="L77" s="275"/>
      <c r="M77" s="276"/>
      <c r="Q77" s="65"/>
      <c r="R77" s="66"/>
    </row>
    <row r="78" spans="1:20" ht="16.95" customHeight="1" x14ac:dyDescent="0.3">
      <c r="A78" s="5"/>
      <c r="B78" s="193" t="s">
        <v>74</v>
      </c>
      <c r="C78" s="194"/>
      <c r="D78" s="194"/>
      <c r="E78" s="194"/>
      <c r="F78" s="194"/>
      <c r="G78" s="194"/>
      <c r="H78" s="194"/>
      <c r="I78" s="194"/>
      <c r="J78" s="194"/>
      <c r="K78" s="194"/>
      <c r="L78" s="194"/>
      <c r="M78" s="194"/>
      <c r="N78" s="194"/>
      <c r="O78" s="194"/>
      <c r="P78" s="194"/>
      <c r="Q78" s="194"/>
      <c r="R78" s="341"/>
    </row>
    <row r="79" spans="1:20" ht="16.95" customHeight="1" x14ac:dyDescent="0.3">
      <c r="A79" s="5"/>
      <c r="B79" s="54"/>
      <c r="C79" s="194" t="s">
        <v>361</v>
      </c>
      <c r="D79" s="194"/>
      <c r="E79" s="194"/>
      <c r="F79" s="171"/>
      <c r="G79" s="279">
        <v>0</v>
      </c>
      <c r="H79" s="163"/>
      <c r="I79" s="55"/>
      <c r="J79" s="350" t="s">
        <v>75</v>
      </c>
      <c r="K79" s="351"/>
      <c r="L79" s="351"/>
      <c r="M79" s="351"/>
      <c r="N79" s="351"/>
      <c r="O79" s="351"/>
      <c r="P79" s="351"/>
      <c r="Q79" s="351"/>
      <c r="R79" s="352"/>
    </row>
    <row r="80" spans="1:20" ht="16.95" customHeight="1" x14ac:dyDescent="0.3">
      <c r="A80" s="5"/>
      <c r="B80" s="54"/>
      <c r="C80" s="194" t="s">
        <v>345</v>
      </c>
      <c r="D80" s="194"/>
      <c r="E80" s="194"/>
      <c r="F80" s="171"/>
      <c r="G80" s="353">
        <v>0</v>
      </c>
      <c r="H80" s="353"/>
      <c r="I80" s="57"/>
      <c r="J80" s="161"/>
      <c r="K80" s="328"/>
      <c r="L80" s="328"/>
      <c r="M80" s="328"/>
      <c r="N80" s="328"/>
      <c r="O80" s="328"/>
      <c r="P80" s="328"/>
      <c r="Q80" s="328"/>
      <c r="R80" s="329"/>
    </row>
    <row r="81" spans="1:24" ht="16.95" customHeight="1" x14ac:dyDescent="0.3">
      <c r="A81" s="5"/>
      <c r="B81" s="54"/>
      <c r="C81" s="194" t="s">
        <v>348</v>
      </c>
      <c r="D81" s="194"/>
      <c r="E81" s="194"/>
      <c r="F81" s="171"/>
      <c r="G81" s="354" t="s">
        <v>37</v>
      </c>
      <c r="H81" s="354"/>
      <c r="I81" s="57"/>
      <c r="J81" s="330"/>
      <c r="K81" s="180"/>
      <c r="L81" s="180"/>
      <c r="M81" s="180"/>
      <c r="N81" s="180"/>
      <c r="O81" s="180"/>
      <c r="P81" s="180"/>
      <c r="Q81" s="180"/>
      <c r="R81" s="331"/>
    </row>
    <row r="82" spans="1:24" ht="16.95" customHeight="1" x14ac:dyDescent="0.3">
      <c r="A82" s="5"/>
      <c r="B82" s="54"/>
      <c r="C82" s="194" t="s">
        <v>76</v>
      </c>
      <c r="D82" s="194"/>
      <c r="E82" s="194"/>
      <c r="F82" s="171"/>
      <c r="G82" s="233">
        <v>0</v>
      </c>
      <c r="H82" s="233"/>
      <c r="I82" s="57"/>
      <c r="J82" s="330"/>
      <c r="K82" s="180"/>
      <c r="L82" s="180"/>
      <c r="M82" s="180"/>
      <c r="N82" s="180"/>
      <c r="O82" s="180"/>
      <c r="P82" s="180"/>
      <c r="Q82" s="180"/>
      <c r="R82" s="331"/>
    </row>
    <row r="83" spans="1:24" ht="16.95" customHeight="1" x14ac:dyDescent="0.3">
      <c r="A83" s="5"/>
      <c r="B83" s="62"/>
      <c r="C83" s="357" t="s">
        <v>77</v>
      </c>
      <c r="D83" s="357"/>
      <c r="E83" s="357"/>
      <c r="F83" s="358"/>
      <c r="G83" s="355">
        <f>+Ref!C81</f>
        <v>0</v>
      </c>
      <c r="H83" s="355"/>
      <c r="I83" s="58"/>
      <c r="J83" s="332"/>
      <c r="K83" s="333"/>
      <c r="L83" s="333"/>
      <c r="M83" s="333"/>
      <c r="N83" s="333"/>
      <c r="O83" s="333"/>
      <c r="P83" s="333"/>
      <c r="Q83" s="333"/>
      <c r="R83" s="334"/>
    </row>
    <row r="84" spans="1:24" ht="22.95" customHeight="1" x14ac:dyDescent="0.3">
      <c r="B84" s="365" t="s">
        <v>78</v>
      </c>
      <c r="C84" s="365"/>
      <c r="D84" s="365"/>
    </row>
    <row r="85" spans="1:24" ht="20.100000000000001" customHeight="1" x14ac:dyDescent="0.3">
      <c r="A85" s="6"/>
      <c r="B85" s="366" t="s">
        <v>79</v>
      </c>
      <c r="C85" s="367"/>
      <c r="D85" s="367"/>
      <c r="E85" s="367"/>
      <c r="F85" s="367"/>
      <c r="G85" s="367"/>
      <c r="H85" s="367"/>
      <c r="I85" s="367"/>
      <c r="J85" s="367"/>
      <c r="K85" s="367"/>
      <c r="L85" s="367"/>
      <c r="M85" s="367"/>
      <c r="N85" s="367"/>
      <c r="O85" s="367"/>
      <c r="P85" s="367"/>
      <c r="Q85" s="367"/>
      <c r="R85" s="367"/>
      <c r="S85" s="368"/>
      <c r="T85" s="2"/>
    </row>
    <row r="86" spans="1:24" ht="16.2" customHeight="1" x14ac:dyDescent="0.3">
      <c r="B86" s="43"/>
      <c r="C86" s="277" t="s">
        <v>80</v>
      </c>
      <c r="D86" s="277"/>
      <c r="E86" s="277"/>
      <c r="F86" s="278" t="s">
        <v>81</v>
      </c>
      <c r="G86" s="278"/>
      <c r="H86" s="278" t="s">
        <v>82</v>
      </c>
      <c r="I86" s="278"/>
      <c r="J86" s="278" t="s">
        <v>83</v>
      </c>
      <c r="K86" s="278"/>
      <c r="L86" s="278"/>
      <c r="M86" s="364" t="s">
        <v>84</v>
      </c>
      <c r="N86" s="364"/>
      <c r="O86" s="116" t="s">
        <v>85</v>
      </c>
      <c r="P86" s="235" t="s">
        <v>86</v>
      </c>
      <c r="Q86" s="235"/>
      <c r="R86" s="235"/>
      <c r="S86" s="130" t="s">
        <v>387</v>
      </c>
    </row>
    <row r="87" spans="1:24" s="30" customFormat="1" ht="16.95" customHeight="1" x14ac:dyDescent="0.3">
      <c r="A87" s="7"/>
      <c r="B87" s="44"/>
      <c r="C87" s="236" t="s">
        <v>87</v>
      </c>
      <c r="D87" s="237"/>
      <c r="E87" s="237"/>
      <c r="F87" s="238">
        <v>0</v>
      </c>
      <c r="G87" s="238"/>
      <c r="H87" s="241">
        <v>0</v>
      </c>
      <c r="I87" s="242"/>
      <c r="J87" s="362">
        <v>0</v>
      </c>
      <c r="K87" s="362"/>
      <c r="L87" s="362"/>
      <c r="M87" s="363">
        <v>0</v>
      </c>
      <c r="N87" s="363"/>
      <c r="O87" s="138">
        <f>IFERROR(PMT(((1+(Projet!H87/2))^(2/12)-1),Projet!J87*12,-Projet!F87)*12,0)</f>
        <v>0</v>
      </c>
      <c r="P87" s="234"/>
      <c r="Q87" s="234"/>
      <c r="R87" s="161"/>
      <c r="S87" s="131" t="s">
        <v>37</v>
      </c>
    </row>
    <row r="88" spans="1:24" ht="16.95" customHeight="1" x14ac:dyDescent="0.3">
      <c r="B88" s="45"/>
      <c r="C88" s="239" t="s">
        <v>88</v>
      </c>
      <c r="D88" s="239"/>
      <c r="E88" s="239"/>
      <c r="F88" s="239"/>
      <c r="G88" s="239"/>
      <c r="H88" s="239"/>
      <c r="I88" s="239"/>
      <c r="J88" s="239"/>
      <c r="K88" s="239"/>
      <c r="L88" s="239"/>
      <c r="M88" s="239"/>
      <c r="N88" s="239"/>
      <c r="O88" s="239"/>
      <c r="P88" s="239"/>
      <c r="Q88" s="239"/>
      <c r="R88" s="239"/>
      <c r="S88" s="240"/>
      <c r="V88" s="30"/>
      <c r="W88" s="30"/>
      <c r="X88" s="30"/>
    </row>
    <row r="89" spans="1:24" s="30" customFormat="1" ht="16.95" customHeight="1" x14ac:dyDescent="0.3">
      <c r="A89" s="7"/>
      <c r="B89" s="44"/>
      <c r="C89" s="171" t="s">
        <v>89</v>
      </c>
      <c r="D89" s="172"/>
      <c r="E89" s="172"/>
      <c r="F89" s="163">
        <v>0</v>
      </c>
      <c r="G89" s="163"/>
      <c r="H89" s="166">
        <v>0</v>
      </c>
      <c r="I89" s="167"/>
      <c r="J89" s="168">
        <v>0</v>
      </c>
      <c r="K89" s="168"/>
      <c r="L89" s="168"/>
      <c r="M89" s="170">
        <v>0</v>
      </c>
      <c r="N89" s="170"/>
      <c r="O89" s="115">
        <f>IFERROR(PMT(((1+(Projet!H89/2))^(2/12)-1),Projet!J89*12,-Projet!F89)*12,0)</f>
        <v>0</v>
      </c>
      <c r="P89" s="160"/>
      <c r="Q89" s="160"/>
      <c r="R89" s="216"/>
      <c r="S89" s="131" t="s">
        <v>37</v>
      </c>
    </row>
    <row r="90" spans="1:24" s="30" customFormat="1" ht="16.95" customHeight="1" x14ac:dyDescent="0.3">
      <c r="A90" s="7"/>
      <c r="B90" s="44"/>
      <c r="C90" s="171" t="s">
        <v>401</v>
      </c>
      <c r="D90" s="172"/>
      <c r="E90" s="172"/>
      <c r="F90" s="163">
        <v>0</v>
      </c>
      <c r="G90" s="163"/>
      <c r="H90" s="166">
        <v>0</v>
      </c>
      <c r="I90" s="167"/>
      <c r="J90" s="168">
        <v>0</v>
      </c>
      <c r="K90" s="168"/>
      <c r="L90" s="168"/>
      <c r="M90" s="170">
        <v>0</v>
      </c>
      <c r="N90" s="170"/>
      <c r="O90" s="115">
        <f>IFERROR(PMT(((1+(Projet!H90/2))^(2/12)-1),Projet!J90*12,-Projet!F90)*12,0)</f>
        <v>0</v>
      </c>
      <c r="P90" s="160"/>
      <c r="Q90" s="160"/>
      <c r="R90" s="216"/>
      <c r="S90" s="131" t="s">
        <v>37</v>
      </c>
    </row>
    <row r="91" spans="1:24" s="30" customFormat="1" ht="16.95" customHeight="1" x14ac:dyDescent="0.3">
      <c r="A91" s="7"/>
      <c r="B91" s="44"/>
      <c r="C91" s="171" t="s">
        <v>91</v>
      </c>
      <c r="D91" s="172"/>
      <c r="E91" s="172"/>
      <c r="F91" s="163">
        <v>0</v>
      </c>
      <c r="G91" s="163"/>
      <c r="H91" s="166">
        <v>0</v>
      </c>
      <c r="I91" s="167"/>
      <c r="J91" s="168">
        <v>0</v>
      </c>
      <c r="K91" s="168"/>
      <c r="L91" s="168"/>
      <c r="M91" s="170">
        <v>0</v>
      </c>
      <c r="N91" s="170"/>
      <c r="O91" s="115">
        <f>IFERROR(PMT(((1+(Projet!H91/2))^(2/12)-1),Projet!J91*12,-Projet!F91)*12,0)</f>
        <v>0</v>
      </c>
      <c r="P91" s="160"/>
      <c r="Q91" s="160"/>
      <c r="R91" s="216"/>
      <c r="S91" s="131" t="s">
        <v>37</v>
      </c>
    </row>
    <row r="92" spans="1:24" s="30" customFormat="1" ht="16.95" customHeight="1" x14ac:dyDescent="0.3">
      <c r="A92" s="7"/>
      <c r="B92" s="44"/>
      <c r="C92" s="171" t="s">
        <v>90</v>
      </c>
      <c r="D92" s="172"/>
      <c r="E92" s="172"/>
      <c r="F92" s="163">
        <v>0</v>
      </c>
      <c r="G92" s="163"/>
      <c r="H92" s="164" t="s">
        <v>399</v>
      </c>
      <c r="I92" s="165"/>
      <c r="J92" s="168">
        <v>0</v>
      </c>
      <c r="K92" s="168"/>
      <c r="L92" s="168"/>
      <c r="M92" s="170">
        <v>0</v>
      </c>
      <c r="N92" s="170"/>
      <c r="O92" s="115">
        <f>IFERROR(PMT(((1+(Projet!H92/2))^(2/12)-1),Projet!J92*12,-Projet!F92)*12,0)</f>
        <v>0</v>
      </c>
      <c r="P92" s="160"/>
      <c r="Q92" s="160"/>
      <c r="R92" s="216"/>
      <c r="S92" s="131" t="s">
        <v>37</v>
      </c>
    </row>
    <row r="93" spans="1:24" s="30" customFormat="1" ht="16.95" customHeight="1" x14ac:dyDescent="0.3">
      <c r="A93" s="7"/>
      <c r="B93" s="44"/>
      <c r="C93" s="171" t="s">
        <v>400</v>
      </c>
      <c r="D93" s="172"/>
      <c r="E93" s="172"/>
      <c r="F93" s="163">
        <v>0</v>
      </c>
      <c r="G93" s="163"/>
      <c r="H93" s="166">
        <v>0</v>
      </c>
      <c r="I93" s="167"/>
      <c r="J93" s="168">
        <v>0</v>
      </c>
      <c r="K93" s="168"/>
      <c r="L93" s="168"/>
      <c r="M93" s="170">
        <v>0</v>
      </c>
      <c r="N93" s="170"/>
      <c r="O93" s="115">
        <f>IFERROR(PMT(((1+(Projet!H93/2))^(2/12)-1),Projet!J93*12,-Projet!F93)*12,0)</f>
        <v>0</v>
      </c>
      <c r="P93" s="234"/>
      <c r="Q93" s="234"/>
      <c r="R93" s="161"/>
      <c r="S93" s="131" t="s">
        <v>37</v>
      </c>
    </row>
    <row r="94" spans="1:24" s="30" customFormat="1" ht="16.95" customHeight="1" x14ac:dyDescent="0.3">
      <c r="A94" s="2"/>
      <c r="B94" s="69"/>
      <c r="C94" s="157" t="s">
        <v>92</v>
      </c>
      <c r="D94" s="157"/>
      <c r="E94" s="157"/>
      <c r="F94" s="169">
        <f>SUM(F87,F89:G93)</f>
        <v>0</v>
      </c>
      <c r="G94" s="169"/>
      <c r="H94" s="156"/>
      <c r="I94" s="157"/>
      <c r="J94" s="157"/>
      <c r="K94" s="157"/>
      <c r="L94" s="157"/>
      <c r="M94" s="157"/>
      <c r="N94" s="157"/>
      <c r="O94" s="140">
        <f>SUM(O87,O89:O93)</f>
        <v>0</v>
      </c>
      <c r="P94" s="351"/>
      <c r="Q94" s="351"/>
      <c r="R94" s="351"/>
      <c r="S94" s="352"/>
    </row>
    <row r="95" spans="1:24" s="30" customFormat="1" ht="17.399999999999999" customHeight="1" x14ac:dyDescent="0.3">
      <c r="A95" s="7"/>
      <c r="B95" s="46"/>
      <c r="C95" s="162" t="s">
        <v>93</v>
      </c>
      <c r="D95" s="162"/>
      <c r="E95" s="162"/>
      <c r="F95" s="47"/>
      <c r="G95" s="47"/>
      <c r="H95" s="48"/>
      <c r="I95" s="49"/>
      <c r="J95" s="50"/>
      <c r="K95" s="50"/>
      <c r="L95" s="50"/>
      <c r="M95" s="51"/>
      <c r="N95" s="51"/>
      <c r="O95" s="52"/>
      <c r="P95" s="49"/>
      <c r="Q95" s="49"/>
      <c r="R95" s="49"/>
      <c r="S95" s="139"/>
    </row>
    <row r="96" spans="1:24" s="30" customFormat="1" ht="16.95" customHeight="1" x14ac:dyDescent="0.3">
      <c r="A96" s="7"/>
      <c r="B96" s="44"/>
      <c r="C96" s="171" t="s">
        <v>90</v>
      </c>
      <c r="D96" s="172"/>
      <c r="E96" s="172"/>
      <c r="F96" s="163">
        <v>0</v>
      </c>
      <c r="G96" s="163"/>
      <c r="H96" s="164" t="s">
        <v>399</v>
      </c>
      <c r="I96" s="165"/>
      <c r="J96" s="168">
        <v>0</v>
      </c>
      <c r="K96" s="168"/>
      <c r="L96" s="168"/>
      <c r="M96" s="170">
        <v>0</v>
      </c>
      <c r="N96" s="170"/>
      <c r="O96" s="115">
        <f>IFERROR(PMT(((1+(Projet!H96/2))^(2/12)-1),Projet!J96*12,-Projet!F96)*12,0)</f>
        <v>0</v>
      </c>
      <c r="P96" s="160"/>
      <c r="Q96" s="160"/>
      <c r="R96" s="216"/>
      <c r="S96" s="131" t="s">
        <v>37</v>
      </c>
    </row>
    <row r="97" spans="1:20" s="30" customFormat="1" ht="16.95" customHeight="1" x14ac:dyDescent="0.3">
      <c r="A97" s="7"/>
      <c r="B97" s="44"/>
      <c r="C97" s="171" t="s">
        <v>94</v>
      </c>
      <c r="D97" s="172"/>
      <c r="E97" s="172"/>
      <c r="F97" s="163">
        <v>0</v>
      </c>
      <c r="G97" s="163"/>
      <c r="H97" s="166">
        <v>0</v>
      </c>
      <c r="I97" s="167"/>
      <c r="J97" s="168">
        <v>0</v>
      </c>
      <c r="K97" s="168"/>
      <c r="L97" s="168"/>
      <c r="M97" s="170">
        <v>0</v>
      </c>
      <c r="N97" s="170"/>
      <c r="O97" s="115">
        <f>IFERROR(PMT(((1+(Projet!H97/2))^(2/12)-1),Projet!J97*12,-Projet!F97)*12,0)</f>
        <v>0</v>
      </c>
      <c r="P97" s="160"/>
      <c r="Q97" s="160"/>
      <c r="R97" s="216"/>
      <c r="S97" s="131" t="s">
        <v>37</v>
      </c>
    </row>
    <row r="98" spans="1:20" s="30" customFormat="1" ht="16.95" customHeight="1" x14ac:dyDescent="0.3">
      <c r="A98" s="7"/>
      <c r="B98" s="44"/>
      <c r="C98" s="171" t="s">
        <v>65</v>
      </c>
      <c r="D98" s="172"/>
      <c r="E98" s="172"/>
      <c r="F98" s="163">
        <v>0</v>
      </c>
      <c r="G98" s="163"/>
      <c r="H98" s="166">
        <v>0</v>
      </c>
      <c r="I98" s="167"/>
      <c r="J98" s="168">
        <v>0</v>
      </c>
      <c r="K98" s="168"/>
      <c r="L98" s="168"/>
      <c r="M98" s="170">
        <v>0</v>
      </c>
      <c r="N98" s="170"/>
      <c r="O98" s="115">
        <f>IFERROR(PMT(((1+(Projet!H98/2))^(2/12)-1),Projet!J98*12,-Projet!F98)*12,0)</f>
        <v>0</v>
      </c>
      <c r="P98" s="160"/>
      <c r="Q98" s="160"/>
      <c r="R98" s="161"/>
      <c r="S98" s="131" t="s">
        <v>37</v>
      </c>
    </row>
    <row r="99" spans="1:20" s="30" customFormat="1" ht="16.95" customHeight="1" x14ac:dyDescent="0.3">
      <c r="A99" s="2"/>
      <c r="B99" s="134"/>
      <c r="C99" s="188" t="s">
        <v>95</v>
      </c>
      <c r="D99" s="188"/>
      <c r="E99" s="188"/>
      <c r="F99" s="189">
        <f>SUM(F94:G98)</f>
        <v>0</v>
      </c>
      <c r="G99" s="189"/>
      <c r="H99" s="217"/>
      <c r="I99" s="218"/>
      <c r="J99" s="218"/>
      <c r="K99" s="218"/>
      <c r="L99" s="218"/>
      <c r="M99" s="218"/>
      <c r="N99" s="218"/>
      <c r="O99" s="141">
        <f>SUM(O94:O98)</f>
        <v>0</v>
      </c>
      <c r="P99" s="135"/>
      <c r="Q99" s="135"/>
      <c r="R99" s="136"/>
      <c r="S99" s="137"/>
    </row>
    <row r="100" spans="1:20" ht="20.100000000000001" customHeight="1" x14ac:dyDescent="0.3">
      <c r="A100" s="6"/>
      <c r="B100" s="196" t="s">
        <v>96</v>
      </c>
      <c r="C100" s="197"/>
      <c r="D100" s="197"/>
      <c r="E100" s="197"/>
      <c r="F100" s="197"/>
      <c r="G100" s="197"/>
      <c r="H100" s="197"/>
      <c r="I100" s="197"/>
      <c r="J100" s="197"/>
      <c r="K100" s="197"/>
      <c r="L100" s="197"/>
      <c r="M100" s="197"/>
      <c r="N100" s="197"/>
      <c r="O100" s="197"/>
      <c r="P100" s="197"/>
      <c r="Q100" s="197"/>
      <c r="R100" s="197"/>
      <c r="S100" s="198"/>
      <c r="T100" s="2"/>
    </row>
    <row r="101" spans="1:20" ht="16.95" customHeight="1" x14ac:dyDescent="0.3">
      <c r="B101" s="132" t="s">
        <v>97</v>
      </c>
      <c r="C101" s="6"/>
      <c r="D101" s="6"/>
      <c r="E101" s="6"/>
      <c r="F101" s="6"/>
      <c r="H101" s="6"/>
      <c r="I101" s="180" t="s">
        <v>37</v>
      </c>
      <c r="J101" s="180"/>
      <c r="K101" s="180"/>
      <c r="L101" s="180"/>
      <c r="M101" s="182" t="s">
        <v>385</v>
      </c>
      <c r="N101" s="182"/>
      <c r="O101" s="182"/>
      <c r="P101" s="181">
        <v>0</v>
      </c>
      <c r="Q101" s="181"/>
      <c r="R101" s="181"/>
      <c r="S101" s="133"/>
    </row>
    <row r="102" spans="1:20" ht="46.2" customHeight="1" x14ac:dyDescent="0.3">
      <c r="B102" s="228" t="s">
        <v>75</v>
      </c>
      <c r="C102" s="229"/>
      <c r="D102" s="229"/>
      <c r="E102" s="229"/>
      <c r="F102" s="229"/>
      <c r="G102" s="154"/>
      <c r="H102" s="154"/>
      <c r="I102" s="154"/>
      <c r="J102" s="154"/>
      <c r="K102" s="154"/>
      <c r="L102" s="154"/>
      <c r="M102" s="154"/>
      <c r="N102" s="154"/>
      <c r="O102" s="154"/>
      <c r="P102" s="154"/>
      <c r="Q102" s="154"/>
      <c r="R102" s="154"/>
      <c r="S102" s="155"/>
    </row>
    <row r="103" spans="1:20" ht="19.8" customHeight="1" x14ac:dyDescent="0.3">
      <c r="B103" s="199" t="s">
        <v>399</v>
      </c>
      <c r="C103" s="200"/>
      <c r="D103" s="200"/>
      <c r="E103" s="200"/>
      <c r="F103" s="200"/>
      <c r="G103" s="200"/>
      <c r="H103" s="200"/>
      <c r="I103" s="200"/>
      <c r="J103" s="200"/>
      <c r="K103" s="200"/>
      <c r="L103" s="200"/>
      <c r="M103" s="200"/>
      <c r="N103" s="200"/>
      <c r="O103" s="200"/>
      <c r="P103" s="200"/>
      <c r="Q103" s="200"/>
      <c r="R103" s="200"/>
      <c r="S103" s="201"/>
    </row>
    <row r="104" spans="1:20" ht="40.799999999999997" customHeight="1" x14ac:dyDescent="0.3">
      <c r="B104" s="184" t="s">
        <v>402</v>
      </c>
      <c r="C104" s="185"/>
      <c r="D104" s="185"/>
      <c r="E104" s="185"/>
      <c r="F104" s="185"/>
      <c r="G104" s="154"/>
      <c r="H104" s="154"/>
      <c r="I104" s="154"/>
      <c r="J104" s="154"/>
      <c r="K104" s="154"/>
      <c r="L104" s="154"/>
      <c r="M104" s="154"/>
      <c r="N104" s="154"/>
      <c r="O104" s="154"/>
      <c r="P104" s="154"/>
      <c r="Q104" s="154"/>
      <c r="R104" s="154"/>
      <c r="S104" s="155"/>
    </row>
    <row r="105" spans="1:20" ht="20.100000000000001" customHeight="1" x14ac:dyDescent="0.3">
      <c r="A105" s="6"/>
      <c r="B105" s="199" t="s">
        <v>75</v>
      </c>
      <c r="C105" s="200"/>
      <c r="D105" s="200"/>
      <c r="E105" s="200"/>
      <c r="F105" s="200"/>
      <c r="G105" s="200"/>
      <c r="H105" s="200"/>
      <c r="I105" s="200"/>
      <c r="J105" s="200"/>
      <c r="K105" s="200"/>
      <c r="L105" s="200"/>
      <c r="M105" s="200"/>
      <c r="N105" s="200"/>
      <c r="O105" s="200"/>
      <c r="P105" s="200"/>
      <c r="Q105" s="200"/>
      <c r="R105" s="200"/>
      <c r="S105" s="201"/>
      <c r="T105" s="2"/>
    </row>
    <row r="106" spans="1:20" ht="46.2" customHeight="1" x14ac:dyDescent="0.3">
      <c r="B106" s="184" t="s">
        <v>382</v>
      </c>
      <c r="C106" s="185"/>
      <c r="D106" s="185"/>
      <c r="E106" s="185"/>
      <c r="F106" s="185"/>
      <c r="G106" s="154"/>
      <c r="H106" s="154"/>
      <c r="I106" s="154"/>
      <c r="J106" s="154"/>
      <c r="K106" s="154"/>
      <c r="L106" s="154"/>
      <c r="M106" s="154"/>
      <c r="N106" s="154"/>
      <c r="O106" s="154"/>
      <c r="P106" s="154"/>
      <c r="Q106" s="154"/>
      <c r="R106" s="154"/>
      <c r="S106" s="155"/>
    </row>
    <row r="107" spans="1:20" ht="44.4" customHeight="1" x14ac:dyDescent="0.3">
      <c r="B107" s="183" t="s">
        <v>98</v>
      </c>
      <c r="C107" s="183"/>
      <c r="D107" s="183"/>
      <c r="E107" s="183"/>
      <c r="F107" s="183"/>
      <c r="G107" s="183"/>
      <c r="H107" s="183"/>
      <c r="I107" s="183"/>
      <c r="J107" s="183"/>
      <c r="K107" s="183"/>
      <c r="L107" s="183"/>
      <c r="M107" s="183"/>
      <c r="N107" s="183"/>
      <c r="O107" s="183"/>
      <c r="P107" s="183"/>
      <c r="Q107" s="183"/>
      <c r="R107" s="183"/>
    </row>
    <row r="108" spans="1:20" ht="20.100000000000001" customHeight="1" x14ac:dyDescent="0.3">
      <c r="A108" s="6"/>
      <c r="B108" s="190" t="s">
        <v>362</v>
      </c>
      <c r="C108" s="191"/>
      <c r="D108" s="191"/>
      <c r="E108" s="191"/>
      <c r="F108" s="191"/>
      <c r="G108" s="191"/>
      <c r="H108" s="191"/>
      <c r="I108" s="191"/>
      <c r="J108" s="191"/>
      <c r="K108" s="191"/>
      <c r="L108" s="191"/>
      <c r="M108" s="191"/>
      <c r="N108" s="191"/>
      <c r="O108" s="191"/>
      <c r="P108" s="191"/>
      <c r="Q108" s="191"/>
      <c r="R108" s="192"/>
      <c r="S108" s="2"/>
      <c r="T108" s="2"/>
    </row>
    <row r="109" spans="1:20" ht="145.19999999999999" customHeight="1" x14ac:dyDescent="0.3">
      <c r="B109" s="220" t="s">
        <v>383</v>
      </c>
      <c r="C109" s="221"/>
      <c r="D109" s="221"/>
      <c r="E109" s="221"/>
      <c r="F109" s="221"/>
      <c r="G109" s="221"/>
      <c r="H109" s="221"/>
      <c r="I109" s="221"/>
      <c r="J109" s="221"/>
      <c r="K109" s="221"/>
      <c r="L109" s="221"/>
      <c r="M109" s="221"/>
      <c r="N109" s="221"/>
      <c r="O109" s="221"/>
      <c r="P109" s="221"/>
      <c r="Q109" s="221"/>
      <c r="R109" s="222"/>
    </row>
    <row r="110" spans="1:20" ht="11.4" customHeight="1" x14ac:dyDescent="0.3">
      <c r="A110" s="6"/>
      <c r="B110" s="6"/>
      <c r="C110" s="6"/>
      <c r="D110" s="6"/>
      <c r="E110" s="6"/>
      <c r="F110" s="6"/>
      <c r="H110" s="6"/>
      <c r="I110" s="6"/>
      <c r="J110" s="17"/>
      <c r="K110" s="17"/>
      <c r="L110" s="17"/>
      <c r="M110" s="17"/>
      <c r="N110" s="17"/>
      <c r="O110" s="2"/>
      <c r="P110" s="16"/>
      <c r="Q110" s="16"/>
      <c r="R110" s="16"/>
    </row>
    <row r="111" spans="1:20" ht="20.100000000000001" customHeight="1" x14ac:dyDescent="0.3">
      <c r="A111" s="6"/>
      <c r="B111" s="190" t="s">
        <v>99</v>
      </c>
      <c r="C111" s="191"/>
      <c r="D111" s="191"/>
      <c r="E111" s="191"/>
      <c r="F111" s="191"/>
      <c r="G111" s="191"/>
      <c r="H111" s="191"/>
      <c r="I111" s="191"/>
      <c r="J111" s="191"/>
      <c r="K111" s="191"/>
      <c r="L111" s="191"/>
      <c r="M111" s="191"/>
      <c r="N111" s="191"/>
      <c r="O111" s="191"/>
      <c r="P111" s="191"/>
      <c r="Q111" s="191"/>
      <c r="R111" s="192"/>
      <c r="S111" s="2"/>
      <c r="T111" s="2"/>
    </row>
    <row r="112" spans="1:20" ht="16.2" customHeight="1" x14ac:dyDescent="0.3">
      <c r="A112" s="6"/>
      <c r="B112" s="374" t="s">
        <v>100</v>
      </c>
      <c r="C112" s="375"/>
      <c r="D112" s="375"/>
      <c r="E112" s="376"/>
      <c r="F112" s="369">
        <v>0</v>
      </c>
      <c r="G112" s="370"/>
      <c r="H112" s="226" t="s">
        <v>101</v>
      </c>
      <c r="I112" s="226"/>
      <c r="J112" s="226"/>
      <c r="K112" s="226"/>
      <c r="L112" s="226"/>
      <c r="M112" s="226"/>
      <c r="N112" s="226"/>
      <c r="O112" s="226"/>
      <c r="P112" s="226"/>
      <c r="Q112" s="226"/>
      <c r="R112" s="227"/>
      <c r="S112" s="2"/>
    </row>
    <row r="113" spans="1:28" ht="16.95" customHeight="1" x14ac:dyDescent="0.3">
      <c r="B113" s="377" t="s">
        <v>102</v>
      </c>
      <c r="C113" s="254"/>
      <c r="D113" s="254"/>
      <c r="E113" s="254"/>
      <c r="F113" s="254"/>
      <c r="G113" s="254"/>
      <c r="H113" s="371">
        <v>2025</v>
      </c>
      <c r="I113" s="371"/>
      <c r="J113" s="372">
        <f>+H113+1</f>
        <v>2026</v>
      </c>
      <c r="K113" s="372"/>
      <c r="L113" s="372"/>
      <c r="M113" s="372">
        <f>+J113+1</f>
        <v>2027</v>
      </c>
      <c r="N113" s="372"/>
      <c r="O113" s="372">
        <f>+M113+1</f>
        <v>2028</v>
      </c>
      <c r="P113" s="372"/>
      <c r="Q113" s="372">
        <f>+O113+1</f>
        <v>2029</v>
      </c>
      <c r="R113" s="373"/>
      <c r="X113" s="7"/>
      <c r="Y113" s="7"/>
      <c r="Z113" s="7"/>
      <c r="AA113" s="7"/>
      <c r="AB113" s="7"/>
    </row>
    <row r="114" spans="1:28" ht="16.95" customHeight="1" x14ac:dyDescent="0.3">
      <c r="B114" s="401" t="s">
        <v>363</v>
      </c>
      <c r="C114" s="402"/>
      <c r="D114" s="402"/>
      <c r="E114" s="402"/>
      <c r="F114" s="402"/>
      <c r="G114" s="402"/>
      <c r="H114" s="158">
        <v>0</v>
      </c>
      <c r="I114" s="158"/>
      <c r="J114" s="158">
        <f>+H114*(1+$F$112)</f>
        <v>0</v>
      </c>
      <c r="K114" s="158"/>
      <c r="L114" s="158"/>
      <c r="M114" s="158">
        <f>+J114*(1+$F$112)</f>
        <v>0</v>
      </c>
      <c r="N114" s="158"/>
      <c r="O114" s="158">
        <f>+M114*(1+$F$112)</f>
        <v>0</v>
      </c>
      <c r="P114" s="158"/>
      <c r="Q114" s="158">
        <f t="shared" ref="Q114:Q123" si="0">+O114*(1+$F$112)</f>
        <v>0</v>
      </c>
      <c r="R114" s="159"/>
      <c r="X114" s="7"/>
      <c r="Y114" s="7"/>
      <c r="Z114" s="7"/>
      <c r="AA114" s="7"/>
      <c r="AB114" s="7"/>
    </row>
    <row r="115" spans="1:28" ht="16.95" customHeight="1" x14ac:dyDescent="0.3">
      <c r="B115" s="403" t="s">
        <v>380</v>
      </c>
      <c r="C115" s="172"/>
      <c r="D115" s="172"/>
      <c r="E115" s="172"/>
      <c r="F115" s="172"/>
      <c r="G115" s="172"/>
      <c r="H115" s="158">
        <v>0</v>
      </c>
      <c r="I115" s="158"/>
      <c r="J115" s="158">
        <f t="shared" ref="J115:J116" si="1">+H115*(1+$F$112)</f>
        <v>0</v>
      </c>
      <c r="K115" s="158"/>
      <c r="L115" s="158"/>
      <c r="M115" s="158">
        <f t="shared" ref="M115:M116" si="2">+J115*(1+$F$112)</f>
        <v>0</v>
      </c>
      <c r="N115" s="158"/>
      <c r="O115" s="158">
        <f t="shared" ref="O115:O116" si="3">+M115*(1+$F$112)</f>
        <v>0</v>
      </c>
      <c r="P115" s="158"/>
      <c r="Q115" s="158">
        <f t="shared" si="0"/>
        <v>0</v>
      </c>
      <c r="R115" s="159"/>
      <c r="X115" s="7"/>
      <c r="Y115" s="7"/>
      <c r="Z115" s="7"/>
      <c r="AA115" s="7"/>
      <c r="AB115" s="7"/>
    </row>
    <row r="116" spans="1:28" ht="16.95" customHeight="1" x14ac:dyDescent="0.3">
      <c r="B116" s="403" t="s">
        <v>381</v>
      </c>
      <c r="C116" s="172"/>
      <c r="D116" s="172"/>
      <c r="E116" s="172"/>
      <c r="F116" s="172"/>
      <c r="G116" s="172"/>
      <c r="H116" s="158">
        <v>0</v>
      </c>
      <c r="I116" s="158"/>
      <c r="J116" s="158">
        <f t="shared" si="1"/>
        <v>0</v>
      </c>
      <c r="K116" s="158"/>
      <c r="L116" s="158"/>
      <c r="M116" s="158">
        <f t="shared" si="2"/>
        <v>0</v>
      </c>
      <c r="N116" s="158"/>
      <c r="O116" s="158">
        <f t="shared" si="3"/>
        <v>0</v>
      </c>
      <c r="P116" s="158"/>
      <c r="Q116" s="158">
        <f t="shared" si="0"/>
        <v>0</v>
      </c>
      <c r="R116" s="159"/>
      <c r="X116" s="7"/>
      <c r="Y116" s="7"/>
      <c r="Z116" s="7"/>
      <c r="AA116" s="7"/>
      <c r="AB116" s="7"/>
    </row>
    <row r="117" spans="1:28" ht="28.95" customHeight="1" x14ac:dyDescent="0.3">
      <c r="B117" s="404" t="s">
        <v>103</v>
      </c>
      <c r="C117" s="405"/>
      <c r="D117" s="405"/>
      <c r="E117" s="405"/>
      <c r="F117" s="405"/>
      <c r="G117" s="405"/>
      <c r="H117" s="158">
        <v>0</v>
      </c>
      <c r="I117" s="158"/>
      <c r="J117" s="158">
        <f t="shared" ref="J117:J118" si="4">+H117*(1+$F$112)</f>
        <v>0</v>
      </c>
      <c r="K117" s="158"/>
      <c r="L117" s="158"/>
      <c r="M117" s="158">
        <f>+J117*(1+$F$112)</f>
        <v>0</v>
      </c>
      <c r="N117" s="158"/>
      <c r="O117" s="158">
        <f t="shared" ref="O117:O118" si="5">+M117*(1+$F$112)</f>
        <v>0</v>
      </c>
      <c r="P117" s="158"/>
      <c r="Q117" s="158">
        <f t="shared" si="0"/>
        <v>0</v>
      </c>
      <c r="R117" s="159"/>
      <c r="X117" s="7"/>
      <c r="Y117" s="7"/>
      <c r="Z117" s="7"/>
      <c r="AA117" s="7"/>
      <c r="AB117" s="7"/>
    </row>
    <row r="118" spans="1:28" ht="16.95" customHeight="1" x14ac:dyDescent="0.3">
      <c r="B118" s="401" t="s">
        <v>364</v>
      </c>
      <c r="C118" s="402"/>
      <c r="D118" s="402"/>
      <c r="E118" s="402"/>
      <c r="F118" s="402"/>
      <c r="G118" s="402"/>
      <c r="H118" s="158">
        <v>0</v>
      </c>
      <c r="I118" s="158"/>
      <c r="J118" s="158">
        <f t="shared" si="4"/>
        <v>0</v>
      </c>
      <c r="K118" s="158"/>
      <c r="L118" s="158"/>
      <c r="M118" s="158">
        <f t="shared" ref="M118" si="6">+J118*(1+$F$112)</f>
        <v>0</v>
      </c>
      <c r="N118" s="158"/>
      <c r="O118" s="158">
        <f t="shared" si="5"/>
        <v>0</v>
      </c>
      <c r="P118" s="158"/>
      <c r="Q118" s="158">
        <f t="shared" si="0"/>
        <v>0</v>
      </c>
      <c r="R118" s="159"/>
      <c r="X118" s="7"/>
      <c r="Y118" s="7"/>
      <c r="Z118" s="7"/>
      <c r="AA118" s="7"/>
      <c r="AB118" s="7"/>
    </row>
    <row r="119" spans="1:28" ht="16.95" customHeight="1" x14ac:dyDescent="0.3">
      <c r="B119" s="193" t="s">
        <v>104</v>
      </c>
      <c r="C119" s="194"/>
      <c r="D119" s="194"/>
      <c r="E119" s="171"/>
      <c r="F119" s="167">
        <v>0</v>
      </c>
      <c r="G119" s="167"/>
      <c r="H119" s="158">
        <v>0</v>
      </c>
      <c r="I119" s="158"/>
      <c r="J119" s="158">
        <f t="shared" ref="J119" si="7">+H119*(1+$F$112)</f>
        <v>0</v>
      </c>
      <c r="K119" s="158"/>
      <c r="L119" s="158"/>
      <c r="M119" s="158">
        <f t="shared" ref="M119" si="8">+J119*(1+$F$112)</f>
        <v>0</v>
      </c>
      <c r="N119" s="158"/>
      <c r="O119" s="158">
        <f t="shared" ref="O119" si="9">+M119*(1+$F$112)</f>
        <v>0</v>
      </c>
      <c r="P119" s="158"/>
      <c r="Q119" s="158">
        <f t="shared" si="0"/>
        <v>0</v>
      </c>
      <c r="R119" s="159"/>
      <c r="X119" s="7"/>
      <c r="Y119" s="7"/>
      <c r="Z119" s="7"/>
      <c r="AA119" s="7"/>
      <c r="AB119" s="7"/>
    </row>
    <row r="120" spans="1:28" ht="16.95" customHeight="1" x14ac:dyDescent="0.3">
      <c r="B120" s="401" t="s">
        <v>365</v>
      </c>
      <c r="C120" s="402"/>
      <c r="D120" s="402"/>
      <c r="E120" s="402"/>
      <c r="F120" s="402"/>
      <c r="G120" s="402"/>
      <c r="H120" s="158">
        <v>0</v>
      </c>
      <c r="I120" s="158"/>
      <c r="J120" s="158">
        <f t="shared" ref="J120:J123" si="10">+H120*(1+$F$112)</f>
        <v>0</v>
      </c>
      <c r="K120" s="158"/>
      <c r="L120" s="158"/>
      <c r="M120" s="158">
        <f t="shared" ref="M120:M123" si="11">+J120*(1+$F$112)</f>
        <v>0</v>
      </c>
      <c r="N120" s="158"/>
      <c r="O120" s="158">
        <f t="shared" ref="O120:O123" si="12">+M120*(1+$F$112)</f>
        <v>0</v>
      </c>
      <c r="P120" s="158"/>
      <c r="Q120" s="158">
        <f t="shared" si="0"/>
        <v>0</v>
      </c>
      <c r="R120" s="159"/>
      <c r="X120" s="7"/>
      <c r="Y120" s="7"/>
      <c r="Z120" s="7"/>
      <c r="AA120" s="7"/>
      <c r="AB120" s="7"/>
    </row>
    <row r="121" spans="1:28" ht="16.95" customHeight="1" x14ac:dyDescent="0.3">
      <c r="B121" s="401" t="s">
        <v>366</v>
      </c>
      <c r="C121" s="402"/>
      <c r="D121" s="402"/>
      <c r="E121" s="402"/>
      <c r="F121" s="402"/>
      <c r="G121" s="402"/>
      <c r="H121" s="158">
        <v>0</v>
      </c>
      <c r="I121" s="158"/>
      <c r="J121" s="158">
        <f t="shared" si="10"/>
        <v>0</v>
      </c>
      <c r="K121" s="158"/>
      <c r="L121" s="158"/>
      <c r="M121" s="158">
        <f t="shared" si="11"/>
        <v>0</v>
      </c>
      <c r="N121" s="158"/>
      <c r="O121" s="158">
        <f t="shared" si="12"/>
        <v>0</v>
      </c>
      <c r="P121" s="158"/>
      <c r="Q121" s="158">
        <f t="shared" si="0"/>
        <v>0</v>
      </c>
      <c r="R121" s="159"/>
      <c r="X121" s="7"/>
      <c r="Y121" s="7"/>
      <c r="Z121" s="7"/>
      <c r="AA121" s="7"/>
      <c r="AB121" s="7"/>
    </row>
    <row r="122" spans="1:28" ht="16.95" customHeight="1" x14ac:dyDescent="0.3">
      <c r="B122" s="403" t="s">
        <v>105</v>
      </c>
      <c r="C122" s="172"/>
      <c r="D122" s="172"/>
      <c r="E122" s="172"/>
      <c r="F122" s="172"/>
      <c r="G122" s="172"/>
      <c r="H122" s="158">
        <v>0</v>
      </c>
      <c r="I122" s="158"/>
      <c r="J122" s="158">
        <f t="shared" si="10"/>
        <v>0</v>
      </c>
      <c r="K122" s="158"/>
      <c r="L122" s="158"/>
      <c r="M122" s="158">
        <f t="shared" si="11"/>
        <v>0</v>
      </c>
      <c r="N122" s="158"/>
      <c r="O122" s="158">
        <f t="shared" si="12"/>
        <v>0</v>
      </c>
      <c r="P122" s="158"/>
      <c r="Q122" s="158">
        <f t="shared" si="0"/>
        <v>0</v>
      </c>
      <c r="R122" s="159"/>
    </row>
    <row r="123" spans="1:28" ht="16.95" customHeight="1" x14ac:dyDescent="0.3">
      <c r="B123" s="193" t="s">
        <v>65</v>
      </c>
      <c r="C123" s="194"/>
      <c r="D123" s="194"/>
      <c r="E123" s="194"/>
      <c r="F123" s="194"/>
      <c r="G123" s="171"/>
      <c r="H123" s="158">
        <v>0</v>
      </c>
      <c r="I123" s="158"/>
      <c r="J123" s="158">
        <f t="shared" si="10"/>
        <v>0</v>
      </c>
      <c r="K123" s="158"/>
      <c r="L123" s="158"/>
      <c r="M123" s="158">
        <f t="shared" si="11"/>
        <v>0</v>
      </c>
      <c r="N123" s="158"/>
      <c r="O123" s="158">
        <f t="shared" si="12"/>
        <v>0</v>
      </c>
      <c r="P123" s="158"/>
      <c r="Q123" s="158">
        <f t="shared" si="0"/>
        <v>0</v>
      </c>
      <c r="R123" s="159"/>
      <c r="S123" s="6"/>
      <c r="T123" s="6"/>
      <c r="U123" s="6"/>
      <c r="V123" s="6"/>
    </row>
    <row r="124" spans="1:28" ht="16.95" customHeight="1" x14ac:dyDescent="0.3">
      <c r="B124" s="406" t="s">
        <v>106</v>
      </c>
      <c r="C124" s="188"/>
      <c r="D124" s="188"/>
      <c r="E124" s="188"/>
      <c r="F124" s="188"/>
      <c r="G124" s="188"/>
      <c r="H124" s="202">
        <f>SUM(H114:I123)</f>
        <v>0</v>
      </c>
      <c r="I124" s="202"/>
      <c r="J124" s="202">
        <f>SUM(J114:K123)</f>
        <v>0</v>
      </c>
      <c r="K124" s="202"/>
      <c r="L124" s="202">
        <f>SUM(L114:M123)</f>
        <v>0</v>
      </c>
      <c r="M124" s="202">
        <f>SUM(M114:N123)</f>
        <v>0</v>
      </c>
      <c r="N124" s="202">
        <f>SUM(N114:O123)</f>
        <v>0</v>
      </c>
      <c r="O124" s="202">
        <f>SUM(O114:O123)</f>
        <v>0</v>
      </c>
      <c r="P124" s="202">
        <f>SUM(P114:Q123)</f>
        <v>0</v>
      </c>
      <c r="Q124" s="202">
        <f>SUM(Q114:R123)</f>
        <v>0</v>
      </c>
      <c r="R124" s="214"/>
      <c r="S124" s="6"/>
      <c r="T124" s="6"/>
      <c r="U124" s="6"/>
      <c r="V124" s="6"/>
    </row>
    <row r="125" spans="1:28" ht="11.4" customHeight="1" x14ac:dyDescent="0.3">
      <c r="A125" s="6"/>
      <c r="B125" s="6"/>
      <c r="C125" s="6"/>
      <c r="D125" s="6"/>
      <c r="E125" s="6"/>
      <c r="F125" s="6"/>
      <c r="H125" s="6"/>
      <c r="I125" s="6"/>
      <c r="J125" s="17"/>
      <c r="K125" s="17"/>
      <c r="L125" s="17"/>
      <c r="M125" s="17"/>
      <c r="N125" s="17"/>
      <c r="O125" s="2"/>
      <c r="P125" s="16"/>
      <c r="Q125" s="16"/>
      <c r="R125" s="16"/>
    </row>
    <row r="126" spans="1:28" ht="19.95" customHeight="1" x14ac:dyDescent="0.3">
      <c r="B126" s="203" t="s">
        <v>107</v>
      </c>
      <c r="C126" s="204"/>
      <c r="D126" s="204"/>
      <c r="E126" s="204"/>
      <c r="F126" s="204"/>
      <c r="G126" s="204"/>
      <c r="H126" s="204"/>
      <c r="I126" s="204"/>
      <c r="J126" s="204"/>
      <c r="K126" s="204"/>
      <c r="L126" s="204"/>
      <c r="M126" s="204"/>
      <c r="N126" s="204"/>
      <c r="O126" s="204"/>
      <c r="P126" s="204"/>
      <c r="Q126" s="204"/>
      <c r="R126" s="205"/>
      <c r="S126" s="6"/>
      <c r="T126" s="6"/>
      <c r="U126" s="6"/>
      <c r="V126" s="6"/>
    </row>
    <row r="127" spans="1:28" ht="16.2" customHeight="1" x14ac:dyDescent="0.3">
      <c r="B127" s="142" t="s">
        <v>100</v>
      </c>
      <c r="C127" s="143"/>
      <c r="D127" s="144"/>
      <c r="E127" s="143"/>
      <c r="F127" s="223">
        <v>0</v>
      </c>
      <c r="G127" s="224"/>
      <c r="H127" s="186">
        <f>H113</f>
        <v>2025</v>
      </c>
      <c r="I127" s="187"/>
      <c r="J127" s="187">
        <f>J113</f>
        <v>2026</v>
      </c>
      <c r="K127" s="187"/>
      <c r="L127" s="187"/>
      <c r="M127" s="187">
        <f>M113</f>
        <v>2027</v>
      </c>
      <c r="N127" s="187"/>
      <c r="O127" s="187">
        <f>O113</f>
        <v>2028</v>
      </c>
      <c r="P127" s="187"/>
      <c r="Q127" s="187">
        <f>Q113</f>
        <v>2029</v>
      </c>
      <c r="R127" s="225"/>
      <c r="S127" s="6"/>
      <c r="T127" s="6"/>
      <c r="U127" s="6"/>
      <c r="V127" s="6"/>
    </row>
    <row r="128" spans="1:28" ht="16.2" customHeight="1" x14ac:dyDescent="0.3">
      <c r="B128" s="206" t="s">
        <v>108</v>
      </c>
      <c r="C128" s="207"/>
      <c r="D128" s="207"/>
      <c r="E128" s="207"/>
      <c r="F128" s="207"/>
      <c r="G128" s="207"/>
      <c r="H128" s="207"/>
      <c r="I128" s="207"/>
      <c r="J128" s="207"/>
      <c r="K128" s="207"/>
      <c r="L128" s="207"/>
      <c r="M128" s="207"/>
      <c r="N128" s="207"/>
      <c r="O128" s="207"/>
      <c r="P128" s="207"/>
      <c r="Q128" s="207"/>
      <c r="R128" s="208"/>
      <c r="S128" s="6"/>
      <c r="T128" s="6"/>
      <c r="U128" s="6"/>
      <c r="V128" s="6"/>
    </row>
    <row r="129" spans="2:23" ht="14.4" customHeight="1" x14ac:dyDescent="0.3">
      <c r="B129" s="211" t="s">
        <v>109</v>
      </c>
      <c r="C129" s="212"/>
      <c r="D129" s="212"/>
      <c r="E129" s="212"/>
      <c r="F129" s="212"/>
      <c r="G129" s="212"/>
      <c r="H129" s="212"/>
      <c r="I129" s="212"/>
      <c r="J129" s="212"/>
      <c r="K129" s="212"/>
      <c r="L129" s="212"/>
      <c r="M129" s="212"/>
      <c r="N129" s="212"/>
      <c r="O129" s="212"/>
      <c r="P129" s="212"/>
      <c r="Q129" s="212"/>
      <c r="R129" s="213"/>
    </row>
    <row r="130" spans="2:23" ht="16.95" customHeight="1" x14ac:dyDescent="0.3">
      <c r="B130" s="174" t="s">
        <v>110</v>
      </c>
      <c r="C130" s="175"/>
      <c r="D130" s="175"/>
      <c r="E130" s="175"/>
      <c r="F130" s="175"/>
      <c r="G130" s="175"/>
      <c r="H130" s="158">
        <v>0</v>
      </c>
      <c r="I130" s="158"/>
      <c r="J130" s="158">
        <f>+H130*(1+$F$127)</f>
        <v>0</v>
      </c>
      <c r="K130" s="158"/>
      <c r="L130" s="158"/>
      <c r="M130" s="158">
        <f>+J130*(1+$F$127)</f>
        <v>0</v>
      </c>
      <c r="N130" s="158"/>
      <c r="O130" s="158">
        <f>+M130*(1+$F$127)</f>
        <v>0</v>
      </c>
      <c r="P130" s="158"/>
      <c r="Q130" s="158">
        <f>+O130*(1+$F$127)</f>
        <v>0</v>
      </c>
      <c r="R130" s="159"/>
    </row>
    <row r="131" spans="2:23" ht="31.5" customHeight="1" x14ac:dyDescent="0.3">
      <c r="B131" s="174" t="s">
        <v>111</v>
      </c>
      <c r="C131" s="175"/>
      <c r="D131" s="175"/>
      <c r="E131" s="175"/>
      <c r="F131" s="175"/>
      <c r="G131" s="175"/>
      <c r="H131" s="158">
        <v>0</v>
      </c>
      <c r="I131" s="158"/>
      <c r="J131" s="158">
        <f t="shared" ref="J131:J132" si="13">+H131*(1+$F$127)</f>
        <v>0</v>
      </c>
      <c r="K131" s="158"/>
      <c r="L131" s="158"/>
      <c r="M131" s="158">
        <f t="shared" ref="M131:M132" si="14">+J131*(1+$F$127)</f>
        <v>0</v>
      </c>
      <c r="N131" s="158"/>
      <c r="O131" s="158">
        <f t="shared" ref="O131:O132" si="15">+M131*(1+$F$127)</f>
        <v>0</v>
      </c>
      <c r="P131" s="158"/>
      <c r="Q131" s="158">
        <f>+O131*(1+$F$127)</f>
        <v>0</v>
      </c>
      <c r="R131" s="159"/>
    </row>
    <row r="132" spans="2:23" ht="16.2" customHeight="1" x14ac:dyDescent="0.3">
      <c r="B132" s="378" t="s">
        <v>112</v>
      </c>
      <c r="C132" s="177"/>
      <c r="D132" s="177"/>
      <c r="E132" s="177"/>
      <c r="F132" s="177"/>
      <c r="G132" s="177"/>
      <c r="H132" s="158">
        <v>0</v>
      </c>
      <c r="I132" s="158"/>
      <c r="J132" s="158">
        <f t="shared" si="13"/>
        <v>0</v>
      </c>
      <c r="K132" s="158"/>
      <c r="L132" s="158"/>
      <c r="M132" s="158">
        <f t="shared" si="14"/>
        <v>0</v>
      </c>
      <c r="N132" s="158"/>
      <c r="O132" s="158">
        <f t="shared" si="15"/>
        <v>0</v>
      </c>
      <c r="P132" s="158"/>
      <c r="Q132" s="158">
        <f>+O132*(1+$F$127)</f>
        <v>0</v>
      </c>
      <c r="R132" s="159"/>
    </row>
    <row r="133" spans="2:23" ht="16.2" customHeight="1" x14ac:dyDescent="0.3">
      <c r="B133" s="176" t="s">
        <v>346</v>
      </c>
      <c r="C133" s="177"/>
      <c r="D133" s="177"/>
      <c r="E133" s="177"/>
      <c r="F133" s="177"/>
      <c r="G133" s="177"/>
      <c r="H133" s="158">
        <v>0</v>
      </c>
      <c r="I133" s="158"/>
      <c r="J133" s="158">
        <f t="shared" ref="J133" si="16">+H133*(1+$F$127)</f>
        <v>0</v>
      </c>
      <c r="K133" s="158"/>
      <c r="L133" s="158"/>
      <c r="M133" s="158">
        <f t="shared" ref="M133" si="17">+J133*(1+$F$127)</f>
        <v>0</v>
      </c>
      <c r="N133" s="158"/>
      <c r="O133" s="158">
        <f t="shared" ref="O133" si="18">+M133*(1+$F$127)</f>
        <v>0</v>
      </c>
      <c r="P133" s="158"/>
      <c r="Q133" s="158">
        <f>+O133*(1+$F$127)</f>
        <v>0</v>
      </c>
      <c r="R133" s="159"/>
    </row>
    <row r="134" spans="2:23" s="7" customFormat="1" ht="16.2" customHeight="1" x14ac:dyDescent="0.3">
      <c r="B134" s="178" t="s">
        <v>114</v>
      </c>
      <c r="C134" s="179"/>
      <c r="D134" s="179"/>
      <c r="E134" s="179"/>
      <c r="F134" s="179"/>
      <c r="G134" s="179"/>
      <c r="H134" s="195">
        <f>SUM(H130:I133)</f>
        <v>0</v>
      </c>
      <c r="I134" s="195"/>
      <c r="J134" s="195">
        <f>SUM(J130:L133)</f>
        <v>0</v>
      </c>
      <c r="K134" s="195"/>
      <c r="L134" s="195"/>
      <c r="M134" s="195">
        <f>SUM(M130:N133)</f>
        <v>0</v>
      </c>
      <c r="N134" s="195"/>
      <c r="O134" s="195">
        <f>SUM(O130:P133)</f>
        <v>0</v>
      </c>
      <c r="P134" s="195"/>
      <c r="Q134" s="195">
        <f>SUM(Q130:R133)</f>
        <v>0</v>
      </c>
      <c r="R134" s="215"/>
      <c r="S134" s="5"/>
      <c r="T134" s="5"/>
      <c r="U134" s="5"/>
      <c r="V134" s="5"/>
      <c r="W134" s="5"/>
    </row>
    <row r="135" spans="2:23" s="7" customFormat="1" ht="16.2" customHeight="1" x14ac:dyDescent="0.3">
      <c r="B135" s="230" t="s">
        <v>115</v>
      </c>
      <c r="C135" s="231"/>
      <c r="D135" s="231"/>
      <c r="E135" s="231"/>
      <c r="F135" s="231"/>
      <c r="G135" s="231"/>
      <c r="H135" s="231"/>
      <c r="I135" s="231"/>
      <c r="J135" s="231"/>
      <c r="K135" s="231"/>
      <c r="L135" s="231"/>
      <c r="M135" s="231"/>
      <c r="N135" s="231"/>
      <c r="O135" s="231"/>
      <c r="P135" s="231"/>
      <c r="Q135" s="231"/>
      <c r="R135" s="232"/>
      <c r="S135" s="5"/>
      <c r="T135" s="5"/>
      <c r="U135" s="5"/>
      <c r="V135" s="5"/>
      <c r="W135" s="5"/>
    </row>
    <row r="136" spans="2:23" s="7" customFormat="1" ht="16.95" customHeight="1" x14ac:dyDescent="0.3">
      <c r="B136" s="174" t="s">
        <v>116</v>
      </c>
      <c r="C136" s="175"/>
      <c r="D136" s="175"/>
      <c r="E136" s="175"/>
      <c r="F136" s="175"/>
      <c r="G136" s="175"/>
      <c r="H136" s="158">
        <v>0</v>
      </c>
      <c r="I136" s="158"/>
      <c r="J136" s="158">
        <f t="shared" ref="J136:J145" si="19">+H136*(1+$F$127)</f>
        <v>0</v>
      </c>
      <c r="K136" s="158"/>
      <c r="L136" s="158"/>
      <c r="M136" s="158">
        <f t="shared" ref="M136:M145" si="20">+J136*(1+$F$127)</f>
        <v>0</v>
      </c>
      <c r="N136" s="158"/>
      <c r="O136" s="158">
        <f t="shared" ref="O136:O145" si="21">+M136*(1+$F$127)</f>
        <v>0</v>
      </c>
      <c r="P136" s="158"/>
      <c r="Q136" s="158">
        <f t="shared" ref="Q136:Q145" si="22">+O136*(1+$F$127)</f>
        <v>0</v>
      </c>
      <c r="R136" s="159"/>
      <c r="S136" s="5"/>
      <c r="T136" s="5"/>
      <c r="U136" s="5"/>
      <c r="V136" s="5"/>
      <c r="W136" s="5"/>
    </row>
    <row r="137" spans="2:23" s="7" customFormat="1" ht="16.95" customHeight="1" x14ac:dyDescent="0.3">
      <c r="B137" s="174" t="s">
        <v>117</v>
      </c>
      <c r="C137" s="175"/>
      <c r="D137" s="175"/>
      <c r="E137" s="175"/>
      <c r="F137" s="175"/>
      <c r="G137" s="175"/>
      <c r="H137" s="158">
        <v>0</v>
      </c>
      <c r="I137" s="158"/>
      <c r="J137" s="158">
        <f t="shared" si="19"/>
        <v>0</v>
      </c>
      <c r="K137" s="158"/>
      <c r="L137" s="158"/>
      <c r="M137" s="158">
        <f t="shared" si="20"/>
        <v>0</v>
      </c>
      <c r="N137" s="158"/>
      <c r="O137" s="158">
        <f t="shared" si="21"/>
        <v>0</v>
      </c>
      <c r="P137" s="158"/>
      <c r="Q137" s="158">
        <f t="shared" si="22"/>
        <v>0</v>
      </c>
      <c r="R137" s="159"/>
      <c r="S137" s="5"/>
      <c r="T137" s="5"/>
      <c r="U137" s="5"/>
      <c r="V137" s="5"/>
      <c r="W137" s="5"/>
    </row>
    <row r="138" spans="2:23" s="7" customFormat="1" ht="16.95" customHeight="1" x14ac:dyDescent="0.3">
      <c r="B138" s="174" t="s">
        <v>118</v>
      </c>
      <c r="C138" s="175"/>
      <c r="D138" s="175"/>
      <c r="E138" s="175"/>
      <c r="F138" s="175"/>
      <c r="G138" s="175"/>
      <c r="H138" s="158">
        <v>0</v>
      </c>
      <c r="I138" s="158"/>
      <c r="J138" s="158">
        <f t="shared" si="19"/>
        <v>0</v>
      </c>
      <c r="K138" s="158"/>
      <c r="L138" s="158"/>
      <c r="M138" s="158">
        <f t="shared" si="20"/>
        <v>0</v>
      </c>
      <c r="N138" s="158"/>
      <c r="O138" s="158">
        <f t="shared" si="21"/>
        <v>0</v>
      </c>
      <c r="P138" s="158"/>
      <c r="Q138" s="158">
        <f t="shared" si="22"/>
        <v>0</v>
      </c>
      <c r="R138" s="159"/>
      <c r="S138" s="5"/>
      <c r="T138" s="5"/>
      <c r="U138" s="5"/>
      <c r="V138" s="5"/>
      <c r="W138" s="5"/>
    </row>
    <row r="139" spans="2:23" s="7" customFormat="1" ht="16.95" customHeight="1" x14ac:dyDescent="0.3">
      <c r="B139" s="209" t="s">
        <v>119</v>
      </c>
      <c r="C139" s="210"/>
      <c r="D139" s="210"/>
      <c r="E139" s="210"/>
      <c r="F139" s="210"/>
      <c r="G139" s="210"/>
      <c r="H139" s="158">
        <v>0</v>
      </c>
      <c r="I139" s="158"/>
      <c r="J139" s="158">
        <f t="shared" si="19"/>
        <v>0</v>
      </c>
      <c r="K139" s="158"/>
      <c r="L139" s="158"/>
      <c r="M139" s="158">
        <f t="shared" si="20"/>
        <v>0</v>
      </c>
      <c r="N139" s="158"/>
      <c r="O139" s="158">
        <f t="shared" si="21"/>
        <v>0</v>
      </c>
      <c r="P139" s="158"/>
      <c r="Q139" s="158">
        <f t="shared" si="22"/>
        <v>0</v>
      </c>
      <c r="R139" s="159"/>
      <c r="S139" s="5"/>
      <c r="T139" s="5"/>
      <c r="U139" s="5"/>
      <c r="V139" s="5"/>
      <c r="W139" s="5"/>
    </row>
    <row r="140" spans="2:23" s="7" customFormat="1" ht="16.95" customHeight="1" x14ac:dyDescent="0.3">
      <c r="B140" s="174" t="s">
        <v>120</v>
      </c>
      <c r="C140" s="175"/>
      <c r="D140" s="175"/>
      <c r="E140" s="175"/>
      <c r="F140" s="175"/>
      <c r="G140" s="175"/>
      <c r="H140" s="158">
        <v>0</v>
      </c>
      <c r="I140" s="158"/>
      <c r="J140" s="158">
        <f t="shared" si="19"/>
        <v>0</v>
      </c>
      <c r="K140" s="158"/>
      <c r="L140" s="158"/>
      <c r="M140" s="158">
        <f t="shared" si="20"/>
        <v>0</v>
      </c>
      <c r="N140" s="158"/>
      <c r="O140" s="158">
        <f t="shared" si="21"/>
        <v>0</v>
      </c>
      <c r="P140" s="158"/>
      <c r="Q140" s="158">
        <f t="shared" si="22"/>
        <v>0</v>
      </c>
      <c r="R140" s="159"/>
      <c r="S140" s="5"/>
      <c r="T140" s="5"/>
      <c r="U140" s="5"/>
      <c r="V140" s="5"/>
      <c r="W140" s="5"/>
    </row>
    <row r="141" spans="2:23" s="7" customFormat="1" ht="16.95" customHeight="1" x14ac:dyDescent="0.3">
      <c r="B141" s="174" t="s">
        <v>121</v>
      </c>
      <c r="C141" s="175"/>
      <c r="D141" s="175"/>
      <c r="E141" s="175"/>
      <c r="F141" s="175"/>
      <c r="G141" s="175"/>
      <c r="H141" s="158">
        <v>0</v>
      </c>
      <c r="I141" s="158"/>
      <c r="J141" s="158">
        <f t="shared" si="19"/>
        <v>0</v>
      </c>
      <c r="K141" s="158"/>
      <c r="L141" s="158"/>
      <c r="M141" s="158">
        <f t="shared" si="20"/>
        <v>0</v>
      </c>
      <c r="N141" s="158"/>
      <c r="O141" s="158">
        <f t="shared" si="21"/>
        <v>0</v>
      </c>
      <c r="P141" s="158"/>
      <c r="Q141" s="158">
        <f t="shared" si="22"/>
        <v>0</v>
      </c>
      <c r="R141" s="159"/>
      <c r="S141" s="5"/>
      <c r="T141" s="5"/>
      <c r="U141" s="5"/>
      <c r="V141" s="5"/>
      <c r="W141" s="5"/>
    </row>
    <row r="142" spans="2:23" s="7" customFormat="1" ht="16.95" customHeight="1" x14ac:dyDescent="0.3">
      <c r="B142" s="174" t="s">
        <v>122</v>
      </c>
      <c r="C142" s="175"/>
      <c r="D142" s="175"/>
      <c r="E142" s="175"/>
      <c r="F142" s="175"/>
      <c r="G142" s="175"/>
      <c r="H142" s="158">
        <v>0</v>
      </c>
      <c r="I142" s="158"/>
      <c r="J142" s="158">
        <f t="shared" si="19"/>
        <v>0</v>
      </c>
      <c r="K142" s="158"/>
      <c r="L142" s="158"/>
      <c r="M142" s="158">
        <f t="shared" si="20"/>
        <v>0</v>
      </c>
      <c r="N142" s="158"/>
      <c r="O142" s="158">
        <f t="shared" si="21"/>
        <v>0</v>
      </c>
      <c r="P142" s="158"/>
      <c r="Q142" s="158">
        <f t="shared" si="22"/>
        <v>0</v>
      </c>
      <c r="R142" s="159"/>
      <c r="S142" s="5"/>
      <c r="T142" s="5"/>
      <c r="U142" s="5"/>
      <c r="V142" s="5"/>
      <c r="W142" s="5"/>
    </row>
    <row r="143" spans="2:23" s="7" customFormat="1" ht="16.95" customHeight="1" x14ac:dyDescent="0.3">
      <c r="B143" s="174" t="s">
        <v>123</v>
      </c>
      <c r="C143" s="175"/>
      <c r="D143" s="175"/>
      <c r="E143" s="175"/>
      <c r="F143" s="175"/>
      <c r="G143" s="175"/>
      <c r="H143" s="158">
        <v>0</v>
      </c>
      <c r="I143" s="158"/>
      <c r="J143" s="158">
        <f t="shared" si="19"/>
        <v>0</v>
      </c>
      <c r="K143" s="158"/>
      <c r="L143" s="158"/>
      <c r="M143" s="158">
        <f t="shared" si="20"/>
        <v>0</v>
      </c>
      <c r="N143" s="158"/>
      <c r="O143" s="158">
        <f t="shared" si="21"/>
        <v>0</v>
      </c>
      <c r="P143" s="158"/>
      <c r="Q143" s="158">
        <f t="shared" si="22"/>
        <v>0</v>
      </c>
      <c r="R143" s="159"/>
      <c r="S143" s="5"/>
      <c r="T143" s="5"/>
      <c r="U143" s="5"/>
      <c r="V143" s="5"/>
      <c r="W143" s="5"/>
    </row>
    <row r="144" spans="2:23" s="7" customFormat="1" ht="32.25" customHeight="1" x14ac:dyDescent="0.3">
      <c r="B144" s="174" t="s">
        <v>337</v>
      </c>
      <c r="C144" s="175"/>
      <c r="D144" s="175"/>
      <c r="E144" s="175"/>
      <c r="F144" s="175"/>
      <c r="G144" s="175"/>
      <c r="H144" s="158">
        <v>0</v>
      </c>
      <c r="I144" s="158"/>
      <c r="J144" s="158">
        <f t="shared" si="19"/>
        <v>0</v>
      </c>
      <c r="K144" s="158"/>
      <c r="L144" s="158"/>
      <c r="M144" s="158">
        <f t="shared" si="20"/>
        <v>0</v>
      </c>
      <c r="N144" s="158"/>
      <c r="O144" s="158">
        <f t="shared" si="21"/>
        <v>0</v>
      </c>
      <c r="P144" s="158"/>
      <c r="Q144" s="158">
        <f t="shared" si="22"/>
        <v>0</v>
      </c>
      <c r="R144" s="159"/>
      <c r="S144" s="5"/>
      <c r="T144" s="5"/>
      <c r="U144" s="5"/>
      <c r="V144" s="5"/>
      <c r="W144" s="5"/>
    </row>
    <row r="145" spans="1:23" s="7" customFormat="1" ht="14.4" hidden="1" x14ac:dyDescent="0.3">
      <c r="B145" s="176" t="s">
        <v>113</v>
      </c>
      <c r="C145" s="177"/>
      <c r="D145" s="177"/>
      <c r="E145" s="177"/>
      <c r="F145" s="177"/>
      <c r="G145" s="177"/>
      <c r="H145" s="158">
        <v>0</v>
      </c>
      <c r="I145" s="158"/>
      <c r="J145" s="158">
        <f t="shared" si="19"/>
        <v>0</v>
      </c>
      <c r="K145" s="158"/>
      <c r="L145" s="158"/>
      <c r="M145" s="158">
        <f t="shared" si="20"/>
        <v>0</v>
      </c>
      <c r="N145" s="158"/>
      <c r="O145" s="158">
        <f t="shared" si="21"/>
        <v>0</v>
      </c>
      <c r="P145" s="158"/>
      <c r="Q145" s="158">
        <f t="shared" si="22"/>
        <v>0</v>
      </c>
      <c r="R145" s="159"/>
      <c r="S145" s="5"/>
      <c r="T145" s="5"/>
      <c r="U145" s="5"/>
      <c r="V145" s="5"/>
      <c r="W145" s="5"/>
    </row>
    <row r="146" spans="1:23" ht="16.2" customHeight="1" x14ac:dyDescent="0.3">
      <c r="A146" s="2"/>
      <c r="B146" s="178" t="s">
        <v>124</v>
      </c>
      <c r="C146" s="179"/>
      <c r="D146" s="179"/>
      <c r="E146" s="179"/>
      <c r="F146" s="179"/>
      <c r="G146" s="179"/>
      <c r="H146" s="195">
        <f>SUM(H136:I145)</f>
        <v>0</v>
      </c>
      <c r="I146" s="195"/>
      <c r="J146" s="195">
        <f>SUM(J136:L145)</f>
        <v>0</v>
      </c>
      <c r="K146" s="195"/>
      <c r="L146" s="195"/>
      <c r="M146" s="195">
        <f>SUM(M136:N145)</f>
        <v>0</v>
      </c>
      <c r="N146" s="195"/>
      <c r="O146" s="195">
        <f>SUM(O136:P145)</f>
        <v>0</v>
      </c>
      <c r="P146" s="195"/>
      <c r="Q146" s="195">
        <f>SUM(Q136:R145)</f>
        <v>0</v>
      </c>
      <c r="R146" s="215"/>
    </row>
    <row r="147" spans="1:23" s="7" customFormat="1" ht="16.2" customHeight="1" x14ac:dyDescent="0.3">
      <c r="B147" s="394" t="s">
        <v>125</v>
      </c>
      <c r="C147" s="395"/>
      <c r="D147" s="395"/>
      <c r="E147" s="395"/>
      <c r="F147" s="395"/>
      <c r="G147" s="395"/>
      <c r="H147" s="395"/>
      <c r="I147" s="395"/>
      <c r="J147" s="395"/>
      <c r="K147" s="395"/>
      <c r="L147" s="395"/>
      <c r="M147" s="395"/>
      <c r="N147" s="395"/>
      <c r="O147" s="395"/>
      <c r="P147" s="395"/>
      <c r="Q147" s="395"/>
      <c r="R147" s="396"/>
      <c r="S147" s="5"/>
      <c r="T147" s="5"/>
      <c r="U147" s="5"/>
      <c r="V147" s="5"/>
      <c r="W147" s="5"/>
    </row>
    <row r="148" spans="1:23" s="7" customFormat="1" ht="16.2" customHeight="1" x14ac:dyDescent="0.3">
      <c r="B148" s="230" t="s">
        <v>126</v>
      </c>
      <c r="C148" s="231"/>
      <c r="D148" s="231"/>
      <c r="E148" s="231"/>
      <c r="F148" s="231"/>
      <c r="G148" s="231"/>
      <c r="H148" s="231"/>
      <c r="I148" s="231"/>
      <c r="J148" s="231"/>
      <c r="K148" s="231"/>
      <c r="L148" s="231"/>
      <c r="M148" s="231"/>
      <c r="N148" s="231"/>
      <c r="O148" s="231"/>
      <c r="P148" s="231"/>
      <c r="Q148" s="231"/>
      <c r="R148" s="232"/>
      <c r="S148" s="5"/>
      <c r="T148" s="5"/>
      <c r="U148" s="5"/>
      <c r="V148" s="5"/>
      <c r="W148" s="5"/>
    </row>
    <row r="149" spans="1:23" s="7" customFormat="1" ht="16.2" customHeight="1" x14ac:dyDescent="0.3">
      <c r="B149" s="174" t="s">
        <v>127</v>
      </c>
      <c r="C149" s="175"/>
      <c r="D149" s="175"/>
      <c r="E149" s="175"/>
      <c r="F149" s="175"/>
      <c r="G149" s="175"/>
      <c r="H149" s="158">
        <v>0</v>
      </c>
      <c r="I149" s="158"/>
      <c r="J149" s="158">
        <f t="shared" ref="J149:J152" si="23">+H149*(1+$F$127)</f>
        <v>0</v>
      </c>
      <c r="K149" s="158"/>
      <c r="L149" s="158"/>
      <c r="M149" s="158">
        <f t="shared" ref="M149:M152" si="24">+J149*(1+$F$127)</f>
        <v>0</v>
      </c>
      <c r="N149" s="158"/>
      <c r="O149" s="158">
        <f t="shared" ref="O149:O152" si="25">+M149*(1+$F$127)</f>
        <v>0</v>
      </c>
      <c r="P149" s="158"/>
      <c r="Q149" s="158">
        <f>+O149*(1+$F$127)</f>
        <v>0</v>
      </c>
      <c r="R149" s="159"/>
      <c r="S149" s="5"/>
      <c r="T149" s="5"/>
      <c r="U149" s="5"/>
      <c r="V149" s="5"/>
      <c r="W149" s="5"/>
    </row>
    <row r="150" spans="1:23" s="7" customFormat="1" ht="31.2" customHeight="1" x14ac:dyDescent="0.3">
      <c r="B150" s="174" t="s">
        <v>128</v>
      </c>
      <c r="C150" s="175"/>
      <c r="D150" s="175"/>
      <c r="E150" s="175"/>
      <c r="F150" s="175"/>
      <c r="G150" s="175"/>
      <c r="H150" s="158">
        <v>0</v>
      </c>
      <c r="I150" s="158"/>
      <c r="J150" s="158">
        <f t="shared" si="23"/>
        <v>0</v>
      </c>
      <c r="K150" s="158"/>
      <c r="L150" s="158"/>
      <c r="M150" s="158">
        <f t="shared" si="24"/>
        <v>0</v>
      </c>
      <c r="N150" s="158"/>
      <c r="O150" s="158">
        <f t="shared" si="25"/>
        <v>0</v>
      </c>
      <c r="P150" s="158"/>
      <c r="Q150" s="158">
        <f>+O150*(1+$F$127)</f>
        <v>0</v>
      </c>
      <c r="R150" s="159"/>
      <c r="S150" s="5"/>
      <c r="T150" s="5"/>
      <c r="U150" s="5"/>
      <c r="V150" s="5"/>
      <c r="W150" s="5"/>
    </row>
    <row r="151" spans="1:23" s="7" customFormat="1" ht="14.4" x14ac:dyDescent="0.3">
      <c r="B151" s="174" t="s">
        <v>129</v>
      </c>
      <c r="C151" s="175"/>
      <c r="D151" s="175"/>
      <c r="E151" s="175"/>
      <c r="F151" s="175"/>
      <c r="G151" s="175"/>
      <c r="H151" s="158">
        <v>0</v>
      </c>
      <c r="I151" s="158"/>
      <c r="J151" s="158">
        <f t="shared" ref="J151" si="26">+H151*(1+$F$127)</f>
        <v>0</v>
      </c>
      <c r="K151" s="158"/>
      <c r="L151" s="158"/>
      <c r="M151" s="158">
        <f t="shared" ref="M151" si="27">+J151*(1+$F$127)</f>
        <v>0</v>
      </c>
      <c r="N151" s="158"/>
      <c r="O151" s="158">
        <f t="shared" ref="O151" si="28">+M151*(1+$F$127)</f>
        <v>0</v>
      </c>
      <c r="P151" s="158"/>
      <c r="Q151" s="158">
        <f>+O151*(1+$F$127)</f>
        <v>0</v>
      </c>
      <c r="R151" s="159"/>
      <c r="S151" s="5"/>
      <c r="T151" s="5"/>
      <c r="U151" s="5"/>
      <c r="V151" s="5"/>
      <c r="W151" s="5"/>
    </row>
    <row r="152" spans="1:23" s="7" customFormat="1" ht="16.2" customHeight="1" x14ac:dyDescent="0.3">
      <c r="B152" s="176" t="s">
        <v>347</v>
      </c>
      <c r="C152" s="177"/>
      <c r="D152" s="177"/>
      <c r="E152" s="177"/>
      <c r="F152" s="177"/>
      <c r="G152" s="177"/>
      <c r="H152" s="158">
        <v>0</v>
      </c>
      <c r="I152" s="158"/>
      <c r="J152" s="158">
        <f t="shared" si="23"/>
        <v>0</v>
      </c>
      <c r="K152" s="158"/>
      <c r="L152" s="158"/>
      <c r="M152" s="158">
        <f t="shared" si="24"/>
        <v>0</v>
      </c>
      <c r="N152" s="158"/>
      <c r="O152" s="158">
        <f t="shared" si="25"/>
        <v>0</v>
      </c>
      <c r="P152" s="158"/>
      <c r="Q152" s="158">
        <f>+O152*(1+$F$127)</f>
        <v>0</v>
      </c>
      <c r="R152" s="159"/>
      <c r="S152" s="5"/>
      <c r="T152" s="5"/>
      <c r="U152" s="5"/>
      <c r="V152" s="5"/>
      <c r="W152" s="5"/>
    </row>
    <row r="153" spans="1:23" ht="16.2" customHeight="1" x14ac:dyDescent="0.3">
      <c r="A153" s="2"/>
      <c r="B153" s="178" t="s">
        <v>130</v>
      </c>
      <c r="C153" s="179"/>
      <c r="D153" s="179"/>
      <c r="E153" s="179"/>
      <c r="F153" s="179"/>
      <c r="G153" s="179"/>
      <c r="H153" s="173">
        <f>SUM(H149:I152)</f>
        <v>0</v>
      </c>
      <c r="I153" s="173"/>
      <c r="J153" s="173">
        <f>SUM(J149:L152)</f>
        <v>0</v>
      </c>
      <c r="K153" s="173"/>
      <c r="L153" s="173"/>
      <c r="M153" s="173">
        <f>SUM(M149:N152)</f>
        <v>0</v>
      </c>
      <c r="N153" s="173"/>
      <c r="O153" s="173">
        <f>SUM(O149:P152)</f>
        <v>0</v>
      </c>
      <c r="P153" s="173"/>
      <c r="Q153" s="173">
        <f>SUM(Q149:R152)</f>
        <v>0</v>
      </c>
      <c r="R153" s="219"/>
    </row>
    <row r="154" spans="1:23" s="7" customFormat="1" ht="16.95" customHeight="1" x14ac:dyDescent="0.3">
      <c r="B154" s="230" t="s">
        <v>131</v>
      </c>
      <c r="C154" s="231"/>
      <c r="D154" s="231"/>
      <c r="E154" s="231"/>
      <c r="F154" s="231"/>
      <c r="G154" s="231"/>
      <c r="H154" s="231"/>
      <c r="I154" s="231"/>
      <c r="J154" s="231"/>
      <c r="K154" s="231"/>
      <c r="L154" s="231"/>
      <c r="M154" s="231"/>
      <c r="N154" s="231"/>
      <c r="O154" s="231"/>
      <c r="P154" s="231"/>
      <c r="Q154" s="231"/>
      <c r="R154" s="232"/>
      <c r="S154" s="5"/>
      <c r="T154" s="5"/>
      <c r="U154" s="5"/>
      <c r="V154" s="5"/>
      <c r="W154" s="5"/>
    </row>
    <row r="155" spans="1:23" s="7" customFormat="1" ht="16.95" customHeight="1" x14ac:dyDescent="0.3">
      <c r="B155" s="174" t="s">
        <v>132</v>
      </c>
      <c r="C155" s="175"/>
      <c r="D155" s="175"/>
      <c r="E155" s="175"/>
      <c r="F155" s="175"/>
      <c r="G155" s="175"/>
      <c r="H155" s="158">
        <v>0</v>
      </c>
      <c r="I155" s="158"/>
      <c r="J155" s="158">
        <f t="shared" ref="J155:J160" si="29">+H155*(1+$F$127)</f>
        <v>0</v>
      </c>
      <c r="K155" s="158"/>
      <c r="L155" s="158"/>
      <c r="M155" s="158">
        <f t="shared" ref="M155:M160" si="30">+J155*(1+$F$127)</f>
        <v>0</v>
      </c>
      <c r="N155" s="158"/>
      <c r="O155" s="158">
        <f t="shared" ref="O155:O160" si="31">+M155*(1+$F$127)</f>
        <v>0</v>
      </c>
      <c r="P155" s="158"/>
      <c r="Q155" s="158">
        <f t="shared" ref="Q155:Q160" si="32">+O155*(1+$F$127)</f>
        <v>0</v>
      </c>
      <c r="R155" s="159"/>
      <c r="S155" s="5"/>
      <c r="T155" s="5"/>
      <c r="U155" s="5"/>
      <c r="V155" s="5"/>
      <c r="W155" s="5"/>
    </row>
    <row r="156" spans="1:23" s="7" customFormat="1" ht="16.95" customHeight="1" x14ac:dyDescent="0.3">
      <c r="B156" s="174" t="s">
        <v>133</v>
      </c>
      <c r="C156" s="175"/>
      <c r="D156" s="175"/>
      <c r="E156" s="175"/>
      <c r="F156" s="175"/>
      <c r="G156" s="175"/>
      <c r="H156" s="158">
        <v>0</v>
      </c>
      <c r="I156" s="158"/>
      <c r="J156" s="158">
        <f t="shared" si="29"/>
        <v>0</v>
      </c>
      <c r="K156" s="158"/>
      <c r="L156" s="158"/>
      <c r="M156" s="158">
        <f t="shared" si="30"/>
        <v>0</v>
      </c>
      <c r="N156" s="158"/>
      <c r="O156" s="158">
        <f t="shared" si="31"/>
        <v>0</v>
      </c>
      <c r="P156" s="158"/>
      <c r="Q156" s="158">
        <f t="shared" si="32"/>
        <v>0</v>
      </c>
      <c r="R156" s="159"/>
      <c r="S156" s="5"/>
      <c r="T156" s="5"/>
      <c r="U156" s="5"/>
      <c r="V156" s="5"/>
      <c r="W156" s="5"/>
    </row>
    <row r="157" spans="1:23" s="7" customFormat="1" ht="16.95" customHeight="1" x14ac:dyDescent="0.3">
      <c r="B157" s="174" t="s">
        <v>134</v>
      </c>
      <c r="C157" s="175"/>
      <c r="D157" s="175"/>
      <c r="E157" s="175"/>
      <c r="F157" s="175"/>
      <c r="G157" s="175"/>
      <c r="H157" s="158">
        <v>0</v>
      </c>
      <c r="I157" s="158"/>
      <c r="J157" s="158">
        <f t="shared" si="29"/>
        <v>0</v>
      </c>
      <c r="K157" s="158"/>
      <c r="L157" s="158"/>
      <c r="M157" s="158">
        <f t="shared" si="30"/>
        <v>0</v>
      </c>
      <c r="N157" s="158"/>
      <c r="O157" s="158">
        <f t="shared" si="31"/>
        <v>0</v>
      </c>
      <c r="P157" s="158"/>
      <c r="Q157" s="158">
        <f t="shared" si="32"/>
        <v>0</v>
      </c>
      <c r="R157" s="159"/>
      <c r="S157" s="5"/>
      <c r="T157" s="5"/>
      <c r="U157" s="5"/>
      <c r="V157" s="5"/>
      <c r="W157" s="5"/>
    </row>
    <row r="158" spans="1:23" s="7" customFormat="1" ht="16.2" customHeight="1" x14ac:dyDescent="0.3">
      <c r="B158" s="174" t="s">
        <v>135</v>
      </c>
      <c r="C158" s="175"/>
      <c r="D158" s="175"/>
      <c r="E158" s="175"/>
      <c r="F158" s="175"/>
      <c r="G158" s="175"/>
      <c r="H158" s="158">
        <v>0</v>
      </c>
      <c r="I158" s="158"/>
      <c r="J158" s="158">
        <f t="shared" si="29"/>
        <v>0</v>
      </c>
      <c r="K158" s="158"/>
      <c r="L158" s="158"/>
      <c r="M158" s="158">
        <f t="shared" si="30"/>
        <v>0</v>
      </c>
      <c r="N158" s="158"/>
      <c r="O158" s="158">
        <f t="shared" si="31"/>
        <v>0</v>
      </c>
      <c r="P158" s="158"/>
      <c r="Q158" s="158">
        <f t="shared" si="32"/>
        <v>0</v>
      </c>
      <c r="R158" s="159"/>
      <c r="S158" s="5"/>
      <c r="T158" s="5"/>
      <c r="U158" s="5"/>
      <c r="V158" s="5"/>
      <c r="W158" s="5"/>
    </row>
    <row r="159" spans="1:23" s="7" customFormat="1" ht="16.2" customHeight="1" x14ac:dyDescent="0.3">
      <c r="B159" s="174" t="s">
        <v>136</v>
      </c>
      <c r="C159" s="175"/>
      <c r="D159" s="175"/>
      <c r="E159" s="175"/>
      <c r="F159" s="175"/>
      <c r="G159" s="175"/>
      <c r="H159" s="158">
        <v>0</v>
      </c>
      <c r="I159" s="158"/>
      <c r="J159" s="158">
        <f t="shared" ref="J159" si="33">+H159*(1+$F$127)</f>
        <v>0</v>
      </c>
      <c r="K159" s="158"/>
      <c r="L159" s="158"/>
      <c r="M159" s="158">
        <f t="shared" ref="M159" si="34">+J159*(1+$F$127)</f>
        <v>0</v>
      </c>
      <c r="N159" s="158"/>
      <c r="O159" s="158">
        <f t="shared" ref="O159" si="35">+M159*(1+$F$127)</f>
        <v>0</v>
      </c>
      <c r="P159" s="158"/>
      <c r="Q159" s="158">
        <f t="shared" si="32"/>
        <v>0</v>
      </c>
      <c r="R159" s="159"/>
      <c r="S159" s="5"/>
      <c r="T159" s="5"/>
      <c r="U159" s="5"/>
      <c r="V159" s="5"/>
      <c r="W159" s="5"/>
    </row>
    <row r="160" spans="1:23" s="7" customFormat="1" ht="16.95" customHeight="1" x14ac:dyDescent="0.3">
      <c r="B160" s="176" t="s">
        <v>347</v>
      </c>
      <c r="C160" s="177"/>
      <c r="D160" s="177"/>
      <c r="E160" s="177"/>
      <c r="F160" s="177"/>
      <c r="G160" s="177"/>
      <c r="H160" s="158">
        <v>0</v>
      </c>
      <c r="I160" s="158"/>
      <c r="J160" s="158">
        <f t="shared" si="29"/>
        <v>0</v>
      </c>
      <c r="K160" s="158"/>
      <c r="L160" s="158"/>
      <c r="M160" s="158">
        <f t="shared" si="30"/>
        <v>0</v>
      </c>
      <c r="N160" s="158"/>
      <c r="O160" s="158">
        <f t="shared" si="31"/>
        <v>0</v>
      </c>
      <c r="P160" s="158"/>
      <c r="Q160" s="158">
        <f t="shared" si="32"/>
        <v>0</v>
      </c>
      <c r="R160" s="159"/>
      <c r="S160" s="5"/>
      <c r="T160" s="5"/>
      <c r="U160" s="5"/>
      <c r="V160" s="5"/>
      <c r="W160" s="5"/>
    </row>
    <row r="161" spans="1:23" ht="16.2" customHeight="1" x14ac:dyDescent="0.3">
      <c r="A161" s="2"/>
      <c r="B161" s="178" t="s">
        <v>137</v>
      </c>
      <c r="C161" s="179"/>
      <c r="D161" s="179"/>
      <c r="E161" s="179"/>
      <c r="F161" s="179"/>
      <c r="G161" s="179"/>
      <c r="H161" s="173">
        <f>SUM(H155:I160)</f>
        <v>0</v>
      </c>
      <c r="I161" s="173"/>
      <c r="J161" s="173">
        <f>SUM(J155:L160)</f>
        <v>0</v>
      </c>
      <c r="K161" s="173"/>
      <c r="L161" s="173">
        <f t="shared" ref="L161" si="36">SUM(L157:M160)</f>
        <v>0</v>
      </c>
      <c r="M161" s="173">
        <f>SUM(M155:N160)</f>
        <v>0</v>
      </c>
      <c r="N161" s="173"/>
      <c r="O161" s="173">
        <f>SUM(O155:P160)</f>
        <v>0</v>
      </c>
      <c r="P161" s="173">
        <f t="shared" ref="P161" si="37">SUM(P157:Q160)</f>
        <v>0</v>
      </c>
      <c r="Q161" s="173">
        <f>SUM(Q155:R160)</f>
        <v>0</v>
      </c>
      <c r="R161" s="219"/>
    </row>
    <row r="162" spans="1:23" s="7" customFormat="1" ht="16.95" customHeight="1" x14ac:dyDescent="0.3">
      <c r="B162" s="394" t="s">
        <v>138</v>
      </c>
      <c r="C162" s="395"/>
      <c r="D162" s="395"/>
      <c r="E162" s="395"/>
      <c r="F162" s="395"/>
      <c r="G162" s="395"/>
      <c r="H162" s="395"/>
      <c r="I162" s="395"/>
      <c r="J162" s="395"/>
      <c r="K162" s="395"/>
      <c r="L162" s="395"/>
      <c r="M162" s="395"/>
      <c r="N162" s="395"/>
      <c r="O162" s="395"/>
      <c r="P162" s="395"/>
      <c r="Q162" s="395"/>
      <c r="R162" s="396"/>
      <c r="S162" s="5"/>
      <c r="T162" s="5"/>
      <c r="U162" s="5"/>
      <c r="V162" s="5"/>
      <c r="W162" s="5"/>
    </row>
    <row r="163" spans="1:23" s="7" customFormat="1" ht="15.6" customHeight="1" x14ac:dyDescent="0.3">
      <c r="B163" s="378" t="s">
        <v>316</v>
      </c>
      <c r="C163" s="177"/>
      <c r="D163" s="177"/>
      <c r="E163" s="177"/>
      <c r="F163" s="177"/>
      <c r="G163" s="177"/>
      <c r="H163" s="158">
        <v>0</v>
      </c>
      <c r="I163" s="158"/>
      <c r="J163" s="158">
        <f t="shared" ref="J163:J170" si="38">+H163*(1+$F$127)</f>
        <v>0</v>
      </c>
      <c r="K163" s="158"/>
      <c r="L163" s="158"/>
      <c r="M163" s="158">
        <f t="shared" ref="M163:M170" si="39">+J163*(1+$F$127)</f>
        <v>0</v>
      </c>
      <c r="N163" s="158"/>
      <c r="O163" s="158">
        <f t="shared" ref="O163:O170" si="40">+M163*(1+$F$127)</f>
        <v>0</v>
      </c>
      <c r="P163" s="158"/>
      <c r="Q163" s="158">
        <f t="shared" ref="Q163:Q170" si="41">+O163*(1+$F$127)</f>
        <v>0</v>
      </c>
      <c r="R163" s="159"/>
      <c r="S163" s="5"/>
      <c r="T163" s="5"/>
      <c r="U163" s="5"/>
      <c r="V163" s="5"/>
      <c r="W163" s="5"/>
    </row>
    <row r="164" spans="1:23" s="7" customFormat="1" ht="16.2" customHeight="1" x14ac:dyDescent="0.3">
      <c r="B164" s="378" t="s">
        <v>317</v>
      </c>
      <c r="C164" s="177"/>
      <c r="D164" s="177"/>
      <c r="E164" s="177"/>
      <c r="F164" s="177"/>
      <c r="G164" s="177"/>
      <c r="H164" s="158">
        <v>0</v>
      </c>
      <c r="I164" s="158"/>
      <c r="J164" s="158">
        <f t="shared" ref="J164:J165" si="42">+H164*(1+$F$127)</f>
        <v>0</v>
      </c>
      <c r="K164" s="158"/>
      <c r="L164" s="158"/>
      <c r="M164" s="158">
        <f t="shared" ref="M164:M165" si="43">+J164*(1+$F$127)</f>
        <v>0</v>
      </c>
      <c r="N164" s="158"/>
      <c r="O164" s="158">
        <f t="shared" ref="O164:O165" si="44">+M164*(1+$F$127)</f>
        <v>0</v>
      </c>
      <c r="P164" s="158"/>
      <c r="Q164" s="158">
        <f t="shared" ref="Q164:Q165" si="45">+O164*(1+$F$127)</f>
        <v>0</v>
      </c>
      <c r="R164" s="159"/>
      <c r="S164" s="5"/>
      <c r="T164" s="5"/>
      <c r="U164" s="5"/>
      <c r="V164" s="5"/>
      <c r="W164" s="5"/>
    </row>
    <row r="165" spans="1:23" s="7" customFormat="1" ht="16.2" customHeight="1" x14ac:dyDescent="0.3">
      <c r="B165" s="378" t="s">
        <v>318</v>
      </c>
      <c r="C165" s="177"/>
      <c r="D165" s="177"/>
      <c r="E165" s="177"/>
      <c r="F165" s="177"/>
      <c r="G165" s="177"/>
      <c r="H165" s="158">
        <v>0</v>
      </c>
      <c r="I165" s="158"/>
      <c r="J165" s="158">
        <f t="shared" si="42"/>
        <v>0</v>
      </c>
      <c r="K165" s="158"/>
      <c r="L165" s="158"/>
      <c r="M165" s="158">
        <f t="shared" si="43"/>
        <v>0</v>
      </c>
      <c r="N165" s="158"/>
      <c r="O165" s="158">
        <f t="shared" si="44"/>
        <v>0</v>
      </c>
      <c r="P165" s="158"/>
      <c r="Q165" s="158">
        <f t="shared" si="45"/>
        <v>0</v>
      </c>
      <c r="R165" s="159"/>
      <c r="S165" s="5"/>
      <c r="T165" s="5"/>
      <c r="U165" s="5"/>
      <c r="V165" s="5"/>
      <c r="W165" s="5"/>
    </row>
    <row r="166" spans="1:23" s="7" customFormat="1" ht="16.2" customHeight="1" x14ac:dyDescent="0.3">
      <c r="B166" s="378" t="s">
        <v>139</v>
      </c>
      <c r="C166" s="177"/>
      <c r="D166" s="177"/>
      <c r="E166" s="177"/>
      <c r="F166" s="177"/>
      <c r="G166" s="177"/>
      <c r="H166" s="158">
        <v>0</v>
      </c>
      <c r="I166" s="158"/>
      <c r="J166" s="158">
        <f t="shared" si="38"/>
        <v>0</v>
      </c>
      <c r="K166" s="158"/>
      <c r="L166" s="158"/>
      <c r="M166" s="158">
        <f t="shared" si="39"/>
        <v>0</v>
      </c>
      <c r="N166" s="158"/>
      <c r="O166" s="158">
        <f t="shared" si="40"/>
        <v>0</v>
      </c>
      <c r="P166" s="158"/>
      <c r="Q166" s="158">
        <f t="shared" si="41"/>
        <v>0</v>
      </c>
      <c r="R166" s="159"/>
      <c r="S166" s="5"/>
      <c r="T166" s="5"/>
      <c r="U166" s="5"/>
      <c r="V166" s="5"/>
      <c r="W166" s="5"/>
    </row>
    <row r="167" spans="1:23" s="7" customFormat="1" ht="16.2" customHeight="1" x14ac:dyDescent="0.3">
      <c r="B167" s="378" t="s">
        <v>140</v>
      </c>
      <c r="C167" s="177"/>
      <c r="D167" s="177"/>
      <c r="E167" s="177"/>
      <c r="F167" s="177"/>
      <c r="G167" s="177"/>
      <c r="H167" s="158">
        <v>0</v>
      </c>
      <c r="I167" s="158"/>
      <c r="J167" s="158">
        <f t="shared" si="38"/>
        <v>0</v>
      </c>
      <c r="K167" s="158"/>
      <c r="L167" s="158"/>
      <c r="M167" s="158">
        <f t="shared" si="39"/>
        <v>0</v>
      </c>
      <c r="N167" s="158"/>
      <c r="O167" s="158">
        <f t="shared" si="40"/>
        <v>0</v>
      </c>
      <c r="P167" s="158"/>
      <c r="Q167" s="158">
        <f t="shared" si="41"/>
        <v>0</v>
      </c>
      <c r="R167" s="159"/>
      <c r="S167" s="5"/>
      <c r="T167" s="5"/>
      <c r="U167" s="5"/>
      <c r="V167" s="5"/>
      <c r="W167" s="5"/>
    </row>
    <row r="168" spans="1:23" s="7" customFormat="1" ht="16.2" customHeight="1" x14ac:dyDescent="0.3">
      <c r="B168" s="378" t="s">
        <v>368</v>
      </c>
      <c r="C168" s="177"/>
      <c r="D168" s="177"/>
      <c r="E168" s="177"/>
      <c r="F168" s="177"/>
      <c r="G168" s="177"/>
      <c r="H168" s="158">
        <v>0</v>
      </c>
      <c r="I168" s="158"/>
      <c r="J168" s="158">
        <f t="shared" si="38"/>
        <v>0</v>
      </c>
      <c r="K168" s="158"/>
      <c r="L168" s="158"/>
      <c r="M168" s="158">
        <f t="shared" si="39"/>
        <v>0</v>
      </c>
      <c r="N168" s="158"/>
      <c r="O168" s="158">
        <f t="shared" si="40"/>
        <v>0</v>
      </c>
      <c r="P168" s="158"/>
      <c r="Q168" s="158">
        <f t="shared" si="41"/>
        <v>0</v>
      </c>
      <c r="R168" s="159"/>
      <c r="S168" s="5"/>
      <c r="T168" s="5"/>
      <c r="U168" s="5"/>
      <c r="V168" s="5"/>
      <c r="W168" s="5"/>
    </row>
    <row r="169" spans="1:23" s="7" customFormat="1" ht="16.2" customHeight="1" x14ac:dyDescent="0.3">
      <c r="B169" s="378" t="s">
        <v>141</v>
      </c>
      <c r="C169" s="177"/>
      <c r="D169" s="177"/>
      <c r="E169" s="177"/>
      <c r="F169" s="177"/>
      <c r="G169" s="177"/>
      <c r="H169" s="158">
        <v>0</v>
      </c>
      <c r="I169" s="158"/>
      <c r="J169" s="158">
        <f t="shared" ref="J169" si="46">+H169*(1+$F$127)</f>
        <v>0</v>
      </c>
      <c r="K169" s="158"/>
      <c r="L169" s="158"/>
      <c r="M169" s="158">
        <f t="shared" ref="M169" si="47">+J169*(1+$F$127)</f>
        <v>0</v>
      </c>
      <c r="N169" s="158"/>
      <c r="O169" s="158">
        <f t="shared" ref="O169" si="48">+M169*(1+$F$127)</f>
        <v>0</v>
      </c>
      <c r="P169" s="158"/>
      <c r="Q169" s="158">
        <f t="shared" ref="Q169" si="49">+O169*(1+$F$127)</f>
        <v>0</v>
      </c>
      <c r="R169" s="159"/>
      <c r="S169" s="5"/>
      <c r="T169" s="5"/>
      <c r="U169" s="5"/>
      <c r="V169" s="5"/>
      <c r="W169" s="5"/>
    </row>
    <row r="170" spans="1:23" s="7" customFormat="1" ht="16.2" customHeight="1" x14ac:dyDescent="0.3">
      <c r="B170" s="176" t="s">
        <v>347</v>
      </c>
      <c r="C170" s="177"/>
      <c r="D170" s="177"/>
      <c r="E170" s="177"/>
      <c r="F170" s="177"/>
      <c r="G170" s="177"/>
      <c r="H170" s="158">
        <v>0</v>
      </c>
      <c r="I170" s="158"/>
      <c r="J170" s="158">
        <f t="shared" si="38"/>
        <v>0</v>
      </c>
      <c r="K170" s="158"/>
      <c r="L170" s="158"/>
      <c r="M170" s="158">
        <f t="shared" si="39"/>
        <v>0</v>
      </c>
      <c r="N170" s="158"/>
      <c r="O170" s="158">
        <f t="shared" si="40"/>
        <v>0</v>
      </c>
      <c r="P170" s="158"/>
      <c r="Q170" s="158">
        <f t="shared" si="41"/>
        <v>0</v>
      </c>
      <c r="R170" s="159"/>
      <c r="S170" s="5"/>
      <c r="T170" s="5"/>
      <c r="U170" s="5"/>
      <c r="V170" s="5"/>
      <c r="W170" s="5"/>
    </row>
    <row r="171" spans="1:23" ht="16.2" customHeight="1" x14ac:dyDescent="0.3">
      <c r="A171" s="2"/>
      <c r="B171" s="178" t="s">
        <v>142</v>
      </c>
      <c r="C171" s="179"/>
      <c r="D171" s="179"/>
      <c r="E171" s="179"/>
      <c r="F171" s="179"/>
      <c r="G171" s="179"/>
      <c r="H171" s="173">
        <f>SUM(H163:I170)</f>
        <v>0</v>
      </c>
      <c r="I171" s="173"/>
      <c r="J171" s="173">
        <f>SUM(J163:L170)</f>
        <v>0</v>
      </c>
      <c r="K171" s="173"/>
      <c r="L171" s="173"/>
      <c r="M171" s="173">
        <f>SUM(M163:N170)</f>
        <v>0</v>
      </c>
      <c r="N171" s="173"/>
      <c r="O171" s="173">
        <f>SUM(O163:P170)</f>
        <v>0</v>
      </c>
      <c r="P171" s="173"/>
      <c r="Q171" s="173">
        <f>SUM(Q163:R170)</f>
        <v>0</v>
      </c>
      <c r="R171" s="219"/>
    </row>
    <row r="172" spans="1:23" s="7" customFormat="1" ht="16.2" customHeight="1" x14ac:dyDescent="0.3">
      <c r="B172" s="413"/>
      <c r="C172" s="414"/>
      <c r="D172" s="414"/>
      <c r="E172" s="414"/>
      <c r="F172" s="414"/>
      <c r="G172" s="414"/>
      <c r="H172" s="414"/>
      <c r="I172" s="414"/>
      <c r="J172" s="414"/>
      <c r="K172" s="414"/>
      <c r="L172" s="414"/>
      <c r="M172" s="414"/>
      <c r="N172" s="414"/>
      <c r="O172" s="414"/>
      <c r="P172" s="414"/>
      <c r="Q172" s="414"/>
      <c r="R172" s="415"/>
      <c r="S172" s="5"/>
      <c r="T172" s="5"/>
      <c r="U172" s="5"/>
      <c r="V172" s="5"/>
      <c r="W172" s="5"/>
    </row>
    <row r="173" spans="1:23" ht="16.2" customHeight="1" x14ac:dyDescent="0.3">
      <c r="A173" s="2"/>
      <c r="B173" s="411" t="s">
        <v>367</v>
      </c>
      <c r="C173" s="412"/>
      <c r="D173" s="412"/>
      <c r="E173" s="412"/>
      <c r="F173" s="412"/>
      <c r="G173" s="412"/>
      <c r="H173" s="399">
        <f>+H134+H146+H153+H161+H171</f>
        <v>0</v>
      </c>
      <c r="I173" s="399"/>
      <c r="J173" s="399">
        <f>+J134+J146+J153+J161+J171</f>
        <v>0</v>
      </c>
      <c r="K173" s="399"/>
      <c r="L173" s="399"/>
      <c r="M173" s="399">
        <f>+M134+M146+M153+M161+M171</f>
        <v>0</v>
      </c>
      <c r="N173" s="399"/>
      <c r="O173" s="399">
        <f>+O134+O146+O153+O161+O171</f>
        <v>0</v>
      </c>
      <c r="P173" s="399"/>
      <c r="Q173" s="399">
        <f>+Q134+Q146+Q153+Q161+Q171</f>
        <v>0</v>
      </c>
      <c r="R173" s="400"/>
    </row>
    <row r="174" spans="1:23" ht="11.4" customHeight="1" x14ac:dyDescent="0.3">
      <c r="A174" s="6"/>
      <c r="B174" s="18"/>
      <c r="C174" s="18"/>
      <c r="D174" s="18"/>
      <c r="E174" s="18"/>
      <c r="F174" s="18"/>
      <c r="G174" s="19"/>
      <c r="H174" s="18"/>
      <c r="I174" s="18"/>
      <c r="J174" s="409"/>
      <c r="K174" s="409"/>
      <c r="L174" s="409"/>
      <c r="M174" s="409"/>
      <c r="N174" s="409"/>
      <c r="O174" s="20"/>
      <c r="P174" s="410"/>
      <c r="Q174" s="410"/>
      <c r="R174" s="410"/>
    </row>
    <row r="175" spans="1:23" ht="19.95" customHeight="1" x14ac:dyDescent="0.3">
      <c r="B175" s="383" t="s">
        <v>144</v>
      </c>
      <c r="C175" s="384"/>
      <c r="D175" s="384"/>
      <c r="E175" s="384"/>
      <c r="F175" s="384"/>
      <c r="G175" s="384"/>
      <c r="H175" s="384"/>
      <c r="I175" s="384"/>
      <c r="J175" s="384"/>
      <c r="K175" s="384"/>
      <c r="L175" s="384"/>
      <c r="M175" s="384"/>
      <c r="N175" s="384"/>
      <c r="O175" s="384"/>
      <c r="P175" s="384"/>
      <c r="Q175" s="384"/>
      <c r="R175" s="385"/>
      <c r="S175" s="6"/>
      <c r="T175" s="6"/>
      <c r="U175" s="6"/>
      <c r="V175" s="6"/>
    </row>
    <row r="176" spans="1:23" ht="16.2" customHeight="1" x14ac:dyDescent="0.3">
      <c r="A176" s="2"/>
      <c r="B176" s="388" t="s">
        <v>145</v>
      </c>
      <c r="C176" s="388"/>
      <c r="D176" s="388"/>
      <c r="E176" s="388"/>
      <c r="F176" s="388"/>
      <c r="G176" s="389"/>
      <c r="H176" s="381">
        <f>+H124-H173</f>
        <v>0</v>
      </c>
      <c r="I176" s="381"/>
      <c r="J176" s="381">
        <f>+J124-J173</f>
        <v>0</v>
      </c>
      <c r="K176" s="381"/>
      <c r="L176" s="381"/>
      <c r="M176" s="381">
        <f>+M124-M173</f>
        <v>0</v>
      </c>
      <c r="N176" s="381"/>
      <c r="O176" s="381">
        <f>+O124-O173</f>
        <v>0</v>
      </c>
      <c r="P176" s="381"/>
      <c r="Q176" s="381">
        <f>+Q124-Q173</f>
        <v>0</v>
      </c>
      <c r="R176" s="382"/>
    </row>
    <row r="177" spans="1:23" ht="11.4" customHeight="1" x14ac:dyDescent="0.3">
      <c r="A177" s="6"/>
      <c r="B177" s="6"/>
      <c r="C177" s="6"/>
      <c r="D177" s="6"/>
      <c r="E177" s="6"/>
      <c r="F177" s="6"/>
      <c r="H177" s="6"/>
      <c r="I177" s="6"/>
      <c r="J177" s="17"/>
      <c r="K177" s="17"/>
      <c r="L177" s="17"/>
      <c r="M177" s="17"/>
      <c r="N177" s="17"/>
      <c r="O177" s="2"/>
      <c r="P177" s="16"/>
      <c r="Q177" s="16"/>
      <c r="R177" s="16"/>
    </row>
    <row r="178" spans="1:23" ht="19.95" customHeight="1" x14ac:dyDescent="0.3">
      <c r="B178" s="383" t="s">
        <v>146</v>
      </c>
      <c r="C178" s="384"/>
      <c r="D178" s="384"/>
      <c r="E178" s="384"/>
      <c r="F178" s="384"/>
      <c r="G178" s="384"/>
      <c r="H178" s="384"/>
      <c r="I178" s="384"/>
      <c r="J178" s="384"/>
      <c r="K178" s="384"/>
      <c r="L178" s="384"/>
      <c r="M178" s="384"/>
      <c r="N178" s="384"/>
      <c r="O178" s="384"/>
      <c r="P178" s="384"/>
      <c r="Q178" s="384"/>
      <c r="R178" s="385"/>
      <c r="S178" s="6"/>
      <c r="T178" s="6"/>
      <c r="U178" s="6"/>
      <c r="V178" s="6"/>
    </row>
    <row r="179" spans="1:23" ht="16.95" customHeight="1" x14ac:dyDescent="0.3">
      <c r="A179" s="2"/>
      <c r="B179" s="386" t="s">
        <v>315</v>
      </c>
      <c r="C179" s="387"/>
      <c r="D179" s="387"/>
      <c r="E179" s="387"/>
      <c r="F179" s="387"/>
      <c r="G179" s="387"/>
      <c r="H179" s="379">
        <f>+H176-H182</f>
        <v>0</v>
      </c>
      <c r="I179" s="379"/>
      <c r="J179" s="379">
        <f>+J176-J182</f>
        <v>0</v>
      </c>
      <c r="K179" s="379"/>
      <c r="L179" s="379"/>
      <c r="M179" s="379">
        <f>+M176-M182</f>
        <v>0</v>
      </c>
      <c r="N179" s="379"/>
      <c r="O179" s="379">
        <f>+O176-O182</f>
        <v>0</v>
      </c>
      <c r="P179" s="379"/>
      <c r="Q179" s="379">
        <f>+Q176-Q182</f>
        <v>0</v>
      </c>
      <c r="R179" s="380"/>
    </row>
    <row r="180" spans="1:23" ht="11.4" customHeight="1" x14ac:dyDescent="0.3">
      <c r="A180" s="6"/>
      <c r="B180" s="6"/>
      <c r="C180" s="6"/>
      <c r="D180" s="6"/>
      <c r="E180" s="6"/>
      <c r="F180" s="6"/>
      <c r="H180" s="6"/>
      <c r="I180" s="6"/>
      <c r="J180" s="17"/>
      <c r="K180" s="17"/>
      <c r="L180" s="17"/>
      <c r="M180" s="17"/>
      <c r="N180" s="17"/>
      <c r="O180" s="2"/>
      <c r="P180" s="16"/>
      <c r="Q180" s="16"/>
      <c r="R180" s="16"/>
    </row>
    <row r="181" spans="1:23" ht="19.95" customHeight="1" x14ac:dyDescent="0.3">
      <c r="B181" s="383" t="s">
        <v>147</v>
      </c>
      <c r="C181" s="384"/>
      <c r="D181" s="384"/>
      <c r="E181" s="384"/>
      <c r="F181" s="384"/>
      <c r="G181" s="384"/>
      <c r="H181" s="384"/>
      <c r="I181" s="384"/>
      <c r="J181" s="384"/>
      <c r="K181" s="384"/>
      <c r="L181" s="384"/>
      <c r="M181" s="384"/>
      <c r="N181" s="384"/>
      <c r="O181" s="384"/>
      <c r="P181" s="384"/>
      <c r="Q181" s="384"/>
      <c r="R181" s="385"/>
      <c r="T181" s="6"/>
      <c r="U181" s="6"/>
      <c r="V181" s="6"/>
    </row>
    <row r="182" spans="1:23" ht="16.5" customHeight="1" x14ac:dyDescent="0.3">
      <c r="A182" s="2"/>
      <c r="B182" s="407" t="s">
        <v>148</v>
      </c>
      <c r="C182" s="408"/>
      <c r="D182" s="408"/>
      <c r="E182" s="408"/>
      <c r="F182" s="408"/>
      <c r="G182" s="408"/>
      <c r="H182" s="392">
        <f>+O99</f>
        <v>0</v>
      </c>
      <c r="I182" s="392"/>
      <c r="J182" s="392">
        <f>+H182</f>
        <v>0</v>
      </c>
      <c r="K182" s="392"/>
      <c r="L182" s="392"/>
      <c r="M182" s="392">
        <f>+J182</f>
        <v>0</v>
      </c>
      <c r="N182" s="392"/>
      <c r="O182" s="392">
        <f>+M182</f>
        <v>0</v>
      </c>
      <c r="P182" s="392"/>
      <c r="Q182" s="392">
        <f>+O182</f>
        <v>0</v>
      </c>
      <c r="R182" s="393"/>
    </row>
    <row r="183" spans="1:23" ht="16.5" customHeight="1" x14ac:dyDescent="0.3">
      <c r="A183" s="2"/>
      <c r="B183" s="397" t="s">
        <v>149</v>
      </c>
      <c r="C183" s="398"/>
      <c r="D183" s="398"/>
      <c r="E183" s="398"/>
      <c r="F183" s="398"/>
      <c r="G183" s="398"/>
      <c r="H183" s="390" t="e">
        <f>+H176/H182</f>
        <v>#DIV/0!</v>
      </c>
      <c r="I183" s="390"/>
      <c r="J183" s="390" t="e">
        <f>+J176/J182</f>
        <v>#DIV/0!</v>
      </c>
      <c r="K183" s="390"/>
      <c r="L183" s="390"/>
      <c r="M183" s="390" t="e">
        <f>+M176/M182</f>
        <v>#DIV/0!</v>
      </c>
      <c r="N183" s="390"/>
      <c r="O183" s="390" t="e">
        <f>+O176/O182</f>
        <v>#DIV/0!</v>
      </c>
      <c r="P183" s="390"/>
      <c r="Q183" s="390" t="e">
        <f>+Q176/Q182</f>
        <v>#DIV/0!</v>
      </c>
      <c r="R183" s="391"/>
    </row>
    <row r="184" spans="1:23" s="7" customFormat="1" ht="16.5" customHeight="1" x14ac:dyDescent="0.3">
      <c r="B184" s="19"/>
      <c r="C184" s="19"/>
      <c r="D184" s="19"/>
      <c r="E184" s="19"/>
      <c r="F184" s="19"/>
      <c r="G184" s="19"/>
      <c r="H184" s="21"/>
      <c r="I184" s="21"/>
      <c r="J184" s="21"/>
      <c r="K184" s="21"/>
      <c r="L184" s="21"/>
      <c r="M184" s="21"/>
      <c r="N184" s="21"/>
      <c r="O184" s="21"/>
      <c r="P184" s="21"/>
      <c r="Q184" s="21"/>
      <c r="R184" s="21"/>
      <c r="S184" s="5"/>
      <c r="T184" s="5"/>
      <c r="U184" s="5"/>
      <c r="V184" s="5"/>
      <c r="W184" s="5"/>
    </row>
    <row r="185" spans="1:23" s="7" customFormat="1" ht="13.95" customHeight="1" x14ac:dyDescent="0.3">
      <c r="I185" s="19"/>
      <c r="S185" s="5"/>
      <c r="T185" s="5"/>
      <c r="U185" s="5"/>
      <c r="V185" s="5"/>
      <c r="W185" s="5"/>
    </row>
    <row r="186" spans="1:23" s="7" customFormat="1" ht="13.95" customHeight="1" x14ac:dyDescent="0.3">
      <c r="S186" s="5"/>
      <c r="T186" s="5"/>
      <c r="U186" s="5"/>
      <c r="V186" s="5"/>
      <c r="W186" s="5"/>
    </row>
    <row r="187" spans="1:23" s="7" customFormat="1" ht="13.95" customHeight="1" x14ac:dyDescent="0.3">
      <c r="S187" s="5"/>
      <c r="T187" s="5"/>
      <c r="U187" s="5"/>
      <c r="V187" s="5"/>
      <c r="W187" s="5"/>
    </row>
    <row r="188" spans="1:23" s="7" customFormat="1" ht="13.95" customHeight="1" x14ac:dyDescent="0.3">
      <c r="S188" s="5"/>
      <c r="T188" s="5"/>
      <c r="U188" s="5"/>
      <c r="V188" s="5"/>
      <c r="W188" s="5"/>
    </row>
    <row r="189" spans="1:23" s="7" customFormat="1" ht="13.95" customHeight="1" x14ac:dyDescent="0.3">
      <c r="S189" s="5"/>
      <c r="T189" s="5"/>
      <c r="U189" s="5"/>
      <c r="V189" s="5"/>
      <c r="W189" s="5"/>
    </row>
    <row r="190" spans="1:23" s="7" customFormat="1" ht="13.95" customHeight="1" x14ac:dyDescent="0.3">
      <c r="S190" s="5"/>
      <c r="T190" s="5"/>
      <c r="U190" s="5"/>
      <c r="V190" s="5"/>
      <c r="W190" s="5"/>
    </row>
    <row r="191" spans="1:23" s="7" customFormat="1" ht="13.95" customHeight="1" x14ac:dyDescent="0.3">
      <c r="S191" s="5"/>
      <c r="T191" s="5"/>
      <c r="U191" s="5"/>
      <c r="V191" s="5"/>
      <c r="W191" s="5"/>
    </row>
    <row r="192" spans="1:23" s="7" customFormat="1" ht="13.95" customHeight="1" x14ac:dyDescent="0.3">
      <c r="S192" s="5"/>
      <c r="T192" s="5"/>
      <c r="U192" s="5"/>
      <c r="V192" s="5"/>
      <c r="W192" s="5"/>
    </row>
    <row r="193" spans="19:23" s="7" customFormat="1" ht="13.95" customHeight="1" x14ac:dyDescent="0.3">
      <c r="S193" s="5"/>
      <c r="T193" s="5"/>
      <c r="U193" s="5"/>
      <c r="V193" s="5"/>
      <c r="W193" s="5"/>
    </row>
    <row r="194" spans="19:23" s="7" customFormat="1" ht="13.95" customHeight="1" x14ac:dyDescent="0.3">
      <c r="S194" s="5"/>
      <c r="T194" s="5"/>
      <c r="U194" s="5"/>
      <c r="V194" s="5"/>
      <c r="W194" s="5"/>
    </row>
    <row r="195" spans="19:23" s="7" customFormat="1" ht="13.95" customHeight="1" x14ac:dyDescent="0.3">
      <c r="S195" s="5"/>
      <c r="T195" s="5"/>
      <c r="U195" s="5"/>
      <c r="V195" s="5"/>
      <c r="W195" s="5"/>
    </row>
    <row r="196" spans="19:23" s="7" customFormat="1" ht="13.95" customHeight="1" x14ac:dyDescent="0.3">
      <c r="S196" s="5"/>
      <c r="T196" s="5"/>
      <c r="U196" s="5"/>
      <c r="V196" s="5"/>
      <c r="W196" s="5"/>
    </row>
    <row r="197" spans="19:23" s="7" customFormat="1" ht="13.95" customHeight="1" x14ac:dyDescent="0.3">
      <c r="S197" s="5"/>
      <c r="T197" s="5"/>
      <c r="U197" s="5"/>
      <c r="V197" s="5"/>
      <c r="W197" s="5"/>
    </row>
    <row r="198" spans="19:23" s="7" customFormat="1" ht="13.95" customHeight="1" x14ac:dyDescent="0.3">
      <c r="S198" s="5"/>
      <c r="T198" s="5"/>
      <c r="U198" s="5"/>
      <c r="V198" s="5"/>
      <c r="W198" s="5"/>
    </row>
    <row r="199" spans="19:23" s="7" customFormat="1" ht="13.95" customHeight="1" x14ac:dyDescent="0.3">
      <c r="S199" s="5"/>
      <c r="T199" s="5"/>
      <c r="U199" s="5"/>
      <c r="V199" s="5"/>
      <c r="W199" s="5"/>
    </row>
    <row r="200" spans="19:23" s="7" customFormat="1" ht="13.95" customHeight="1" x14ac:dyDescent="0.3">
      <c r="S200" s="5"/>
      <c r="T200" s="5"/>
      <c r="U200" s="5"/>
      <c r="V200" s="5"/>
      <c r="W200" s="5"/>
    </row>
    <row r="201" spans="19:23" ht="13.95" customHeight="1" x14ac:dyDescent="0.3"/>
    <row r="202" spans="19:23" ht="13.95" customHeight="1" x14ac:dyDescent="0.3"/>
    <row r="203" spans="19:23" ht="13.95" customHeight="1" x14ac:dyDescent="0.3"/>
    <row r="204" spans="19:23" ht="13.95" customHeight="1" x14ac:dyDescent="0.3"/>
    <row r="205" spans="19:23" ht="13.95" customHeight="1" x14ac:dyDescent="0.3"/>
    <row r="206" spans="19:23" ht="13.95" customHeight="1" x14ac:dyDescent="0.3"/>
    <row r="207" spans="19:23" ht="13.95" customHeight="1" x14ac:dyDescent="0.3"/>
    <row r="208" spans="19:23" ht="13.95" customHeight="1" x14ac:dyDescent="0.3"/>
    <row r="209" ht="13.95" customHeight="1" x14ac:dyDescent="0.3"/>
    <row r="210" ht="13.95" customHeight="1" x14ac:dyDescent="0.3"/>
    <row r="211" ht="13.95" customHeight="1" x14ac:dyDescent="0.3"/>
    <row r="212" ht="13.95" customHeight="1" x14ac:dyDescent="0.3"/>
    <row r="213" ht="13.95" customHeight="1" x14ac:dyDescent="0.3"/>
    <row r="214" ht="13.95" customHeight="1" x14ac:dyDescent="0.3"/>
    <row r="215" ht="13.95" customHeight="1" x14ac:dyDescent="0.3"/>
    <row r="216" ht="13.95" customHeight="1" x14ac:dyDescent="0.3"/>
    <row r="217" ht="13.95" customHeight="1" x14ac:dyDescent="0.3"/>
    <row r="218" ht="13.95" customHeight="1" x14ac:dyDescent="0.3"/>
    <row r="219" ht="13.95" customHeight="1" x14ac:dyDescent="0.3"/>
    <row r="220" ht="13.95" customHeight="1" x14ac:dyDescent="0.3"/>
    <row r="221" ht="13.95" customHeight="1" x14ac:dyDescent="0.3"/>
    <row r="222" ht="13.95" customHeight="1" x14ac:dyDescent="0.3"/>
    <row r="223" ht="13.95" customHeight="1" x14ac:dyDescent="0.3"/>
    <row r="224" ht="13.95" customHeight="1" x14ac:dyDescent="0.3"/>
    <row r="225" ht="13.95" customHeight="1" x14ac:dyDescent="0.3"/>
    <row r="226" ht="13.95" customHeight="1" x14ac:dyDescent="0.3"/>
    <row r="227" ht="13.95" customHeight="1" x14ac:dyDescent="0.3"/>
    <row r="228" ht="13.95" customHeight="1" x14ac:dyDescent="0.3"/>
    <row r="229" ht="13.95" customHeight="1" x14ac:dyDescent="0.3"/>
    <row r="230" ht="13.95" customHeight="1" x14ac:dyDescent="0.3"/>
    <row r="231" ht="13.95" customHeight="1" x14ac:dyDescent="0.3"/>
    <row r="232" ht="13.95" customHeight="1" x14ac:dyDescent="0.3"/>
    <row r="233" ht="13.95" customHeight="1" x14ac:dyDescent="0.3"/>
    <row r="234" ht="13.95" customHeight="1" x14ac:dyDescent="0.3"/>
    <row r="235" ht="13.95" customHeight="1" x14ac:dyDescent="0.3"/>
    <row r="236" ht="13.95" customHeight="1" x14ac:dyDescent="0.3"/>
    <row r="237" ht="13.95" customHeight="1" x14ac:dyDescent="0.3"/>
    <row r="238" ht="13.95" customHeight="1" x14ac:dyDescent="0.3"/>
    <row r="239" ht="13.95" customHeight="1" x14ac:dyDescent="0.3"/>
    <row r="240" ht="13.95" customHeight="1" x14ac:dyDescent="0.3"/>
    <row r="241" ht="13.95" customHeight="1" x14ac:dyDescent="0.3"/>
    <row r="242" ht="13.95" customHeight="1" x14ac:dyDescent="0.3"/>
    <row r="243" ht="13.95" customHeight="1" x14ac:dyDescent="0.3"/>
    <row r="244" ht="13.95" customHeight="1" x14ac:dyDescent="0.3"/>
    <row r="245" ht="13.95" customHeight="1" x14ac:dyDescent="0.3"/>
    <row r="246" ht="13.95" customHeight="1" x14ac:dyDescent="0.3"/>
    <row r="247" ht="13.95" customHeight="1" x14ac:dyDescent="0.3"/>
    <row r="248" ht="13.95" customHeight="1" x14ac:dyDescent="0.3"/>
    <row r="249" ht="13.95" customHeight="1" x14ac:dyDescent="0.3"/>
    <row r="250" ht="13.95" customHeight="1" x14ac:dyDescent="0.3"/>
    <row r="251" ht="13.95" customHeight="1" x14ac:dyDescent="0.3"/>
    <row r="252" ht="13.95" customHeight="1" x14ac:dyDescent="0.3"/>
    <row r="253" ht="13.95" customHeight="1" x14ac:dyDescent="0.3"/>
    <row r="254" ht="13.95" customHeight="1" x14ac:dyDescent="0.3"/>
    <row r="255" ht="13.95" customHeight="1" x14ac:dyDescent="0.3"/>
    <row r="256" ht="13.95" customHeight="1" x14ac:dyDescent="0.3"/>
    <row r="257" ht="13.95" customHeight="1" x14ac:dyDescent="0.3"/>
    <row r="258" ht="13.95" customHeight="1" x14ac:dyDescent="0.3"/>
    <row r="259" ht="13.95" customHeight="1" x14ac:dyDescent="0.3"/>
    <row r="260" ht="13.95" customHeight="1" x14ac:dyDescent="0.3"/>
    <row r="261" ht="13.95" customHeight="1" x14ac:dyDescent="0.3"/>
    <row r="262" ht="13.95" customHeight="1" x14ac:dyDescent="0.3"/>
    <row r="263" ht="13.95" customHeight="1" x14ac:dyDescent="0.3"/>
    <row r="264" ht="13.95" customHeight="1" x14ac:dyDescent="0.3"/>
    <row r="265" ht="13.95" customHeight="1" x14ac:dyDescent="0.3"/>
    <row r="266" ht="13.95" customHeight="1" x14ac:dyDescent="0.3"/>
    <row r="267" ht="13.95" customHeight="1" x14ac:dyDescent="0.3"/>
    <row r="268" ht="13.95" customHeight="1" x14ac:dyDescent="0.3"/>
    <row r="269" ht="13.95" customHeight="1" x14ac:dyDescent="0.3"/>
    <row r="270" ht="13.95" customHeight="1" x14ac:dyDescent="0.3"/>
    <row r="271" ht="13.95" customHeight="1" x14ac:dyDescent="0.3"/>
    <row r="272" ht="13.95" customHeight="1" x14ac:dyDescent="0.3"/>
    <row r="273" ht="13.95" customHeight="1" x14ac:dyDescent="0.3"/>
    <row r="274" ht="13.95" customHeight="1" x14ac:dyDescent="0.3"/>
    <row r="275" ht="13.95" customHeight="1" x14ac:dyDescent="0.3"/>
    <row r="276" ht="13.95" customHeight="1" x14ac:dyDescent="0.3"/>
    <row r="277" ht="13.95" customHeight="1" x14ac:dyDescent="0.3"/>
    <row r="278" ht="13.95" customHeight="1" x14ac:dyDescent="0.3"/>
    <row r="279" ht="13.95" customHeight="1" x14ac:dyDescent="0.3"/>
    <row r="280" ht="13.95" customHeight="1" x14ac:dyDescent="0.3"/>
    <row r="281" ht="13.95" customHeight="1" x14ac:dyDescent="0.3"/>
    <row r="282" ht="13.95" customHeight="1" x14ac:dyDescent="0.3"/>
    <row r="283" ht="13.95" customHeight="1" x14ac:dyDescent="0.3"/>
    <row r="284" ht="13.95" customHeight="1" x14ac:dyDescent="0.3"/>
    <row r="285" ht="13.95" customHeight="1" x14ac:dyDescent="0.3"/>
  </sheetData>
  <sheetProtection algorithmName="SHA-512" hashValue="UEsj79Utazfg90D7A6gp5v7KHKDUH7vJWtEWcWk6IdY/OcNMshWF0foXwIAtwz04a0Wph3stJUBPAYgKK7SwgQ==" saltValue="X5b5ObcHYU00LSmuiGFBAw==" spinCount="100000" sheet="1" objects="1" scenarios="1"/>
  <protectedRanges>
    <protectedRange algorithmName="SHA-512" hashValue="NFSIWHkCjU5vGEgxsURmWzSYhZLbdxq3h42PwWyGxwGggDgw8K+wAOtpw8mGE6Qp+Ip1Uz/UdphU1lTvw9P1Tg==" saltValue="Cu5echMP8fCueiBnSGPeJw==" spinCount="100000" sqref="G50 G175 G126 G111 G100 G85 G76 G108 G178" name="Plage1_26"/>
  </protectedRanges>
  <mergeCells count="637">
    <mergeCell ref="P94:S94"/>
    <mergeCell ref="B13:H13"/>
    <mergeCell ref="B14:H14"/>
    <mergeCell ref="B15:H15"/>
    <mergeCell ref="B16:H16"/>
    <mergeCell ref="B67:G67"/>
    <mergeCell ref="O23:R23"/>
    <mergeCell ref="K25:N25"/>
    <mergeCell ref="O25:R25"/>
    <mergeCell ref="G23:J23"/>
    <mergeCell ref="G24:J24"/>
    <mergeCell ref="B23:F23"/>
    <mergeCell ref="B24:F24"/>
    <mergeCell ref="B25:F25"/>
    <mergeCell ref="G25:J25"/>
    <mergeCell ref="B26:F26"/>
    <mergeCell ref="G26:J26"/>
    <mergeCell ref="B27:F27"/>
    <mergeCell ref="B48:F48"/>
    <mergeCell ref="G48:R48"/>
    <mergeCell ref="I41:J41"/>
    <mergeCell ref="K27:P27"/>
    <mergeCell ref="K28:P28"/>
    <mergeCell ref="K29:P29"/>
    <mergeCell ref="I12:R12"/>
    <mergeCell ref="I13:R13"/>
    <mergeCell ref="I14:R14"/>
    <mergeCell ref="I15:R15"/>
    <mergeCell ref="I16:R16"/>
    <mergeCell ref="B22:R22"/>
    <mergeCell ref="K34:R34"/>
    <mergeCell ref="I11:R11"/>
    <mergeCell ref="B11:H11"/>
    <mergeCell ref="B17:H17"/>
    <mergeCell ref="J21:N21"/>
    <mergeCell ref="P21:R21"/>
    <mergeCell ref="B19:H19"/>
    <mergeCell ref="I19:R19"/>
    <mergeCell ref="I17:R17"/>
    <mergeCell ref="B12:H12"/>
    <mergeCell ref="B18:H18"/>
    <mergeCell ref="B20:H20"/>
    <mergeCell ref="I18:R18"/>
    <mergeCell ref="I20:R20"/>
    <mergeCell ref="Q27:R27"/>
    <mergeCell ref="K26:P26"/>
    <mergeCell ref="B42:H42"/>
    <mergeCell ref="B45:F45"/>
    <mergeCell ref="B41:H41"/>
    <mergeCell ref="J43:N43"/>
    <mergeCell ref="Q42:R42"/>
    <mergeCell ref="P43:R43"/>
    <mergeCell ref="B37:H37"/>
    <mergeCell ref="Q35:R35"/>
    <mergeCell ref="Q36:R36"/>
    <mergeCell ref="B44:R44"/>
    <mergeCell ref="I42:J42"/>
    <mergeCell ref="K42:P42"/>
    <mergeCell ref="B35:H35"/>
    <mergeCell ref="G45:R45"/>
    <mergeCell ref="K35:P35"/>
    <mergeCell ref="Q38:R38"/>
    <mergeCell ref="Q37:R37"/>
    <mergeCell ref="I37:J37"/>
    <mergeCell ref="I38:J38"/>
    <mergeCell ref="K36:P36"/>
    <mergeCell ref="B36:H36"/>
    <mergeCell ref="K37:P37"/>
    <mergeCell ref="K38:P38"/>
    <mergeCell ref="I36:J36"/>
    <mergeCell ref="O24:R24"/>
    <mergeCell ref="Q26:R26"/>
    <mergeCell ref="B38:H38"/>
    <mergeCell ref="B39:H39"/>
    <mergeCell ref="B40:H40"/>
    <mergeCell ref="K39:R41"/>
    <mergeCell ref="I39:J39"/>
    <mergeCell ref="J33:N33"/>
    <mergeCell ref="B34:J34"/>
    <mergeCell ref="I40:J40"/>
    <mergeCell ref="I35:J35"/>
    <mergeCell ref="P33:R33"/>
    <mergeCell ref="H32:R32"/>
    <mergeCell ref="B31:G31"/>
    <mergeCell ref="H31:R31"/>
    <mergeCell ref="G27:J27"/>
    <mergeCell ref="Q28:R28"/>
    <mergeCell ref="Q29:R29"/>
    <mergeCell ref="Q30:R30"/>
    <mergeCell ref="K30:P30"/>
    <mergeCell ref="B47:F47"/>
    <mergeCell ref="B46:F46"/>
    <mergeCell ref="H67:J67"/>
    <mergeCell ref="L64:R64"/>
    <mergeCell ref="P59:R59"/>
    <mergeCell ref="P61:R61"/>
    <mergeCell ref="L59:O59"/>
    <mergeCell ref="L61:O61"/>
    <mergeCell ref="H60:J60"/>
    <mergeCell ref="P55:R55"/>
    <mergeCell ref="L55:O55"/>
    <mergeCell ref="L60:O60"/>
    <mergeCell ref="H58:J58"/>
    <mergeCell ref="H55:J55"/>
    <mergeCell ref="P56:R56"/>
    <mergeCell ref="H65:J65"/>
    <mergeCell ref="B62:J62"/>
    <mergeCell ref="B61:G61"/>
    <mergeCell ref="B58:G58"/>
    <mergeCell ref="L58:R58"/>
    <mergeCell ref="G46:R46"/>
    <mergeCell ref="L65:O65"/>
    <mergeCell ref="G47:R47"/>
    <mergeCell ref="B181:R181"/>
    <mergeCell ref="B166:G166"/>
    <mergeCell ref="J168:L168"/>
    <mergeCell ref="M168:N168"/>
    <mergeCell ref="O168:P168"/>
    <mergeCell ref="Q168:R168"/>
    <mergeCell ref="H163:I163"/>
    <mergeCell ref="J163:L163"/>
    <mergeCell ref="M163:N163"/>
    <mergeCell ref="O163:P163"/>
    <mergeCell ref="Q163:R163"/>
    <mergeCell ref="B163:G163"/>
    <mergeCell ref="H166:I166"/>
    <mergeCell ref="J166:L166"/>
    <mergeCell ref="M166:N166"/>
    <mergeCell ref="O166:P166"/>
    <mergeCell ref="Q166:R166"/>
    <mergeCell ref="B164:G164"/>
    <mergeCell ref="H164:I164"/>
    <mergeCell ref="J164:L164"/>
    <mergeCell ref="M164:N164"/>
    <mergeCell ref="B175:R175"/>
    <mergeCell ref="H167:I167"/>
    <mergeCell ref="J167:L167"/>
    <mergeCell ref="M167:N167"/>
    <mergeCell ref="O167:P167"/>
    <mergeCell ref="Q167:R167"/>
    <mergeCell ref="J174:N174"/>
    <mergeCell ref="P174:R174"/>
    <mergeCell ref="B173:G173"/>
    <mergeCell ref="B169:G169"/>
    <mergeCell ref="H169:I169"/>
    <mergeCell ref="J169:L169"/>
    <mergeCell ref="M169:N169"/>
    <mergeCell ref="O169:P169"/>
    <mergeCell ref="Q169:R169"/>
    <mergeCell ref="B171:G171"/>
    <mergeCell ref="H171:I171"/>
    <mergeCell ref="J171:L171"/>
    <mergeCell ref="M171:N171"/>
    <mergeCell ref="B167:G167"/>
    <mergeCell ref="H168:I168"/>
    <mergeCell ref="B172:R172"/>
    <mergeCell ref="B183:G183"/>
    <mergeCell ref="B106:F106"/>
    <mergeCell ref="H173:I173"/>
    <mergeCell ref="J173:L173"/>
    <mergeCell ref="M173:N173"/>
    <mergeCell ref="O173:P173"/>
    <mergeCell ref="Q173:R173"/>
    <mergeCell ref="B114:G114"/>
    <mergeCell ref="B115:G115"/>
    <mergeCell ref="B116:G116"/>
    <mergeCell ref="B118:G118"/>
    <mergeCell ref="B120:G120"/>
    <mergeCell ref="B121:G121"/>
    <mergeCell ref="B117:G117"/>
    <mergeCell ref="B122:G122"/>
    <mergeCell ref="B124:G124"/>
    <mergeCell ref="H170:I170"/>
    <mergeCell ref="J170:L170"/>
    <mergeCell ref="M170:N170"/>
    <mergeCell ref="O170:P170"/>
    <mergeCell ref="Q170:R170"/>
    <mergeCell ref="B168:G168"/>
    <mergeCell ref="B170:G170"/>
    <mergeCell ref="B182:G182"/>
    <mergeCell ref="H160:I160"/>
    <mergeCell ref="J160:L160"/>
    <mergeCell ref="M160:N160"/>
    <mergeCell ref="O160:P160"/>
    <mergeCell ref="Q160:R160"/>
    <mergeCell ref="B162:R162"/>
    <mergeCell ref="B165:G165"/>
    <mergeCell ref="H165:I165"/>
    <mergeCell ref="J165:L165"/>
    <mergeCell ref="M165:N165"/>
    <mergeCell ref="O165:P165"/>
    <mergeCell ref="Q165:R165"/>
    <mergeCell ref="B160:G160"/>
    <mergeCell ref="H161:I161"/>
    <mergeCell ref="J161:L161"/>
    <mergeCell ref="M161:N161"/>
    <mergeCell ref="O161:P161"/>
    <mergeCell ref="Q161:R161"/>
    <mergeCell ref="B161:G161"/>
    <mergeCell ref="O164:P164"/>
    <mergeCell ref="Q164:R164"/>
    <mergeCell ref="B159:G159"/>
    <mergeCell ref="H159:I159"/>
    <mergeCell ref="J159:L159"/>
    <mergeCell ref="M159:N159"/>
    <mergeCell ref="O159:P159"/>
    <mergeCell ref="Q159:R159"/>
    <mergeCell ref="Q150:R150"/>
    <mergeCell ref="H157:I157"/>
    <mergeCell ref="J157:L157"/>
    <mergeCell ref="M157:N157"/>
    <mergeCell ref="O157:P157"/>
    <mergeCell ref="Q157:R157"/>
    <mergeCell ref="B156:G156"/>
    <mergeCell ref="B157:G157"/>
    <mergeCell ref="H158:I158"/>
    <mergeCell ref="J158:L158"/>
    <mergeCell ref="M158:N158"/>
    <mergeCell ref="O158:P158"/>
    <mergeCell ref="Q158:R158"/>
    <mergeCell ref="H151:I151"/>
    <mergeCell ref="J151:L151"/>
    <mergeCell ref="M151:N151"/>
    <mergeCell ref="O151:P151"/>
    <mergeCell ref="Q151:R151"/>
    <mergeCell ref="H156:I156"/>
    <mergeCell ref="J156:L156"/>
    <mergeCell ref="M156:N156"/>
    <mergeCell ref="O156:P156"/>
    <mergeCell ref="Q156:R156"/>
    <mergeCell ref="B158:G158"/>
    <mergeCell ref="B145:G145"/>
    <mergeCell ref="B149:G149"/>
    <mergeCell ref="B150:G150"/>
    <mergeCell ref="H152:I152"/>
    <mergeCell ref="J152:L152"/>
    <mergeCell ref="M152:N152"/>
    <mergeCell ref="O152:P152"/>
    <mergeCell ref="Q152:R152"/>
    <mergeCell ref="H155:I155"/>
    <mergeCell ref="J155:L155"/>
    <mergeCell ref="M155:N155"/>
    <mergeCell ref="O155:P155"/>
    <mergeCell ref="Q155:R155"/>
    <mergeCell ref="B154:R154"/>
    <mergeCell ref="B155:G155"/>
    <mergeCell ref="H149:I149"/>
    <mergeCell ref="J149:L149"/>
    <mergeCell ref="M149:N149"/>
    <mergeCell ref="H150:I150"/>
    <mergeCell ref="J150:L150"/>
    <mergeCell ref="M150:N150"/>
    <mergeCell ref="O150:P150"/>
    <mergeCell ref="H144:I144"/>
    <mergeCell ref="J144:L144"/>
    <mergeCell ref="M144:N144"/>
    <mergeCell ref="O144:P144"/>
    <mergeCell ref="Q144:R144"/>
    <mergeCell ref="H146:I146"/>
    <mergeCell ref="J146:L146"/>
    <mergeCell ref="M146:N146"/>
    <mergeCell ref="O146:P146"/>
    <mergeCell ref="Q146:R146"/>
    <mergeCell ref="M145:N145"/>
    <mergeCell ref="O145:P145"/>
    <mergeCell ref="Q145:R145"/>
    <mergeCell ref="H145:I145"/>
    <mergeCell ref="J145:L145"/>
    <mergeCell ref="B147:R147"/>
    <mergeCell ref="B148:R148"/>
    <mergeCell ref="B144:G144"/>
    <mergeCell ref="H183:I183"/>
    <mergeCell ref="J183:L183"/>
    <mergeCell ref="M183:N183"/>
    <mergeCell ref="O183:P183"/>
    <mergeCell ref="Q183:R183"/>
    <mergeCell ref="H182:I182"/>
    <mergeCell ref="J182:L182"/>
    <mergeCell ref="M182:N182"/>
    <mergeCell ref="O182:P182"/>
    <mergeCell ref="Q182:R182"/>
    <mergeCell ref="Q179:R179"/>
    <mergeCell ref="H176:I176"/>
    <mergeCell ref="J176:L176"/>
    <mergeCell ref="M176:N176"/>
    <mergeCell ref="O176:P176"/>
    <mergeCell ref="Q176:R176"/>
    <mergeCell ref="B178:R178"/>
    <mergeCell ref="B179:G179"/>
    <mergeCell ref="B176:G176"/>
    <mergeCell ref="H179:I179"/>
    <mergeCell ref="J179:L179"/>
    <mergeCell ref="M179:N179"/>
    <mergeCell ref="O179:P179"/>
    <mergeCell ref="H137:I137"/>
    <mergeCell ref="M137:N137"/>
    <mergeCell ref="O137:P137"/>
    <mergeCell ref="J142:L142"/>
    <mergeCell ref="M139:N139"/>
    <mergeCell ref="O139:P139"/>
    <mergeCell ref="H138:I138"/>
    <mergeCell ref="O138:P138"/>
    <mergeCell ref="H139:I139"/>
    <mergeCell ref="H143:I143"/>
    <mergeCell ref="J143:L143"/>
    <mergeCell ref="M143:N143"/>
    <mergeCell ref="O143:P143"/>
    <mergeCell ref="J141:L141"/>
    <mergeCell ref="M141:N141"/>
    <mergeCell ref="O149:P149"/>
    <mergeCell ref="M142:N142"/>
    <mergeCell ref="O142:P142"/>
    <mergeCell ref="O141:P141"/>
    <mergeCell ref="H142:I142"/>
    <mergeCell ref="Q153:R153"/>
    <mergeCell ref="B108:R108"/>
    <mergeCell ref="H116:I116"/>
    <mergeCell ref="J116:L116"/>
    <mergeCell ref="M116:N116"/>
    <mergeCell ref="O116:P116"/>
    <mergeCell ref="Q116:R116"/>
    <mergeCell ref="F112:G112"/>
    <mergeCell ref="M119:N119"/>
    <mergeCell ref="O119:P119"/>
    <mergeCell ref="Q119:R119"/>
    <mergeCell ref="H113:I113"/>
    <mergeCell ref="J113:L113"/>
    <mergeCell ref="M113:N113"/>
    <mergeCell ref="O113:P113"/>
    <mergeCell ref="Q113:R113"/>
    <mergeCell ref="H117:I117"/>
    <mergeCell ref="B112:E112"/>
    <mergeCell ref="B113:G113"/>
    <mergeCell ref="B132:G132"/>
    <mergeCell ref="J132:L132"/>
    <mergeCell ref="M132:N132"/>
    <mergeCell ref="O124:P124"/>
    <mergeCell ref="H136:I136"/>
    <mergeCell ref="B69:G69"/>
    <mergeCell ref="H68:J68"/>
    <mergeCell ref="J87:L87"/>
    <mergeCell ref="M87:N87"/>
    <mergeCell ref="M86:N86"/>
    <mergeCell ref="B84:D84"/>
    <mergeCell ref="B85:S85"/>
    <mergeCell ref="P67:R67"/>
    <mergeCell ref="B151:G151"/>
    <mergeCell ref="M136:N136"/>
    <mergeCell ref="B146:G146"/>
    <mergeCell ref="B133:G133"/>
    <mergeCell ref="M127:N127"/>
    <mergeCell ref="Q143:R143"/>
    <mergeCell ref="O136:P136"/>
    <mergeCell ref="Q149:R149"/>
    <mergeCell ref="Q142:R142"/>
    <mergeCell ref="Q138:R138"/>
    <mergeCell ref="J136:L136"/>
    <mergeCell ref="J139:L139"/>
    <mergeCell ref="H141:I141"/>
    <mergeCell ref="J137:L137"/>
    <mergeCell ref="Q141:R141"/>
    <mergeCell ref="Q137:R137"/>
    <mergeCell ref="B60:G60"/>
    <mergeCell ref="B73:J73"/>
    <mergeCell ref="B72:G72"/>
    <mergeCell ref="B70:J70"/>
    <mergeCell ref="J80:R83"/>
    <mergeCell ref="P62:R62"/>
    <mergeCell ref="L62:O62"/>
    <mergeCell ref="L66:R66"/>
    <mergeCell ref="L68:R68"/>
    <mergeCell ref="B78:R78"/>
    <mergeCell ref="L70:R73"/>
    <mergeCell ref="C80:F80"/>
    <mergeCell ref="C82:F82"/>
    <mergeCell ref="J79:R79"/>
    <mergeCell ref="G80:H80"/>
    <mergeCell ref="G81:H81"/>
    <mergeCell ref="G83:H83"/>
    <mergeCell ref="B75:D75"/>
    <mergeCell ref="B76:R76"/>
    <mergeCell ref="C81:F81"/>
    <mergeCell ref="C83:F83"/>
    <mergeCell ref="B64:G64"/>
    <mergeCell ref="B65:G65"/>
    <mergeCell ref="H72:J72"/>
    <mergeCell ref="B59:G59"/>
    <mergeCell ref="H59:J59"/>
    <mergeCell ref="H61:J61"/>
    <mergeCell ref="P69:R69"/>
    <mergeCell ref="L69:O69"/>
    <mergeCell ref="B54:G54"/>
    <mergeCell ref="H53:J53"/>
    <mergeCell ref="H54:J54"/>
    <mergeCell ref="P52:R52"/>
    <mergeCell ref="P53:R53"/>
    <mergeCell ref="L52:O52"/>
    <mergeCell ref="L53:O53"/>
    <mergeCell ref="H57:J57"/>
    <mergeCell ref="H69:J69"/>
    <mergeCell ref="L63:O63"/>
    <mergeCell ref="P63:R63"/>
    <mergeCell ref="H64:J64"/>
    <mergeCell ref="H66:J66"/>
    <mergeCell ref="P60:R60"/>
    <mergeCell ref="L67:O67"/>
    <mergeCell ref="P65:R65"/>
    <mergeCell ref="B63:G63"/>
    <mergeCell ref="B68:G68"/>
    <mergeCell ref="H63:J63"/>
    <mergeCell ref="J49:N49"/>
    <mergeCell ref="B57:G57"/>
    <mergeCell ref="P54:R54"/>
    <mergeCell ref="L57:O57"/>
    <mergeCell ref="P57:R57"/>
    <mergeCell ref="B56:J56"/>
    <mergeCell ref="B55:G55"/>
    <mergeCell ref="B53:G53"/>
    <mergeCell ref="L50:R50"/>
    <mergeCell ref="L51:R51"/>
    <mergeCell ref="B51:J51"/>
    <mergeCell ref="B50:J50"/>
    <mergeCell ref="P49:R49"/>
    <mergeCell ref="H52:J52"/>
    <mergeCell ref="B52:G52"/>
    <mergeCell ref="B71:G71"/>
    <mergeCell ref="H71:J71"/>
    <mergeCell ref="C89:E89"/>
    <mergeCell ref="B74:G74"/>
    <mergeCell ref="H74:J74"/>
    <mergeCell ref="P87:R87"/>
    <mergeCell ref="L74:O74"/>
    <mergeCell ref="H90:I90"/>
    <mergeCell ref="H89:I89"/>
    <mergeCell ref="F89:G89"/>
    <mergeCell ref="P89:R89"/>
    <mergeCell ref="P74:R74"/>
    <mergeCell ref="K77:M77"/>
    <mergeCell ref="C86:E86"/>
    <mergeCell ref="F86:G86"/>
    <mergeCell ref="H86:I86"/>
    <mergeCell ref="C90:E90"/>
    <mergeCell ref="F90:G90"/>
    <mergeCell ref="J89:L89"/>
    <mergeCell ref="M89:N89"/>
    <mergeCell ref="J86:L86"/>
    <mergeCell ref="P90:R90"/>
    <mergeCell ref="G79:H79"/>
    <mergeCell ref="C79:F79"/>
    <mergeCell ref="J4:N4"/>
    <mergeCell ref="O7:R7"/>
    <mergeCell ref="J3:R3"/>
    <mergeCell ref="J7:N7"/>
    <mergeCell ref="J6:N6"/>
    <mergeCell ref="O6:R6"/>
    <mergeCell ref="O4:R4"/>
    <mergeCell ref="B10:R10"/>
    <mergeCell ref="P8:R8"/>
    <mergeCell ref="J8:N8"/>
    <mergeCell ref="J5:N5"/>
    <mergeCell ref="O5:R5"/>
    <mergeCell ref="J9:N9"/>
    <mergeCell ref="P9:R9"/>
    <mergeCell ref="G82:H82"/>
    <mergeCell ref="H91:I91"/>
    <mergeCell ref="J91:L91"/>
    <mergeCell ref="H93:I93"/>
    <mergeCell ref="J93:L93"/>
    <mergeCell ref="H92:I92"/>
    <mergeCell ref="J92:L92"/>
    <mergeCell ref="P93:R93"/>
    <mergeCell ref="C91:E91"/>
    <mergeCell ref="P86:R86"/>
    <mergeCell ref="C87:E87"/>
    <mergeCell ref="F87:G87"/>
    <mergeCell ref="C88:S88"/>
    <mergeCell ref="H87:I87"/>
    <mergeCell ref="J90:L90"/>
    <mergeCell ref="M90:N90"/>
    <mergeCell ref="Q140:R140"/>
    <mergeCell ref="P91:R91"/>
    <mergeCell ref="P92:R92"/>
    <mergeCell ref="F91:G91"/>
    <mergeCell ref="Q115:R115"/>
    <mergeCell ref="H114:I114"/>
    <mergeCell ref="J114:L114"/>
    <mergeCell ref="M114:N114"/>
    <mergeCell ref="O114:P114"/>
    <mergeCell ref="Q114:R114"/>
    <mergeCell ref="M91:N91"/>
    <mergeCell ref="J96:L96"/>
    <mergeCell ref="M96:N96"/>
    <mergeCell ref="B102:F102"/>
    <mergeCell ref="M98:N98"/>
    <mergeCell ref="C97:E97"/>
    <mergeCell ref="F97:G97"/>
    <mergeCell ref="H97:I97"/>
    <mergeCell ref="J97:L97"/>
    <mergeCell ref="B136:G136"/>
    <mergeCell ref="B137:G137"/>
    <mergeCell ref="B134:G134"/>
    <mergeCell ref="B135:R135"/>
    <mergeCell ref="Q136:R136"/>
    <mergeCell ref="P97:R97"/>
    <mergeCell ref="H99:N99"/>
    <mergeCell ref="P96:R96"/>
    <mergeCell ref="O171:P171"/>
    <mergeCell ref="Q171:R171"/>
    <mergeCell ref="B109:R109"/>
    <mergeCell ref="H133:I133"/>
    <mergeCell ref="J133:L133"/>
    <mergeCell ref="M133:N133"/>
    <mergeCell ref="O133:P133"/>
    <mergeCell ref="Q133:R133"/>
    <mergeCell ref="F127:G127"/>
    <mergeCell ref="O127:P127"/>
    <mergeCell ref="Q127:R127"/>
    <mergeCell ref="H130:I130"/>
    <mergeCell ref="J130:L130"/>
    <mergeCell ref="M130:N130"/>
    <mergeCell ref="O130:P130"/>
    <mergeCell ref="Q130:R130"/>
    <mergeCell ref="H112:R112"/>
    <mergeCell ref="H121:I121"/>
    <mergeCell ref="M138:N138"/>
    <mergeCell ref="H140:I140"/>
    <mergeCell ref="J140:L140"/>
    <mergeCell ref="B138:G138"/>
    <mergeCell ref="B139:G139"/>
    <mergeCell ref="B140:G140"/>
    <mergeCell ref="O123:P123"/>
    <mergeCell ref="O134:P134"/>
    <mergeCell ref="H122:I122"/>
    <mergeCell ref="J122:L122"/>
    <mergeCell ref="M122:N122"/>
    <mergeCell ref="J123:L123"/>
    <mergeCell ref="M123:N123"/>
    <mergeCell ref="H124:I124"/>
    <mergeCell ref="O122:P122"/>
    <mergeCell ref="M140:N140"/>
    <mergeCell ref="O140:P140"/>
    <mergeCell ref="B129:R129"/>
    <mergeCell ref="Q139:R139"/>
    <mergeCell ref="J138:L138"/>
    <mergeCell ref="Q122:R122"/>
    <mergeCell ref="H123:I123"/>
    <mergeCell ref="Q124:R124"/>
    <mergeCell ref="B131:G131"/>
    <mergeCell ref="B123:G123"/>
    <mergeCell ref="Q123:R123"/>
    <mergeCell ref="Q134:R134"/>
    <mergeCell ref="O132:P132"/>
    <mergeCell ref="Q132:R132"/>
    <mergeCell ref="B130:G130"/>
    <mergeCell ref="J124:L124"/>
    <mergeCell ref="M124:N124"/>
    <mergeCell ref="B126:R126"/>
    <mergeCell ref="H131:I131"/>
    <mergeCell ref="J131:L131"/>
    <mergeCell ref="M131:N131"/>
    <mergeCell ref="O131:P131"/>
    <mergeCell ref="Q131:R131"/>
    <mergeCell ref="H132:I132"/>
    <mergeCell ref="J127:L127"/>
    <mergeCell ref="B128:R128"/>
    <mergeCell ref="B141:G141"/>
    <mergeCell ref="C96:E96"/>
    <mergeCell ref="H127:I127"/>
    <mergeCell ref="C99:E99"/>
    <mergeCell ref="F99:G99"/>
    <mergeCell ref="B111:R111"/>
    <mergeCell ref="H115:I115"/>
    <mergeCell ref="J115:L115"/>
    <mergeCell ref="M115:N115"/>
    <mergeCell ref="O115:P115"/>
    <mergeCell ref="M121:N121"/>
    <mergeCell ref="O121:P121"/>
    <mergeCell ref="B119:E119"/>
    <mergeCell ref="H134:I134"/>
    <mergeCell ref="J134:L134"/>
    <mergeCell ref="M134:N134"/>
    <mergeCell ref="M117:N117"/>
    <mergeCell ref="O117:P117"/>
    <mergeCell ref="Q117:R117"/>
    <mergeCell ref="M118:N118"/>
    <mergeCell ref="B100:S100"/>
    <mergeCell ref="B103:S103"/>
    <mergeCell ref="B105:S105"/>
    <mergeCell ref="G106:S106"/>
    <mergeCell ref="H153:I153"/>
    <mergeCell ref="F119:G119"/>
    <mergeCell ref="B143:G143"/>
    <mergeCell ref="F92:G92"/>
    <mergeCell ref="J153:L153"/>
    <mergeCell ref="M153:N153"/>
    <mergeCell ref="O153:P153"/>
    <mergeCell ref="B152:G152"/>
    <mergeCell ref="B153:G153"/>
    <mergeCell ref="H119:I119"/>
    <mergeCell ref="I101:L101"/>
    <mergeCell ref="P101:R101"/>
    <mergeCell ref="M101:O101"/>
    <mergeCell ref="J119:L119"/>
    <mergeCell ref="J117:L117"/>
    <mergeCell ref="B107:R107"/>
    <mergeCell ref="B104:F104"/>
    <mergeCell ref="M93:N93"/>
    <mergeCell ref="M92:N92"/>
    <mergeCell ref="C93:E93"/>
    <mergeCell ref="F93:G93"/>
    <mergeCell ref="C92:E92"/>
    <mergeCell ref="B142:G142"/>
    <mergeCell ref="O118:P118"/>
    <mergeCell ref="G104:S104"/>
    <mergeCell ref="G102:S102"/>
    <mergeCell ref="H94:N94"/>
    <mergeCell ref="Q118:R118"/>
    <mergeCell ref="Q121:R121"/>
    <mergeCell ref="P98:R98"/>
    <mergeCell ref="C94:E94"/>
    <mergeCell ref="C95:E95"/>
    <mergeCell ref="F96:G96"/>
    <mergeCell ref="H96:I96"/>
    <mergeCell ref="H98:I98"/>
    <mergeCell ref="J98:L98"/>
    <mergeCell ref="F94:G94"/>
    <mergeCell ref="H120:I120"/>
    <mergeCell ref="J120:L120"/>
    <mergeCell ref="M120:N120"/>
    <mergeCell ref="O120:P120"/>
    <mergeCell ref="Q120:R120"/>
    <mergeCell ref="H118:I118"/>
    <mergeCell ref="J118:L118"/>
    <mergeCell ref="J121:L121"/>
    <mergeCell ref="M97:N97"/>
    <mergeCell ref="C98:E98"/>
    <mergeCell ref="F98:G98"/>
  </mergeCells>
  <conditionalFormatting sqref="G47">
    <cfRule type="expression" dxfId="4" priority="39" stopIfTrue="1">
      <formula>IF(LEFT(INFOS_ZCOM_TYPE_ATTRIB_CONTRAT,1)="~","VRAI","FAUX")</formula>
    </cfRule>
  </conditionalFormatting>
  <conditionalFormatting sqref="P2:R2 P8:R9 P21:R21 P33:R33 P43:R43 P49:R49 P75:R75 P110:R110 P125:R125 P174:R174 P177:R177 P180:R180">
    <cfRule type="expression" dxfId="3" priority="24" stopIfTrue="1">
      <formula>IF(LEFT(INFOS_ZIET_NOM_ETAPE,1)="~","VRAI","FAUX")</formula>
    </cfRule>
  </conditionalFormatting>
  <dataValidations xWindow="976" yWindow="537" count="5">
    <dataValidation type="list" allowBlank="1" showInputMessage="1" showErrorMessage="1" sqref="T21" xr:uid="{887DB525-A14F-4D43-9A78-FBC816A5E5A4}">
      <formula1>#REF!</formula1>
    </dataValidation>
    <dataValidation type="whole" allowBlank="1" showInputMessage="1" showErrorMessage="1" sqref="G79:H79" xr:uid="{1F864581-B9AD-40FA-AD55-4F3F9BA16788}">
      <formula1>0</formula1>
      <formula2>1000000000000000</formula2>
    </dataValidation>
    <dataValidation type="whole" allowBlank="1" showInputMessage="1" showErrorMessage="1" sqref="G80:H80" xr:uid="{E73AB1A6-F256-45D7-8E0F-64D2BA64DE9D}">
      <formula1>0</formula1>
      <formula2>50</formula2>
    </dataValidation>
    <dataValidation type="decimal" allowBlank="1" showInputMessage="1" showErrorMessage="1" sqref="G82:H82" xr:uid="{28AC3ADC-FFE8-4044-8A98-654A9B0EB59B}">
      <formula1>0</formula1>
      <formula2>1</formula2>
    </dataValidation>
    <dataValidation type="list" allowBlank="1" showDropDown="1" showInputMessage="1" showErrorMessage="1" sqref="P8:R8" xr:uid="{7AAFEB12-3297-461A-84E3-7A98EA2E6DE7}">
      <formula1>PARM_ETAPE_PHAQ</formula1>
    </dataValidation>
  </dataValidations>
  <hyperlinks>
    <hyperlink ref="K30:P30" r:id="rId1" display="Nombre de logements PSLQ" xr:uid="{9E514EF7-840A-4034-B9E1-D4972E711D7F}"/>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xWindow="976" yWindow="537" count="9">
        <x14:dataValidation type="list" allowBlank="1" showInputMessage="1" showErrorMessage="1" xr:uid="{1F8AA2A0-22D7-497D-B1E5-72DEBFA2213E}">
          <x14:formula1>
            <xm:f>Ref!$A$40:$A$44</xm:f>
          </x14:formula1>
          <xm:sqref>G47</xm:sqref>
        </x14:dataValidation>
        <x14:dataValidation type="list" allowBlank="1" showInputMessage="1" showErrorMessage="1" xr:uid="{071D5A11-A00B-442D-93F9-1EDA8581C369}">
          <x14:formula1>
            <xm:f>Ref!$A$55:$A$57</xm:f>
          </x14:formula1>
          <xm:sqref>G81:H81</xm:sqref>
        </x14:dataValidation>
        <x14:dataValidation type="list" allowBlank="1" showInputMessage="1" showErrorMessage="1" xr:uid="{72233873-D20B-4ADF-9B3A-A0FD5568910F}">
          <x14:formula1>
            <xm:f>Ref!$C$35:$C$37</xm:f>
          </x14:formula1>
          <xm:sqref>K77 G45:G46 I101</xm:sqref>
        </x14:dataValidation>
        <x14:dataValidation type="list" allowBlank="1" showInputMessage="1" showErrorMessage="1" xr:uid="{FFADDFCE-5632-4676-86A3-DB3B0F409DCA}">
          <x14:formula1>
            <xm:f>Ref!$A$46:$A$51</xm:f>
          </x14:formula1>
          <xm:sqref>G23</xm:sqref>
        </x14:dataValidation>
        <x14:dataValidation type="list" allowBlank="1" showInputMessage="1" showErrorMessage="1" xr:uid="{84997C16-E238-43E3-83B6-85D04F7A6405}">
          <x14:formula1>
            <xm:f>Ref!$E$56:$E$73</xm:f>
          </x14:formula1>
          <xm:sqref>I20:R20</xm:sqref>
        </x14:dataValidation>
        <x14:dataValidation type="list" allowBlank="1" showInputMessage="1" showErrorMessage="1" xr:uid="{4A3A168B-A3A2-4A36-9553-73FA1D410D4E}">
          <x14:formula1>
            <xm:f>Ref!$C$41:$C$52</xm:f>
          </x14:formula1>
          <xm:sqref>G48:R48</xm:sqref>
        </x14:dataValidation>
        <x14:dataValidation type="list" allowBlank="1" showInputMessage="1" showErrorMessage="1" xr:uid="{3EAB8322-9969-44FC-99D7-B06864F827C3}">
          <x14:formula1>
            <xm:f>Ref!$A$69:$A$77</xm:f>
          </x14:formula1>
          <xm:sqref>O7:R7</xm:sqref>
        </x14:dataValidation>
        <x14:dataValidation type="list" allowBlank="1" showInputMessage="1" showErrorMessage="1" xr:uid="{EEA11427-B650-4A20-AA98-64F6B1F385FC}">
          <x14:formula1>
            <xm:f>Ref!$E$23:$E$26</xm:f>
          </x14:formula1>
          <xm:sqref>G24</xm:sqref>
        </x14:dataValidation>
        <x14:dataValidation type="list" allowBlank="1" showInputMessage="1" showErrorMessage="1" xr:uid="{B2286D5F-61A5-4D77-A106-948FC6DD1591}">
          <x14:formula1>
            <xm:f>Ref!$E$35:$E$40</xm:f>
          </x14:formula1>
          <xm:sqref>S87 S89:S93 S96:S98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4942-58F5-40D4-B07C-AF093268CA2A}">
  <sheetPr codeName="Feuil41"/>
  <dimension ref="A1:AB228"/>
  <sheetViews>
    <sheetView showGridLines="0" topLeftCell="B1" zoomScaleNormal="100" workbookViewId="0">
      <selection activeCell="C25" sqref="C25"/>
    </sheetView>
  </sheetViews>
  <sheetFormatPr baseColWidth="10" defaultColWidth="11.5546875" defaultRowHeight="14.4" customHeight="1" zeroHeight="1" x14ac:dyDescent="0.3"/>
  <cols>
    <col min="1" max="1" width="2.6640625" style="2" customWidth="1"/>
    <col min="2" max="2" width="21.6640625" style="2" customWidth="1"/>
    <col min="3" max="3" width="15.5546875" style="2" customWidth="1"/>
    <col min="4" max="4" width="18.44140625" style="2" customWidth="1"/>
    <col min="5" max="11" width="15.5546875" style="2" customWidth="1"/>
    <col min="12" max="13" width="14" style="2" customWidth="1"/>
    <col min="14" max="14" width="32.6640625" style="2" customWidth="1"/>
    <col min="15" max="15" width="18.6640625" style="2" customWidth="1"/>
    <col min="16" max="16" width="22.6640625" style="2" customWidth="1"/>
    <col min="17" max="19" width="11.5546875" style="2"/>
    <col min="20" max="21" width="22.6640625" style="2" customWidth="1"/>
    <col min="22" max="16384" width="11.5546875" style="2"/>
  </cols>
  <sheetData>
    <row r="1" spans="1:28" ht="11.4" customHeight="1" x14ac:dyDescent="0.3">
      <c r="A1" s="6"/>
      <c r="B1" s="6"/>
      <c r="C1" s="6"/>
      <c r="D1" s="6"/>
      <c r="E1" s="6"/>
      <c r="F1" s="6"/>
      <c r="G1" s="6"/>
      <c r="H1" s="6"/>
      <c r="I1" s="7"/>
      <c r="J1" s="7"/>
      <c r="K1" s="6"/>
      <c r="L1" s="6"/>
      <c r="M1" s="261"/>
      <c r="N1" s="261"/>
      <c r="O1" s="261"/>
      <c r="P1" s="261"/>
      <c r="Q1" s="261"/>
      <c r="S1" s="260"/>
      <c r="T1" s="260"/>
      <c r="U1" s="260"/>
      <c r="V1" s="260"/>
      <c r="W1" s="7"/>
      <c r="X1" s="7"/>
      <c r="Y1" s="7"/>
      <c r="Z1" s="7"/>
      <c r="AA1" s="7"/>
      <c r="AB1" s="7"/>
    </row>
    <row r="2" spans="1:28" ht="19.2" customHeight="1" x14ac:dyDescent="0.3">
      <c r="D2" s="564" t="s">
        <v>351</v>
      </c>
      <c r="E2" s="565"/>
      <c r="F2" s="565"/>
      <c r="G2" s="566"/>
      <c r="H2" s="92"/>
    </row>
    <row r="3" spans="1:28" ht="16.95" customHeight="1" x14ac:dyDescent="0.3">
      <c r="D3" s="252" t="str">
        <f>+Projet!J4</f>
        <v>Numéro de projet</v>
      </c>
      <c r="E3" s="253"/>
      <c r="F3" s="567" t="str">
        <f>IF(Projet!O4=0," ",Projet!O4)</f>
        <v xml:space="preserve"> </v>
      </c>
      <c r="G3" s="568"/>
      <c r="H3" s="3"/>
    </row>
    <row r="4" spans="1:28" ht="16.95" customHeight="1" x14ac:dyDescent="0.3">
      <c r="D4" s="252" t="str">
        <f>+Projet!J5</f>
        <v>Date de transmission du projet</v>
      </c>
      <c r="E4" s="253"/>
      <c r="F4" s="567" t="str">
        <f>IF(Projet!O5=0," ",Projet!O5)</f>
        <v xml:space="preserve"> </v>
      </c>
      <c r="G4" s="568"/>
      <c r="H4" s="3"/>
      <c r="I4" s="5"/>
    </row>
    <row r="5" spans="1:28" ht="16.95" customHeight="1" x14ac:dyDescent="0.3">
      <c r="D5" s="252" t="str">
        <f>+Projet!J6</f>
        <v xml:space="preserve">Chargé(e) de projet SHQ </v>
      </c>
      <c r="E5" s="253"/>
      <c r="F5" s="567" t="str">
        <f>IF(Projet!O6=0," ",Projet!O6)</f>
        <v xml:space="preserve"> </v>
      </c>
      <c r="G5" s="568"/>
      <c r="H5" s="3"/>
    </row>
    <row r="6" spans="1:28" ht="16.95" customHeight="1" x14ac:dyDescent="0.3">
      <c r="D6" s="250" t="str">
        <f>+Projet!J7</f>
        <v xml:space="preserve">Étape </v>
      </c>
      <c r="E6" s="251"/>
      <c r="F6" s="553" t="str">
        <f>IF(+Projet!O7=0," ",+Projet!O7)</f>
        <v xml:space="preserve"> </v>
      </c>
      <c r="G6" s="554"/>
      <c r="H6" s="3"/>
      <c r="I6" s="5"/>
    </row>
    <row r="7" spans="1:28" ht="11.4" customHeight="1" x14ac:dyDescent="0.3">
      <c r="A7" s="6"/>
      <c r="B7" s="6"/>
      <c r="C7" s="6"/>
      <c r="D7" s="6"/>
      <c r="E7" s="6"/>
      <c r="F7" s="6"/>
      <c r="G7" s="7"/>
      <c r="H7" s="6"/>
      <c r="I7" s="6"/>
      <c r="J7" s="261"/>
      <c r="K7" s="261"/>
      <c r="L7" s="261"/>
      <c r="M7" s="261"/>
      <c r="N7" s="261"/>
      <c r="P7" s="260"/>
      <c r="Q7" s="260"/>
      <c r="R7" s="260"/>
      <c r="S7" s="260"/>
      <c r="T7" s="7"/>
      <c r="U7" s="5"/>
      <c r="V7" s="5"/>
      <c r="W7" s="5"/>
      <c r="X7" s="5"/>
      <c r="Y7" s="5"/>
    </row>
    <row r="8" spans="1:28" ht="19.95" customHeight="1" x14ac:dyDescent="0.3">
      <c r="A8" s="6"/>
      <c r="B8" s="561" t="s">
        <v>150</v>
      </c>
      <c r="C8" s="562"/>
      <c r="D8" s="562"/>
      <c r="E8" s="562"/>
      <c r="F8" s="563"/>
      <c r="G8" s="7"/>
      <c r="H8" s="6"/>
      <c r="I8" s="6"/>
      <c r="J8" s="17"/>
      <c r="K8" s="17"/>
      <c r="L8" s="17"/>
      <c r="M8" s="17"/>
      <c r="N8" s="17"/>
      <c r="P8" s="16"/>
      <c r="Q8" s="16"/>
      <c r="R8" s="16"/>
      <c r="S8" s="16"/>
      <c r="T8" s="7"/>
    </row>
    <row r="9" spans="1:28" ht="16.95" customHeight="1" x14ac:dyDescent="0.3">
      <c r="A9" s="6"/>
      <c r="B9" s="546" t="s">
        <v>151</v>
      </c>
      <c r="C9" s="547"/>
      <c r="D9" s="79" t="s">
        <v>37</v>
      </c>
      <c r="E9" s="544" t="s">
        <v>152</v>
      </c>
      <c r="F9" s="545"/>
      <c r="G9" s="7"/>
      <c r="H9" s="6"/>
      <c r="I9" s="6"/>
      <c r="J9" s="17"/>
      <c r="K9" s="17"/>
      <c r="L9" s="17"/>
      <c r="M9" s="17"/>
      <c r="N9" s="17"/>
      <c r="P9" s="16"/>
      <c r="Q9" s="16"/>
      <c r="R9" s="16"/>
      <c r="S9" s="16"/>
      <c r="T9" s="7"/>
    </row>
    <row r="10" spans="1:28" ht="16.95" customHeight="1" x14ac:dyDescent="0.3">
      <c r="A10" s="6"/>
      <c r="B10" s="548" t="s">
        <v>153</v>
      </c>
      <c r="C10" s="549"/>
      <c r="D10" s="80" t="s">
        <v>37</v>
      </c>
      <c r="E10" s="160" t="s">
        <v>152</v>
      </c>
      <c r="F10" s="560"/>
      <c r="G10" s="7"/>
      <c r="H10" s="6"/>
      <c r="I10" s="6"/>
      <c r="J10" s="17"/>
      <c r="K10" s="17"/>
      <c r="L10" s="17"/>
      <c r="M10" s="17"/>
      <c r="N10" s="17"/>
      <c r="P10" s="16"/>
      <c r="Q10" s="16"/>
      <c r="R10" s="16"/>
      <c r="S10" s="16"/>
      <c r="T10" s="7"/>
    </row>
    <row r="11" spans="1:28" ht="16.95" customHeight="1" x14ac:dyDescent="0.3">
      <c r="A11" s="6"/>
      <c r="B11" s="548" t="s">
        <v>154</v>
      </c>
      <c r="C11" s="549"/>
      <c r="D11" s="80" t="s">
        <v>37</v>
      </c>
      <c r="E11" s="160" t="s">
        <v>152</v>
      </c>
      <c r="F11" s="560"/>
      <c r="G11" s="7"/>
      <c r="H11" s="6"/>
      <c r="I11" s="6"/>
      <c r="J11" s="17"/>
      <c r="K11" s="17"/>
      <c r="L11" s="17"/>
      <c r="M11" s="17"/>
      <c r="N11" s="17"/>
      <c r="P11" s="16"/>
      <c r="Q11" s="16"/>
      <c r="R11" s="16"/>
      <c r="S11" s="16"/>
      <c r="T11" s="7"/>
    </row>
    <row r="12" spans="1:28" ht="16.95" customHeight="1" x14ac:dyDescent="0.3">
      <c r="A12" s="6"/>
      <c r="B12" s="548" t="s">
        <v>155</v>
      </c>
      <c r="C12" s="549"/>
      <c r="D12" s="80" t="s">
        <v>37</v>
      </c>
      <c r="E12" s="549"/>
      <c r="F12" s="552"/>
      <c r="G12" s="7"/>
      <c r="H12" s="6"/>
      <c r="I12" s="6"/>
      <c r="J12" s="17"/>
      <c r="K12" s="17"/>
      <c r="L12" s="17"/>
      <c r="M12" s="17"/>
      <c r="N12" s="17"/>
      <c r="P12" s="16"/>
      <c r="Q12" s="16"/>
      <c r="R12" s="16"/>
      <c r="S12" s="16"/>
      <c r="T12" s="7"/>
    </row>
    <row r="13" spans="1:28" ht="16.95" customHeight="1" x14ac:dyDescent="0.3">
      <c r="A13" s="6"/>
      <c r="B13" s="550" t="s">
        <v>370</v>
      </c>
      <c r="C13" s="551"/>
      <c r="D13" s="80" t="s">
        <v>37</v>
      </c>
      <c r="E13" s="549"/>
      <c r="F13" s="552"/>
      <c r="G13" s="7"/>
      <c r="H13" s="6"/>
      <c r="I13" s="6"/>
      <c r="J13" s="17"/>
      <c r="K13" s="17"/>
      <c r="L13" s="17"/>
      <c r="M13" s="17"/>
      <c r="N13" s="17"/>
      <c r="P13" s="16"/>
      <c r="Q13" s="16"/>
      <c r="R13" s="16"/>
      <c r="S13" s="16"/>
      <c r="T13" s="7"/>
    </row>
    <row r="14" spans="1:28" ht="16.95" customHeight="1" x14ac:dyDescent="0.3">
      <c r="A14" s="6"/>
      <c r="B14" s="548" t="s">
        <v>156</v>
      </c>
      <c r="C14" s="549"/>
      <c r="D14" s="80" t="s">
        <v>37</v>
      </c>
      <c r="E14" s="549"/>
      <c r="F14" s="552"/>
      <c r="G14" s="7"/>
      <c r="H14" s="6"/>
      <c r="I14" s="6"/>
      <c r="J14" s="17"/>
      <c r="K14" s="17"/>
      <c r="L14" s="17"/>
      <c r="M14" s="17"/>
      <c r="N14" s="17"/>
      <c r="P14" s="16"/>
      <c r="Q14" s="16"/>
      <c r="R14" s="16"/>
      <c r="S14" s="16"/>
      <c r="T14" s="7"/>
    </row>
    <row r="15" spans="1:28" ht="16.95" customHeight="1" x14ac:dyDescent="0.3">
      <c r="A15" s="6"/>
      <c r="B15" s="548" t="s">
        <v>30</v>
      </c>
      <c r="C15" s="549"/>
      <c r="D15" s="80" t="s">
        <v>37</v>
      </c>
      <c r="E15" s="549"/>
      <c r="F15" s="552"/>
      <c r="G15" s="7"/>
      <c r="H15" s="6"/>
      <c r="I15" s="6"/>
      <c r="J15" s="17"/>
      <c r="K15" s="17"/>
      <c r="L15" s="17"/>
      <c r="M15" s="17"/>
      <c r="N15" s="17"/>
      <c r="P15" s="16"/>
      <c r="Q15" s="16"/>
      <c r="R15" s="16"/>
      <c r="S15" s="16"/>
      <c r="T15" s="7"/>
    </row>
    <row r="16" spans="1:28" ht="16.95" customHeight="1" x14ac:dyDescent="0.3">
      <c r="A16" s="6"/>
      <c r="B16" s="548" t="s">
        <v>157</v>
      </c>
      <c r="C16" s="549"/>
      <c r="D16" s="80" t="s">
        <v>37</v>
      </c>
      <c r="E16" s="549"/>
      <c r="F16" s="552"/>
      <c r="G16" s="7"/>
      <c r="H16" s="6"/>
      <c r="I16" s="6"/>
      <c r="J16" s="17"/>
      <c r="K16" s="17"/>
      <c r="L16" s="17"/>
      <c r="M16" s="17"/>
      <c r="N16" s="17"/>
      <c r="P16" s="16"/>
      <c r="Q16" s="16"/>
      <c r="R16" s="16"/>
      <c r="S16" s="16"/>
      <c r="T16" s="7"/>
    </row>
    <row r="17" spans="1:25" ht="16.95" customHeight="1" x14ac:dyDescent="0.3">
      <c r="A17" s="6"/>
      <c r="B17" s="548" t="s">
        <v>158</v>
      </c>
      <c r="C17" s="549"/>
      <c r="D17" s="574"/>
      <c r="E17" s="574"/>
      <c r="F17" s="575"/>
      <c r="G17" s="7"/>
      <c r="H17" s="6"/>
      <c r="I17" s="6"/>
      <c r="J17" s="17"/>
      <c r="K17" s="17"/>
      <c r="L17" s="17"/>
      <c r="M17" s="17"/>
      <c r="N17" s="17"/>
      <c r="P17" s="16"/>
      <c r="Q17" s="16"/>
      <c r="R17" s="16"/>
      <c r="S17" s="16"/>
      <c r="T17" s="7"/>
    </row>
    <row r="18" spans="1:25" ht="16.95" customHeight="1" x14ac:dyDescent="0.3">
      <c r="A18" s="6"/>
      <c r="B18" s="570"/>
      <c r="C18" s="571"/>
      <c r="D18" s="572"/>
      <c r="E18" s="572"/>
      <c r="F18" s="573"/>
      <c r="G18" s="7"/>
      <c r="H18" s="6"/>
      <c r="I18" s="6"/>
      <c r="J18" s="17"/>
      <c r="K18" s="17"/>
      <c r="L18" s="17"/>
      <c r="M18" s="17"/>
      <c r="N18" s="17"/>
      <c r="P18" s="16"/>
      <c r="Q18" s="16"/>
      <c r="R18" s="16"/>
      <c r="S18" s="16"/>
      <c r="T18" s="7"/>
    </row>
    <row r="19" spans="1:25" ht="11.4" customHeight="1" x14ac:dyDescent="0.3">
      <c r="A19" s="6"/>
      <c r="B19" s="6"/>
      <c r="C19" s="6"/>
      <c r="D19" s="6"/>
      <c r="E19" s="6"/>
      <c r="F19" s="6"/>
      <c r="G19" s="7"/>
      <c r="H19" s="6"/>
      <c r="I19" s="6"/>
      <c r="J19" s="261"/>
      <c r="K19" s="261"/>
      <c r="L19" s="261"/>
      <c r="M19" s="261"/>
      <c r="N19" s="261"/>
      <c r="P19" s="260"/>
      <c r="Q19" s="260"/>
      <c r="R19" s="260"/>
      <c r="S19" s="260"/>
      <c r="T19" s="7"/>
      <c r="U19" s="5"/>
      <c r="V19" s="5"/>
      <c r="W19" s="5"/>
      <c r="X19" s="5"/>
      <c r="Y19" s="5"/>
    </row>
    <row r="20" spans="1:25" ht="19.95" customHeight="1" x14ac:dyDescent="0.3">
      <c r="B20" s="540" t="s">
        <v>310</v>
      </c>
      <c r="C20" s="541"/>
      <c r="D20" s="541"/>
      <c r="E20" s="541"/>
      <c r="F20" s="541"/>
      <c r="G20" s="541"/>
      <c r="H20" s="541"/>
      <c r="I20" s="541"/>
      <c r="J20" s="541"/>
      <c r="K20" s="541"/>
      <c r="L20" s="541"/>
      <c r="M20" s="541"/>
      <c r="N20" s="541"/>
      <c r="O20" s="542"/>
    </row>
    <row r="21" spans="1:25" ht="16.95" customHeight="1" x14ac:dyDescent="0.3">
      <c r="B21" s="569" t="s">
        <v>373</v>
      </c>
      <c r="C21" s="576" t="s">
        <v>374</v>
      </c>
      <c r="D21" s="577"/>
      <c r="E21" s="577"/>
      <c r="F21" s="577"/>
      <c r="G21" s="577"/>
      <c r="H21" s="577"/>
      <c r="I21" s="577"/>
      <c r="J21" s="577"/>
      <c r="K21" s="578"/>
      <c r="L21" s="559" t="s">
        <v>159</v>
      </c>
      <c r="M21" s="559" t="s">
        <v>160</v>
      </c>
      <c r="N21" s="543" t="s">
        <v>161</v>
      </c>
      <c r="O21" s="558" t="s">
        <v>162</v>
      </c>
    </row>
    <row r="22" spans="1:25" ht="16.95" customHeight="1" x14ac:dyDescent="0.3">
      <c r="B22" s="569"/>
      <c r="C22" s="555" t="s">
        <v>163</v>
      </c>
      <c r="D22" s="556"/>
      <c r="E22" s="557"/>
      <c r="F22" s="555" t="s">
        <v>408</v>
      </c>
      <c r="G22" s="556"/>
      <c r="H22" s="557"/>
      <c r="I22" s="555" t="s">
        <v>409</v>
      </c>
      <c r="J22" s="556"/>
      <c r="K22" s="557"/>
      <c r="L22" s="559"/>
      <c r="M22" s="559"/>
      <c r="N22" s="543"/>
      <c r="O22" s="558"/>
    </row>
    <row r="23" spans="1:25" ht="33" customHeight="1" x14ac:dyDescent="0.3">
      <c r="B23" s="569"/>
      <c r="C23" s="83" t="s">
        <v>319</v>
      </c>
      <c r="D23" s="81" t="s">
        <v>320</v>
      </c>
      <c r="E23" s="67" t="s">
        <v>164</v>
      </c>
      <c r="F23" s="83" t="str">
        <f>+C23</f>
        <v>Prix du loyer 
(avec services)</v>
      </c>
      <c r="G23" s="81" t="str">
        <f>+D23</f>
        <v>Prix du loyer 
(sans services)</v>
      </c>
      <c r="H23" s="67" t="s">
        <v>164</v>
      </c>
      <c r="I23" s="83" t="str">
        <f>+C23</f>
        <v>Prix du loyer 
(avec services)</v>
      </c>
      <c r="J23" s="81" t="str">
        <f>+D23</f>
        <v>Prix du loyer 
(sans services)</v>
      </c>
      <c r="K23" s="67" t="s">
        <v>164</v>
      </c>
      <c r="L23" s="559"/>
      <c r="M23" s="559"/>
      <c r="N23" s="543"/>
      <c r="O23" s="558"/>
    </row>
    <row r="24" spans="1:25" ht="16.95" customHeight="1" x14ac:dyDescent="0.3">
      <c r="B24" s="54" t="s">
        <v>165</v>
      </c>
      <c r="C24" s="84">
        <v>0</v>
      </c>
      <c r="D24" s="93">
        <f t="shared" ref="D24:D32" si="0">+C24-K41</f>
        <v>0</v>
      </c>
      <c r="E24" s="85">
        <v>0</v>
      </c>
      <c r="F24" s="86">
        <v>0</v>
      </c>
      <c r="G24" s="94">
        <f t="shared" ref="G24:G32" si="1">+F24+K53</f>
        <v>0</v>
      </c>
      <c r="H24" s="85">
        <v>0</v>
      </c>
      <c r="I24" s="86">
        <v>0</v>
      </c>
      <c r="J24" s="94">
        <f t="shared" ref="J24:J32" si="2">+I24+K65</f>
        <v>0</v>
      </c>
      <c r="K24" s="85">
        <v>0</v>
      </c>
      <c r="L24" s="95">
        <f t="shared" ref="L24:L32" si="3">+E24+H24+K24</f>
        <v>0</v>
      </c>
      <c r="M24" s="68">
        <v>0</v>
      </c>
      <c r="N24" s="87" t="s">
        <v>166</v>
      </c>
      <c r="O24" s="88" t="s">
        <v>37</v>
      </c>
    </row>
    <row r="25" spans="1:25" ht="16.95" customHeight="1" x14ac:dyDescent="0.3">
      <c r="B25" s="54" t="s">
        <v>168</v>
      </c>
      <c r="C25" s="84">
        <v>0</v>
      </c>
      <c r="D25" s="93">
        <f t="shared" si="0"/>
        <v>0</v>
      </c>
      <c r="E25" s="85">
        <v>0</v>
      </c>
      <c r="F25" s="86">
        <v>0</v>
      </c>
      <c r="G25" s="94">
        <f t="shared" si="1"/>
        <v>0</v>
      </c>
      <c r="H25" s="85">
        <v>0</v>
      </c>
      <c r="I25" s="86">
        <v>0</v>
      </c>
      <c r="J25" s="94">
        <f t="shared" si="2"/>
        <v>0</v>
      </c>
      <c r="K25" s="85">
        <v>0</v>
      </c>
      <c r="L25" s="95">
        <f t="shared" si="3"/>
        <v>0</v>
      </c>
      <c r="M25" s="68">
        <v>0</v>
      </c>
      <c r="N25" s="87" t="s">
        <v>166</v>
      </c>
      <c r="O25" s="88" t="s">
        <v>37</v>
      </c>
    </row>
    <row r="26" spans="1:25" ht="16.95" customHeight="1" x14ac:dyDescent="0.3">
      <c r="B26" s="54" t="s">
        <v>169</v>
      </c>
      <c r="C26" s="84">
        <v>0</v>
      </c>
      <c r="D26" s="93">
        <f t="shared" si="0"/>
        <v>0</v>
      </c>
      <c r="E26" s="85">
        <v>0</v>
      </c>
      <c r="F26" s="86">
        <v>0</v>
      </c>
      <c r="G26" s="94">
        <f t="shared" si="1"/>
        <v>0</v>
      </c>
      <c r="H26" s="85">
        <v>0</v>
      </c>
      <c r="I26" s="86">
        <v>0</v>
      </c>
      <c r="J26" s="94">
        <f t="shared" si="2"/>
        <v>0</v>
      </c>
      <c r="K26" s="85">
        <v>0</v>
      </c>
      <c r="L26" s="95">
        <f t="shared" si="3"/>
        <v>0</v>
      </c>
      <c r="M26" s="68">
        <v>0</v>
      </c>
      <c r="N26" s="87" t="s">
        <v>166</v>
      </c>
      <c r="O26" s="88" t="s">
        <v>37</v>
      </c>
    </row>
    <row r="27" spans="1:25" ht="16.95" customHeight="1" x14ac:dyDescent="0.3">
      <c r="B27" s="54" t="s">
        <v>170</v>
      </c>
      <c r="C27" s="84">
        <v>0</v>
      </c>
      <c r="D27" s="93">
        <f t="shared" si="0"/>
        <v>0</v>
      </c>
      <c r="E27" s="85">
        <v>0</v>
      </c>
      <c r="F27" s="86">
        <v>0</v>
      </c>
      <c r="G27" s="94">
        <f t="shared" si="1"/>
        <v>0</v>
      </c>
      <c r="H27" s="85">
        <v>0</v>
      </c>
      <c r="I27" s="86">
        <v>0</v>
      </c>
      <c r="J27" s="94">
        <f t="shared" si="2"/>
        <v>0</v>
      </c>
      <c r="K27" s="85">
        <v>0</v>
      </c>
      <c r="L27" s="95">
        <f t="shared" si="3"/>
        <v>0</v>
      </c>
      <c r="M27" s="68">
        <v>0</v>
      </c>
      <c r="N27" s="87" t="s">
        <v>166</v>
      </c>
      <c r="O27" s="88" t="s">
        <v>37</v>
      </c>
    </row>
    <row r="28" spans="1:25" ht="16.95" customHeight="1" x14ac:dyDescent="0.3">
      <c r="B28" s="54" t="s">
        <v>171</v>
      </c>
      <c r="C28" s="84">
        <v>0</v>
      </c>
      <c r="D28" s="93">
        <f t="shared" si="0"/>
        <v>0</v>
      </c>
      <c r="E28" s="85">
        <v>0</v>
      </c>
      <c r="F28" s="86">
        <v>0</v>
      </c>
      <c r="G28" s="94">
        <f t="shared" si="1"/>
        <v>0</v>
      </c>
      <c r="H28" s="85">
        <v>0</v>
      </c>
      <c r="I28" s="86">
        <v>0</v>
      </c>
      <c r="J28" s="94">
        <f t="shared" si="2"/>
        <v>0</v>
      </c>
      <c r="K28" s="85">
        <v>0</v>
      </c>
      <c r="L28" s="95">
        <f t="shared" si="3"/>
        <v>0</v>
      </c>
      <c r="M28" s="68">
        <v>0</v>
      </c>
      <c r="N28" s="87" t="s">
        <v>166</v>
      </c>
      <c r="O28" s="88" t="s">
        <v>37</v>
      </c>
    </row>
    <row r="29" spans="1:25" ht="16.95" customHeight="1" x14ac:dyDescent="0.3">
      <c r="B29" s="54" t="s">
        <v>172</v>
      </c>
      <c r="C29" s="84">
        <v>0</v>
      </c>
      <c r="D29" s="93">
        <f t="shared" si="0"/>
        <v>0</v>
      </c>
      <c r="E29" s="85">
        <v>0</v>
      </c>
      <c r="F29" s="86">
        <v>0</v>
      </c>
      <c r="G29" s="94">
        <f t="shared" si="1"/>
        <v>0</v>
      </c>
      <c r="H29" s="85">
        <v>0</v>
      </c>
      <c r="I29" s="86">
        <v>0</v>
      </c>
      <c r="J29" s="94">
        <f t="shared" si="2"/>
        <v>0</v>
      </c>
      <c r="K29" s="85">
        <v>0</v>
      </c>
      <c r="L29" s="95">
        <f t="shared" si="3"/>
        <v>0</v>
      </c>
      <c r="M29" s="68">
        <v>0</v>
      </c>
      <c r="N29" s="87" t="s">
        <v>166</v>
      </c>
      <c r="O29" s="88" t="s">
        <v>37</v>
      </c>
    </row>
    <row r="30" spans="1:25" ht="16.95" customHeight="1" x14ac:dyDescent="0.3">
      <c r="B30" s="54" t="s">
        <v>173</v>
      </c>
      <c r="C30" s="84">
        <v>0</v>
      </c>
      <c r="D30" s="93">
        <f t="shared" si="0"/>
        <v>0</v>
      </c>
      <c r="E30" s="85">
        <v>0</v>
      </c>
      <c r="F30" s="86">
        <v>0</v>
      </c>
      <c r="G30" s="94">
        <f t="shared" si="1"/>
        <v>0</v>
      </c>
      <c r="H30" s="85">
        <v>0</v>
      </c>
      <c r="I30" s="86">
        <v>0</v>
      </c>
      <c r="J30" s="94">
        <f t="shared" si="2"/>
        <v>0</v>
      </c>
      <c r="K30" s="85">
        <v>0</v>
      </c>
      <c r="L30" s="95">
        <f t="shared" si="3"/>
        <v>0</v>
      </c>
      <c r="M30" s="68">
        <v>0</v>
      </c>
      <c r="N30" s="87" t="s">
        <v>166</v>
      </c>
      <c r="O30" s="88" t="s">
        <v>37</v>
      </c>
    </row>
    <row r="31" spans="1:25" ht="16.95" customHeight="1" x14ac:dyDescent="0.3">
      <c r="B31" s="54" t="s">
        <v>174</v>
      </c>
      <c r="C31" s="84">
        <v>0</v>
      </c>
      <c r="D31" s="93">
        <f t="shared" si="0"/>
        <v>0</v>
      </c>
      <c r="E31" s="85">
        <v>0</v>
      </c>
      <c r="F31" s="86">
        <v>0</v>
      </c>
      <c r="G31" s="94">
        <f t="shared" si="1"/>
        <v>0</v>
      </c>
      <c r="H31" s="85">
        <v>0</v>
      </c>
      <c r="I31" s="86">
        <v>0</v>
      </c>
      <c r="J31" s="94">
        <f t="shared" si="2"/>
        <v>0</v>
      </c>
      <c r="K31" s="85">
        <v>0</v>
      </c>
      <c r="L31" s="95">
        <f t="shared" si="3"/>
        <v>0</v>
      </c>
      <c r="M31" s="68">
        <v>0</v>
      </c>
      <c r="N31" s="87" t="s">
        <v>166</v>
      </c>
      <c r="O31" s="88" t="s">
        <v>37</v>
      </c>
    </row>
    <row r="32" spans="1:25" ht="16.95" customHeight="1" x14ac:dyDescent="0.3">
      <c r="B32" s="54" t="s">
        <v>175</v>
      </c>
      <c r="C32" s="84">
        <v>0</v>
      </c>
      <c r="D32" s="93">
        <f t="shared" si="0"/>
        <v>0</v>
      </c>
      <c r="E32" s="85">
        <v>0</v>
      </c>
      <c r="F32" s="86">
        <v>0</v>
      </c>
      <c r="G32" s="94">
        <f t="shared" si="1"/>
        <v>0</v>
      </c>
      <c r="H32" s="85">
        <v>0</v>
      </c>
      <c r="I32" s="86">
        <v>0</v>
      </c>
      <c r="J32" s="94">
        <f t="shared" si="2"/>
        <v>0</v>
      </c>
      <c r="K32" s="85">
        <v>0</v>
      </c>
      <c r="L32" s="95">
        <f t="shared" si="3"/>
        <v>0</v>
      </c>
      <c r="M32" s="68">
        <v>0</v>
      </c>
      <c r="N32" s="87" t="s">
        <v>166</v>
      </c>
      <c r="O32" s="88" t="s">
        <v>37</v>
      </c>
    </row>
    <row r="33" spans="1:25" ht="16.2" customHeight="1" x14ac:dyDescent="0.3">
      <c r="B33" s="117" t="s">
        <v>70</v>
      </c>
      <c r="C33" s="118"/>
      <c r="D33" s="119"/>
      <c r="E33" s="120">
        <f>SUM(E24:E32)</f>
        <v>0</v>
      </c>
      <c r="F33" s="118"/>
      <c r="G33" s="119"/>
      <c r="H33" s="120">
        <f>SUM(H24:H32)</f>
        <v>0</v>
      </c>
      <c r="I33" s="119"/>
      <c r="J33" s="119"/>
      <c r="K33" s="119">
        <f>SUM(K24:K32)</f>
        <v>0</v>
      </c>
      <c r="L33" s="119">
        <f>SUM(L24:L32)</f>
        <v>0</v>
      </c>
      <c r="M33" s="121"/>
      <c r="N33" s="122"/>
      <c r="O33" s="123"/>
    </row>
    <row r="34" spans="1:25" ht="11.4" customHeight="1" x14ac:dyDescent="0.3">
      <c r="A34" s="6"/>
      <c r="B34" s="6"/>
      <c r="C34" s="6"/>
      <c r="D34" s="6"/>
      <c r="E34" s="6"/>
      <c r="F34" s="6"/>
      <c r="G34" s="7"/>
      <c r="H34" s="6"/>
      <c r="I34" s="6"/>
      <c r="J34" s="261"/>
      <c r="K34" s="261"/>
      <c r="L34" s="261"/>
      <c r="M34" s="261"/>
      <c r="N34" s="261"/>
      <c r="P34" s="260"/>
      <c r="Q34" s="260"/>
      <c r="R34" s="260"/>
      <c r="S34" s="260"/>
      <c r="T34" s="7"/>
      <c r="U34" s="5"/>
      <c r="V34" s="5"/>
      <c r="W34" s="5"/>
      <c r="X34" s="5"/>
      <c r="Y34" s="5"/>
    </row>
    <row r="35" spans="1:25" s="7" customFormat="1" ht="34.799999999999997" customHeight="1" x14ac:dyDescent="0.3">
      <c r="B35" s="106"/>
      <c r="C35" s="107" t="str">
        <f>+C22</f>
        <v>Abordables</v>
      </c>
      <c r="D35" s="146" t="str">
        <f>+F22</f>
        <v>Abordables intermédiaires</v>
      </c>
      <c r="E35" s="146" t="str">
        <f>+I22</f>
        <v>Loyer basé sur les coûts réels</v>
      </c>
      <c r="F35" s="108" t="s">
        <v>95</v>
      </c>
      <c r="K35" s="63"/>
      <c r="L35" s="63"/>
      <c r="M35" s="64"/>
    </row>
    <row r="36" spans="1:25" s="7" customFormat="1" ht="16.95" customHeight="1" x14ac:dyDescent="0.3">
      <c r="B36" s="109" t="s">
        <v>321</v>
      </c>
      <c r="C36" s="110">
        <f>+SUMPRODUCT(APIMM_RG_PSL_1,E24:E32)</f>
        <v>0</v>
      </c>
      <c r="D36" s="110">
        <f>+SUMPRODUCT(F24:F32,H24:H32)</f>
        <v>0</v>
      </c>
      <c r="E36" s="110">
        <f>+SUMPRODUCT(I24:I32,K24:K32)</f>
        <v>0</v>
      </c>
      <c r="F36" s="111">
        <f>+C36+D36+E36</f>
        <v>0</v>
      </c>
      <c r="K36" s="63"/>
      <c r="L36" s="63"/>
      <c r="M36" s="64"/>
    </row>
    <row r="37" spans="1:25" ht="16.95" customHeight="1" x14ac:dyDescent="0.3">
      <c r="B37" s="112" t="s">
        <v>322</v>
      </c>
      <c r="C37" s="113">
        <f>+C36*12</f>
        <v>0</v>
      </c>
      <c r="D37" s="113">
        <f>+D36*12</f>
        <v>0</v>
      </c>
      <c r="E37" s="113">
        <f>+E36*12</f>
        <v>0</v>
      </c>
      <c r="F37" s="114">
        <f>+C37+D37+E37</f>
        <v>0</v>
      </c>
      <c r="K37" s="5"/>
      <c r="L37" s="5"/>
      <c r="M37" s="5"/>
      <c r="N37" s="5"/>
      <c r="O37" s="11"/>
      <c r="P37" s="5"/>
    </row>
    <row r="38" spans="1:25" s="1" customFormat="1" ht="22.95" customHeight="1" x14ac:dyDescent="0.35">
      <c r="B38" s="147" t="s">
        <v>163</v>
      </c>
      <c r="C38" s="89"/>
      <c r="D38" s="89"/>
      <c r="E38" s="89"/>
      <c r="F38" s="89"/>
      <c r="G38" s="89"/>
      <c r="H38" s="89"/>
      <c r="I38" s="90"/>
      <c r="J38" s="90"/>
      <c r="K38" s="90"/>
      <c r="L38" s="90"/>
      <c r="M38" s="89"/>
      <c r="N38" s="89"/>
      <c r="O38" s="91"/>
      <c r="P38" s="89"/>
    </row>
    <row r="39" spans="1:25" ht="19.95" customHeight="1" x14ac:dyDescent="0.3">
      <c r="B39" s="540" t="s">
        <v>338</v>
      </c>
      <c r="C39" s="541"/>
      <c r="D39" s="541"/>
      <c r="E39" s="541"/>
      <c r="F39" s="541"/>
      <c r="G39" s="541"/>
      <c r="H39" s="541"/>
      <c r="I39" s="541"/>
      <c r="J39" s="541"/>
      <c r="K39" s="541"/>
      <c r="L39" s="5"/>
      <c r="M39" s="5"/>
      <c r="N39" s="5"/>
    </row>
    <row r="40" spans="1:25" ht="16.95" customHeight="1" x14ac:dyDescent="0.3">
      <c r="B40" s="96" t="s">
        <v>375</v>
      </c>
      <c r="C40" s="97" t="s">
        <v>154</v>
      </c>
      <c r="D40" s="97" t="s">
        <v>311</v>
      </c>
      <c r="E40" s="97" t="s">
        <v>153</v>
      </c>
      <c r="F40" s="97" t="s">
        <v>312</v>
      </c>
      <c r="G40" s="97" t="s">
        <v>155</v>
      </c>
      <c r="H40" s="97" t="s">
        <v>370</v>
      </c>
      <c r="I40" s="97" t="s">
        <v>376</v>
      </c>
      <c r="J40" s="97" t="s">
        <v>377</v>
      </c>
      <c r="K40" s="98" t="s">
        <v>95</v>
      </c>
      <c r="L40" s="5"/>
      <c r="M40" s="5"/>
      <c r="N40" s="12"/>
    </row>
    <row r="41" spans="1:25" ht="16.95" customHeight="1" x14ac:dyDescent="0.3">
      <c r="B41" s="53" t="s">
        <v>165</v>
      </c>
      <c r="C41" s="82">
        <v>0</v>
      </c>
      <c r="D41" s="82">
        <v>0</v>
      </c>
      <c r="E41" s="82">
        <v>0</v>
      </c>
      <c r="F41" s="93">
        <f>+C41+D41+E41</f>
        <v>0</v>
      </c>
      <c r="G41" s="82">
        <v>0</v>
      </c>
      <c r="H41" s="82">
        <v>0</v>
      </c>
      <c r="I41" s="82">
        <v>0</v>
      </c>
      <c r="J41" s="82">
        <v>0</v>
      </c>
      <c r="K41" s="99">
        <f>SUM(F41:J41)</f>
        <v>0</v>
      </c>
      <c r="L41" s="5"/>
      <c r="M41" s="5"/>
      <c r="N41" s="5"/>
    </row>
    <row r="42" spans="1:25" ht="16.95" customHeight="1" x14ac:dyDescent="0.3">
      <c r="B42" s="53" t="s">
        <v>168</v>
      </c>
      <c r="C42" s="82">
        <v>0</v>
      </c>
      <c r="D42" s="82">
        <v>0</v>
      </c>
      <c r="E42" s="82">
        <v>0</v>
      </c>
      <c r="F42" s="93">
        <f t="shared" ref="F42:F49" si="4">+C42+D42+E42</f>
        <v>0</v>
      </c>
      <c r="G42" s="82">
        <v>0</v>
      </c>
      <c r="H42" s="82">
        <v>0</v>
      </c>
      <c r="I42" s="82">
        <v>0</v>
      </c>
      <c r="J42" s="82">
        <v>0</v>
      </c>
      <c r="K42" s="99">
        <f t="shared" ref="K42:K49" si="5">SUM(F42:J42)</f>
        <v>0</v>
      </c>
    </row>
    <row r="43" spans="1:25" ht="16.95" customHeight="1" x14ac:dyDescent="0.3">
      <c r="B43" s="53" t="s">
        <v>169</v>
      </c>
      <c r="C43" s="82">
        <v>0</v>
      </c>
      <c r="D43" s="82">
        <v>0</v>
      </c>
      <c r="E43" s="82">
        <v>0</v>
      </c>
      <c r="F43" s="93">
        <f t="shared" si="4"/>
        <v>0</v>
      </c>
      <c r="G43" s="82">
        <v>0</v>
      </c>
      <c r="H43" s="82">
        <v>0</v>
      </c>
      <c r="I43" s="82">
        <v>0</v>
      </c>
      <c r="J43" s="82">
        <v>0</v>
      </c>
      <c r="K43" s="99">
        <f t="shared" si="5"/>
        <v>0</v>
      </c>
    </row>
    <row r="44" spans="1:25" ht="16.95" customHeight="1" x14ac:dyDescent="0.3">
      <c r="B44" s="53" t="s">
        <v>170</v>
      </c>
      <c r="C44" s="82">
        <v>0</v>
      </c>
      <c r="D44" s="82">
        <v>0</v>
      </c>
      <c r="E44" s="82">
        <v>0</v>
      </c>
      <c r="F44" s="93">
        <f t="shared" si="4"/>
        <v>0</v>
      </c>
      <c r="G44" s="82">
        <v>0</v>
      </c>
      <c r="H44" s="82">
        <v>0</v>
      </c>
      <c r="I44" s="82">
        <v>0</v>
      </c>
      <c r="J44" s="82">
        <v>0</v>
      </c>
      <c r="K44" s="99">
        <f t="shared" si="5"/>
        <v>0</v>
      </c>
    </row>
    <row r="45" spans="1:25" ht="16.95" customHeight="1" x14ac:dyDescent="0.3">
      <c r="B45" s="53" t="s">
        <v>171</v>
      </c>
      <c r="C45" s="82">
        <v>0</v>
      </c>
      <c r="D45" s="82">
        <v>0</v>
      </c>
      <c r="E45" s="82">
        <v>0</v>
      </c>
      <c r="F45" s="93">
        <f t="shared" si="4"/>
        <v>0</v>
      </c>
      <c r="G45" s="82">
        <v>0</v>
      </c>
      <c r="H45" s="82">
        <v>0</v>
      </c>
      <c r="I45" s="82">
        <v>0</v>
      </c>
      <c r="J45" s="82">
        <v>0</v>
      </c>
      <c r="K45" s="99">
        <f t="shared" si="5"/>
        <v>0</v>
      </c>
      <c r="M45" s="5"/>
      <c r="N45" s="5"/>
    </row>
    <row r="46" spans="1:25" ht="16.95" customHeight="1" x14ac:dyDescent="0.3">
      <c r="B46" s="53" t="s">
        <v>172</v>
      </c>
      <c r="C46" s="82">
        <v>0</v>
      </c>
      <c r="D46" s="82">
        <v>0</v>
      </c>
      <c r="E46" s="82">
        <v>0</v>
      </c>
      <c r="F46" s="93">
        <f t="shared" si="4"/>
        <v>0</v>
      </c>
      <c r="G46" s="82">
        <v>0</v>
      </c>
      <c r="H46" s="82">
        <v>0</v>
      </c>
      <c r="I46" s="82">
        <v>0</v>
      </c>
      <c r="J46" s="82">
        <v>0</v>
      </c>
      <c r="K46" s="99">
        <f t="shared" si="5"/>
        <v>0</v>
      </c>
      <c r="M46" s="5"/>
      <c r="N46" s="5"/>
    </row>
    <row r="47" spans="1:25" ht="16.95" customHeight="1" x14ac:dyDescent="0.3">
      <c r="B47" s="53" t="s">
        <v>173</v>
      </c>
      <c r="C47" s="82">
        <v>0</v>
      </c>
      <c r="D47" s="82">
        <v>0</v>
      </c>
      <c r="E47" s="82">
        <v>0</v>
      </c>
      <c r="F47" s="93">
        <f t="shared" si="4"/>
        <v>0</v>
      </c>
      <c r="G47" s="82">
        <v>0</v>
      </c>
      <c r="H47" s="82">
        <v>0</v>
      </c>
      <c r="I47" s="82">
        <v>0</v>
      </c>
      <c r="J47" s="82">
        <v>0</v>
      </c>
      <c r="K47" s="99">
        <f t="shared" si="5"/>
        <v>0</v>
      </c>
      <c r="M47" s="5"/>
      <c r="N47" s="5"/>
    </row>
    <row r="48" spans="1:25" ht="16.95" customHeight="1" x14ac:dyDescent="0.3">
      <c r="B48" s="53" t="s">
        <v>174</v>
      </c>
      <c r="C48" s="82">
        <v>0</v>
      </c>
      <c r="D48" s="82">
        <v>0</v>
      </c>
      <c r="E48" s="82">
        <v>0</v>
      </c>
      <c r="F48" s="93">
        <f t="shared" si="4"/>
        <v>0</v>
      </c>
      <c r="G48" s="82">
        <v>0</v>
      </c>
      <c r="H48" s="82">
        <v>0</v>
      </c>
      <c r="I48" s="82">
        <v>0</v>
      </c>
      <c r="J48" s="82">
        <v>0</v>
      </c>
      <c r="K48" s="99">
        <f t="shared" si="5"/>
        <v>0</v>
      </c>
      <c r="M48" s="5"/>
      <c r="N48" s="5"/>
    </row>
    <row r="49" spans="2:16" ht="16.95" customHeight="1" x14ac:dyDescent="0.3">
      <c r="B49" s="100" t="s">
        <v>175</v>
      </c>
      <c r="C49" s="101">
        <v>0</v>
      </c>
      <c r="D49" s="101">
        <v>0</v>
      </c>
      <c r="E49" s="101">
        <v>0</v>
      </c>
      <c r="F49" s="102">
        <f t="shared" si="4"/>
        <v>0</v>
      </c>
      <c r="G49" s="101">
        <v>0</v>
      </c>
      <c r="H49" s="101">
        <v>0</v>
      </c>
      <c r="I49" s="101">
        <v>0</v>
      </c>
      <c r="J49" s="101">
        <v>0</v>
      </c>
      <c r="K49" s="103">
        <f t="shared" si="5"/>
        <v>0</v>
      </c>
      <c r="M49" s="5"/>
      <c r="N49" s="5"/>
    </row>
    <row r="50" spans="2:16" s="1" customFormat="1" ht="22.95" customHeight="1" x14ac:dyDescent="0.35">
      <c r="B50" s="147" t="s">
        <v>408</v>
      </c>
      <c r="C50" s="89"/>
      <c r="D50" s="89"/>
      <c r="E50" s="89"/>
      <c r="F50" s="89"/>
      <c r="G50" s="89"/>
      <c r="H50" s="89"/>
      <c r="I50" s="90"/>
      <c r="J50" s="90"/>
      <c r="K50" s="90"/>
      <c r="L50" s="90"/>
      <c r="M50" s="89"/>
      <c r="N50" s="89"/>
      <c r="O50" s="91"/>
      <c r="P50" s="89"/>
    </row>
    <row r="51" spans="2:16" ht="19.95" customHeight="1" x14ac:dyDescent="0.3">
      <c r="B51" s="540" t="s">
        <v>338</v>
      </c>
      <c r="C51" s="541"/>
      <c r="D51" s="541"/>
      <c r="E51" s="541"/>
      <c r="F51" s="541"/>
      <c r="G51" s="541"/>
      <c r="H51" s="541"/>
      <c r="I51" s="541"/>
      <c r="J51" s="541"/>
      <c r="K51" s="542"/>
      <c r="L51" s="5"/>
      <c r="M51" s="5"/>
      <c r="N51" s="5"/>
    </row>
    <row r="52" spans="2:16" ht="16.95" customHeight="1" x14ac:dyDescent="0.3">
      <c r="B52" s="96" t="s">
        <v>373</v>
      </c>
      <c r="C52" s="97" t="s">
        <v>154</v>
      </c>
      <c r="D52" s="97" t="s">
        <v>311</v>
      </c>
      <c r="E52" s="97" t="s">
        <v>153</v>
      </c>
      <c r="F52" s="97" t="s">
        <v>312</v>
      </c>
      <c r="G52" s="97" t="s">
        <v>155</v>
      </c>
      <c r="H52" s="97" t="s">
        <v>370</v>
      </c>
      <c r="I52" s="97" t="s">
        <v>376</v>
      </c>
      <c r="J52" s="97" t="s">
        <v>377</v>
      </c>
      <c r="K52" s="98" t="s">
        <v>95</v>
      </c>
      <c r="L52" s="5"/>
      <c r="M52" s="5"/>
      <c r="N52" s="5"/>
    </row>
    <row r="53" spans="2:16" ht="16.95" customHeight="1" x14ac:dyDescent="0.3">
      <c r="B53" s="53" t="s">
        <v>165</v>
      </c>
      <c r="C53" s="82">
        <v>0</v>
      </c>
      <c r="D53" s="82">
        <v>0</v>
      </c>
      <c r="E53" s="82">
        <v>0</v>
      </c>
      <c r="F53" s="93">
        <f>+C53+D53+E53</f>
        <v>0</v>
      </c>
      <c r="G53" s="82">
        <v>0</v>
      </c>
      <c r="H53" s="82">
        <v>0</v>
      </c>
      <c r="I53" s="82">
        <v>0</v>
      </c>
      <c r="J53" s="82">
        <v>0</v>
      </c>
      <c r="K53" s="104">
        <f>SUM(F53:J53)</f>
        <v>0</v>
      </c>
      <c r="L53" s="5"/>
      <c r="M53" s="5"/>
      <c r="N53" s="5"/>
    </row>
    <row r="54" spans="2:16" ht="16.95" customHeight="1" x14ac:dyDescent="0.3">
      <c r="B54" s="53" t="s">
        <v>168</v>
      </c>
      <c r="C54" s="82">
        <v>0</v>
      </c>
      <c r="D54" s="82">
        <v>0</v>
      </c>
      <c r="E54" s="82">
        <v>0</v>
      </c>
      <c r="F54" s="93">
        <f t="shared" ref="F54:F61" si="6">+C54+D54+E54</f>
        <v>0</v>
      </c>
      <c r="G54" s="82">
        <v>0</v>
      </c>
      <c r="H54" s="82">
        <v>0</v>
      </c>
      <c r="I54" s="82">
        <v>0</v>
      </c>
      <c r="J54" s="82">
        <v>0</v>
      </c>
      <c r="K54" s="104">
        <f t="shared" ref="K54:K61" si="7">SUM(F54:J54)</f>
        <v>0</v>
      </c>
      <c r="L54" s="5"/>
      <c r="M54" s="5"/>
      <c r="N54" s="5"/>
    </row>
    <row r="55" spans="2:16" ht="16.95" customHeight="1" x14ac:dyDescent="0.3">
      <c r="B55" s="53" t="s">
        <v>169</v>
      </c>
      <c r="C55" s="82">
        <v>0</v>
      </c>
      <c r="D55" s="82">
        <v>0</v>
      </c>
      <c r="E55" s="82">
        <v>0</v>
      </c>
      <c r="F55" s="93">
        <f t="shared" si="6"/>
        <v>0</v>
      </c>
      <c r="G55" s="82">
        <v>0</v>
      </c>
      <c r="H55" s="82">
        <v>0</v>
      </c>
      <c r="I55" s="82">
        <v>0</v>
      </c>
      <c r="J55" s="82">
        <v>0</v>
      </c>
      <c r="K55" s="104">
        <f t="shared" si="7"/>
        <v>0</v>
      </c>
      <c r="L55" s="5"/>
      <c r="M55" s="5"/>
      <c r="N55" s="5"/>
    </row>
    <row r="56" spans="2:16" ht="16.95" customHeight="1" x14ac:dyDescent="0.3">
      <c r="B56" s="53" t="s">
        <v>170</v>
      </c>
      <c r="C56" s="82">
        <v>0</v>
      </c>
      <c r="D56" s="82">
        <v>0</v>
      </c>
      <c r="E56" s="82">
        <v>0</v>
      </c>
      <c r="F56" s="93">
        <f t="shared" si="6"/>
        <v>0</v>
      </c>
      <c r="G56" s="82">
        <v>0</v>
      </c>
      <c r="H56" s="82">
        <v>0</v>
      </c>
      <c r="I56" s="82">
        <v>0</v>
      </c>
      <c r="J56" s="82">
        <v>0</v>
      </c>
      <c r="K56" s="104">
        <f t="shared" si="7"/>
        <v>0</v>
      </c>
      <c r="L56" s="5"/>
      <c r="M56" s="5"/>
      <c r="N56" s="5"/>
    </row>
    <row r="57" spans="2:16" ht="16.95" customHeight="1" x14ac:dyDescent="0.3">
      <c r="B57" s="53" t="s">
        <v>171</v>
      </c>
      <c r="C57" s="82">
        <v>0</v>
      </c>
      <c r="D57" s="82">
        <v>0</v>
      </c>
      <c r="E57" s="82">
        <v>0</v>
      </c>
      <c r="F57" s="93">
        <f t="shared" si="6"/>
        <v>0</v>
      </c>
      <c r="G57" s="82">
        <v>0</v>
      </c>
      <c r="H57" s="82">
        <v>0</v>
      </c>
      <c r="I57" s="82">
        <v>0</v>
      </c>
      <c r="J57" s="82">
        <v>0</v>
      </c>
      <c r="K57" s="104">
        <f t="shared" si="7"/>
        <v>0</v>
      </c>
      <c r="L57" s="5"/>
      <c r="M57" s="5"/>
      <c r="N57" s="5"/>
    </row>
    <row r="58" spans="2:16" ht="16.95" customHeight="1" x14ac:dyDescent="0.3">
      <c r="B58" s="53" t="s">
        <v>172</v>
      </c>
      <c r="C58" s="82">
        <v>0</v>
      </c>
      <c r="D58" s="82">
        <v>0</v>
      </c>
      <c r="E58" s="82">
        <v>0</v>
      </c>
      <c r="F58" s="93">
        <f t="shared" si="6"/>
        <v>0</v>
      </c>
      <c r="G58" s="82">
        <v>0</v>
      </c>
      <c r="H58" s="82">
        <v>0</v>
      </c>
      <c r="I58" s="82">
        <v>0</v>
      </c>
      <c r="J58" s="82">
        <v>0</v>
      </c>
      <c r="K58" s="104">
        <f t="shared" si="7"/>
        <v>0</v>
      </c>
      <c r="L58" s="5"/>
      <c r="M58" s="5"/>
      <c r="N58" s="5"/>
    </row>
    <row r="59" spans="2:16" ht="16.95" customHeight="1" x14ac:dyDescent="0.3">
      <c r="B59" s="53" t="s">
        <v>173</v>
      </c>
      <c r="C59" s="82">
        <v>0</v>
      </c>
      <c r="D59" s="82">
        <v>0</v>
      </c>
      <c r="E59" s="82">
        <v>0</v>
      </c>
      <c r="F59" s="93">
        <f t="shared" si="6"/>
        <v>0</v>
      </c>
      <c r="G59" s="82">
        <v>0</v>
      </c>
      <c r="H59" s="82">
        <v>0</v>
      </c>
      <c r="I59" s="82">
        <v>0</v>
      </c>
      <c r="J59" s="82">
        <v>0</v>
      </c>
      <c r="K59" s="104">
        <f t="shared" si="7"/>
        <v>0</v>
      </c>
      <c r="L59" s="5"/>
      <c r="M59" s="5"/>
      <c r="N59" s="5"/>
    </row>
    <row r="60" spans="2:16" ht="16.95" customHeight="1" x14ac:dyDescent="0.3">
      <c r="B60" s="53" t="s">
        <v>174</v>
      </c>
      <c r="C60" s="82">
        <v>0</v>
      </c>
      <c r="D60" s="82">
        <v>0</v>
      </c>
      <c r="E60" s="82">
        <v>0</v>
      </c>
      <c r="F60" s="93">
        <f t="shared" si="6"/>
        <v>0</v>
      </c>
      <c r="G60" s="82">
        <v>0</v>
      </c>
      <c r="H60" s="82">
        <v>0</v>
      </c>
      <c r="I60" s="82">
        <v>0</v>
      </c>
      <c r="J60" s="82">
        <v>0</v>
      </c>
      <c r="K60" s="104">
        <f t="shared" si="7"/>
        <v>0</v>
      </c>
      <c r="L60" s="5"/>
      <c r="M60" s="5"/>
      <c r="N60" s="5"/>
    </row>
    <row r="61" spans="2:16" ht="16.95" customHeight="1" x14ac:dyDescent="0.3">
      <c r="B61" s="100" t="s">
        <v>175</v>
      </c>
      <c r="C61" s="101">
        <v>0</v>
      </c>
      <c r="D61" s="101">
        <v>0</v>
      </c>
      <c r="E61" s="101">
        <v>0</v>
      </c>
      <c r="F61" s="102">
        <f t="shared" si="6"/>
        <v>0</v>
      </c>
      <c r="G61" s="101">
        <v>0</v>
      </c>
      <c r="H61" s="101">
        <v>0</v>
      </c>
      <c r="I61" s="101">
        <v>0</v>
      </c>
      <c r="J61" s="101">
        <v>0</v>
      </c>
      <c r="K61" s="105">
        <f t="shared" si="7"/>
        <v>0</v>
      </c>
      <c r="L61" s="5"/>
      <c r="M61" s="5"/>
      <c r="N61" s="5"/>
    </row>
    <row r="62" spans="2:16" s="1" customFormat="1" ht="22.95" customHeight="1" x14ac:dyDescent="0.35">
      <c r="B62" s="147" t="s">
        <v>409</v>
      </c>
      <c r="C62" s="89"/>
      <c r="D62" s="89"/>
      <c r="E62" s="89"/>
      <c r="F62" s="89"/>
      <c r="G62" s="89"/>
      <c r="H62" s="89"/>
      <c r="I62" s="90"/>
      <c r="J62" s="90"/>
      <c r="K62" s="90"/>
      <c r="L62" s="90"/>
      <c r="M62" s="89"/>
      <c r="N62" s="89"/>
      <c r="O62" s="91"/>
      <c r="P62" s="89"/>
    </row>
    <row r="63" spans="2:16" ht="19.95" customHeight="1" x14ac:dyDescent="0.3">
      <c r="B63" s="540" t="s">
        <v>338</v>
      </c>
      <c r="C63" s="541"/>
      <c r="D63" s="541"/>
      <c r="E63" s="541"/>
      <c r="F63" s="541"/>
      <c r="G63" s="541"/>
      <c r="H63" s="541"/>
      <c r="I63" s="541"/>
      <c r="J63" s="541"/>
      <c r="K63" s="542"/>
      <c r="L63" s="5"/>
      <c r="M63" s="5"/>
      <c r="N63" s="5"/>
    </row>
    <row r="64" spans="2:16" ht="16.95" customHeight="1" x14ac:dyDescent="0.3">
      <c r="B64" s="96" t="s">
        <v>375</v>
      </c>
      <c r="C64" s="97" t="s">
        <v>154</v>
      </c>
      <c r="D64" s="97" t="s">
        <v>311</v>
      </c>
      <c r="E64" s="97" t="s">
        <v>153</v>
      </c>
      <c r="F64" s="97" t="s">
        <v>312</v>
      </c>
      <c r="G64" s="97" t="s">
        <v>155</v>
      </c>
      <c r="H64" s="97" t="s">
        <v>370</v>
      </c>
      <c r="I64" s="97" t="s">
        <v>376</v>
      </c>
      <c r="J64" s="97" t="s">
        <v>377</v>
      </c>
      <c r="K64" s="98" t="s">
        <v>95</v>
      </c>
      <c r="L64" s="5"/>
      <c r="M64" s="5"/>
      <c r="N64" s="5"/>
    </row>
    <row r="65" spans="2:14" ht="16.95" customHeight="1" x14ac:dyDescent="0.3">
      <c r="B65" s="53" t="s">
        <v>165</v>
      </c>
      <c r="C65" s="82">
        <v>0</v>
      </c>
      <c r="D65" s="82">
        <v>0</v>
      </c>
      <c r="E65" s="82">
        <v>0</v>
      </c>
      <c r="F65" s="93">
        <f>+C65+D65+E65</f>
        <v>0</v>
      </c>
      <c r="G65" s="82">
        <v>0</v>
      </c>
      <c r="H65" s="82">
        <v>0</v>
      </c>
      <c r="I65" s="82">
        <v>0</v>
      </c>
      <c r="J65" s="82">
        <v>0</v>
      </c>
      <c r="K65" s="104">
        <f>SUM(F65:J65)</f>
        <v>0</v>
      </c>
      <c r="L65" s="5"/>
      <c r="M65" s="5"/>
      <c r="N65" s="5"/>
    </row>
    <row r="66" spans="2:14" ht="16.95" customHeight="1" x14ac:dyDescent="0.3">
      <c r="B66" s="53" t="s">
        <v>168</v>
      </c>
      <c r="C66" s="82">
        <v>0</v>
      </c>
      <c r="D66" s="82">
        <v>0</v>
      </c>
      <c r="E66" s="82">
        <v>0</v>
      </c>
      <c r="F66" s="93">
        <f t="shared" ref="F66:F73" si="8">+C66+D66+E66</f>
        <v>0</v>
      </c>
      <c r="G66" s="82">
        <v>0</v>
      </c>
      <c r="H66" s="82">
        <v>0</v>
      </c>
      <c r="I66" s="82">
        <v>0</v>
      </c>
      <c r="J66" s="82">
        <v>0</v>
      </c>
      <c r="K66" s="104">
        <f t="shared" ref="K66:K73" si="9">SUM(F66:J66)</f>
        <v>0</v>
      </c>
      <c r="L66" s="5"/>
      <c r="M66" s="5"/>
      <c r="N66" s="5"/>
    </row>
    <row r="67" spans="2:14" ht="16.95" customHeight="1" x14ac:dyDescent="0.3">
      <c r="B67" s="53" t="s">
        <v>169</v>
      </c>
      <c r="C67" s="82">
        <v>0</v>
      </c>
      <c r="D67" s="82">
        <v>0</v>
      </c>
      <c r="E67" s="82">
        <v>0</v>
      </c>
      <c r="F67" s="93">
        <f t="shared" si="8"/>
        <v>0</v>
      </c>
      <c r="G67" s="82">
        <v>0</v>
      </c>
      <c r="H67" s="82">
        <v>0</v>
      </c>
      <c r="I67" s="82">
        <v>0</v>
      </c>
      <c r="J67" s="82">
        <v>0</v>
      </c>
      <c r="K67" s="104">
        <f t="shared" si="9"/>
        <v>0</v>
      </c>
      <c r="L67" s="5"/>
      <c r="M67" s="5"/>
      <c r="N67" s="5"/>
    </row>
    <row r="68" spans="2:14" ht="16.95" customHeight="1" x14ac:dyDescent="0.3">
      <c r="B68" s="53" t="s">
        <v>170</v>
      </c>
      <c r="C68" s="82">
        <v>0</v>
      </c>
      <c r="D68" s="82">
        <v>0</v>
      </c>
      <c r="E68" s="82">
        <v>0</v>
      </c>
      <c r="F68" s="93">
        <f t="shared" si="8"/>
        <v>0</v>
      </c>
      <c r="G68" s="82">
        <v>0</v>
      </c>
      <c r="H68" s="82">
        <v>0</v>
      </c>
      <c r="I68" s="82">
        <v>0</v>
      </c>
      <c r="J68" s="82">
        <v>0</v>
      </c>
      <c r="K68" s="104">
        <f t="shared" si="9"/>
        <v>0</v>
      </c>
      <c r="L68" s="5"/>
      <c r="M68" s="5"/>
      <c r="N68" s="5"/>
    </row>
    <row r="69" spans="2:14" ht="16.95" customHeight="1" x14ac:dyDescent="0.3">
      <c r="B69" s="53" t="s">
        <v>171</v>
      </c>
      <c r="C69" s="82">
        <v>0</v>
      </c>
      <c r="D69" s="82">
        <v>0</v>
      </c>
      <c r="E69" s="82">
        <v>0</v>
      </c>
      <c r="F69" s="93">
        <f t="shared" si="8"/>
        <v>0</v>
      </c>
      <c r="G69" s="82">
        <v>0</v>
      </c>
      <c r="H69" s="82">
        <v>0</v>
      </c>
      <c r="I69" s="82">
        <v>0</v>
      </c>
      <c r="J69" s="82">
        <v>0</v>
      </c>
      <c r="K69" s="104">
        <f t="shared" si="9"/>
        <v>0</v>
      </c>
      <c r="L69" s="5"/>
      <c r="M69" s="5"/>
      <c r="N69" s="5"/>
    </row>
    <row r="70" spans="2:14" ht="16.95" customHeight="1" x14ac:dyDescent="0.3">
      <c r="B70" s="53" t="s">
        <v>172</v>
      </c>
      <c r="C70" s="82">
        <v>0</v>
      </c>
      <c r="D70" s="82">
        <v>0</v>
      </c>
      <c r="E70" s="82">
        <v>0</v>
      </c>
      <c r="F70" s="93">
        <f t="shared" si="8"/>
        <v>0</v>
      </c>
      <c r="G70" s="82">
        <v>0</v>
      </c>
      <c r="H70" s="82">
        <v>0</v>
      </c>
      <c r="I70" s="82">
        <v>0</v>
      </c>
      <c r="J70" s="82">
        <v>0</v>
      </c>
      <c r="K70" s="104">
        <f t="shared" si="9"/>
        <v>0</v>
      </c>
      <c r="L70" s="5"/>
      <c r="M70" s="5"/>
      <c r="N70" s="5"/>
    </row>
    <row r="71" spans="2:14" ht="16.95" customHeight="1" x14ac:dyDescent="0.3">
      <c r="B71" s="53" t="s">
        <v>173</v>
      </c>
      <c r="C71" s="82">
        <v>0</v>
      </c>
      <c r="D71" s="82">
        <v>0</v>
      </c>
      <c r="E71" s="82">
        <v>0</v>
      </c>
      <c r="F71" s="93">
        <f t="shared" si="8"/>
        <v>0</v>
      </c>
      <c r="G71" s="82">
        <v>0</v>
      </c>
      <c r="H71" s="82">
        <v>0</v>
      </c>
      <c r="I71" s="82">
        <v>0</v>
      </c>
      <c r="J71" s="82">
        <v>0</v>
      </c>
      <c r="K71" s="104">
        <f t="shared" si="9"/>
        <v>0</v>
      </c>
      <c r="L71" s="5"/>
      <c r="M71" s="5"/>
      <c r="N71" s="5"/>
    </row>
    <row r="72" spans="2:14" ht="16.95" customHeight="1" x14ac:dyDescent="0.3">
      <c r="B72" s="53" t="s">
        <v>174</v>
      </c>
      <c r="C72" s="82">
        <v>0</v>
      </c>
      <c r="D72" s="82">
        <v>0</v>
      </c>
      <c r="E72" s="82">
        <v>0</v>
      </c>
      <c r="F72" s="93">
        <f t="shared" si="8"/>
        <v>0</v>
      </c>
      <c r="G72" s="82">
        <v>0</v>
      </c>
      <c r="H72" s="82">
        <v>0</v>
      </c>
      <c r="I72" s="82">
        <v>0</v>
      </c>
      <c r="J72" s="82">
        <v>0</v>
      </c>
      <c r="K72" s="104">
        <f t="shared" si="9"/>
        <v>0</v>
      </c>
      <c r="L72" s="5"/>
      <c r="M72" s="5"/>
      <c r="N72" s="5"/>
    </row>
    <row r="73" spans="2:14" ht="16.95" customHeight="1" x14ac:dyDescent="0.3">
      <c r="B73" s="100" t="s">
        <v>175</v>
      </c>
      <c r="C73" s="101">
        <v>0</v>
      </c>
      <c r="D73" s="101">
        <v>0</v>
      </c>
      <c r="E73" s="101">
        <v>0</v>
      </c>
      <c r="F73" s="102">
        <f t="shared" si="8"/>
        <v>0</v>
      </c>
      <c r="G73" s="101">
        <v>0</v>
      </c>
      <c r="H73" s="101">
        <v>0</v>
      </c>
      <c r="I73" s="101">
        <v>0</v>
      </c>
      <c r="J73" s="101">
        <v>0</v>
      </c>
      <c r="K73" s="105">
        <f t="shared" si="9"/>
        <v>0</v>
      </c>
      <c r="L73" s="5"/>
      <c r="M73" s="5"/>
      <c r="N73" s="5"/>
    </row>
    <row r="74" spans="2:14" ht="14.4" customHeight="1" x14ac:dyDescent="0.3">
      <c r="B74" s="5"/>
      <c r="C74" s="5"/>
      <c r="D74" s="5"/>
      <c r="E74" s="5"/>
      <c r="F74" s="5"/>
      <c r="G74" s="5"/>
      <c r="H74" s="5"/>
      <c r="I74" s="5"/>
      <c r="J74" s="5"/>
      <c r="K74" s="5"/>
      <c r="L74" s="5"/>
      <c r="M74" s="5"/>
      <c r="N74" s="5"/>
    </row>
    <row r="75" spans="2:14" ht="14.4" customHeight="1" x14ac:dyDescent="0.3">
      <c r="B75" s="5"/>
      <c r="C75" s="5"/>
      <c r="D75" s="5"/>
      <c r="E75" s="5"/>
      <c r="F75" s="5"/>
      <c r="G75" s="5"/>
      <c r="H75" s="5"/>
      <c r="I75" s="5"/>
      <c r="J75" s="5"/>
      <c r="K75" s="5"/>
      <c r="L75" s="5"/>
      <c r="M75" s="5"/>
      <c r="N75" s="5"/>
    </row>
    <row r="76" spans="2:14" ht="14.4" customHeight="1" x14ac:dyDescent="0.3">
      <c r="B76" s="5"/>
      <c r="C76" s="5"/>
      <c r="D76" s="5"/>
      <c r="E76" s="5"/>
      <c r="F76" s="5"/>
      <c r="G76" s="5"/>
      <c r="H76" s="5"/>
      <c r="I76" s="5"/>
      <c r="J76" s="5"/>
      <c r="K76" s="5"/>
      <c r="L76" s="5"/>
      <c r="M76" s="5"/>
      <c r="N76" s="5"/>
    </row>
    <row r="77" spans="2:14" ht="14.4" customHeight="1" x14ac:dyDescent="0.3">
      <c r="B77" s="5"/>
      <c r="C77" s="5"/>
      <c r="D77" s="5"/>
      <c r="E77" s="5"/>
      <c r="F77" s="5"/>
      <c r="G77" s="5"/>
      <c r="H77" s="5"/>
      <c r="I77" s="5"/>
      <c r="J77" s="5"/>
      <c r="K77" s="5"/>
      <c r="L77" s="5"/>
      <c r="M77" s="5"/>
      <c r="N77" s="5"/>
    </row>
    <row r="78" spans="2:14" ht="14.4" customHeight="1" x14ac:dyDescent="0.3">
      <c r="B78" s="5"/>
      <c r="C78" s="5"/>
      <c r="D78" s="5"/>
      <c r="E78" s="5"/>
      <c r="F78" s="5"/>
      <c r="G78" s="5"/>
      <c r="H78" s="5"/>
      <c r="I78" s="5"/>
      <c r="J78" s="5"/>
      <c r="K78" s="5"/>
      <c r="L78" s="5"/>
      <c r="M78" s="5"/>
      <c r="N78" s="5"/>
    </row>
    <row r="79" spans="2:14" ht="14.4" customHeight="1" x14ac:dyDescent="0.3">
      <c r="B79" s="5"/>
      <c r="C79" s="5"/>
      <c r="D79" s="5"/>
      <c r="E79" s="5"/>
      <c r="F79" s="5"/>
      <c r="G79" s="5"/>
      <c r="H79" s="5"/>
      <c r="I79" s="5"/>
      <c r="J79" s="5"/>
      <c r="K79" s="5"/>
      <c r="L79" s="5"/>
      <c r="M79" s="5"/>
      <c r="N79" s="13"/>
    </row>
    <row r="80" spans="2:14" ht="14.4" customHeight="1" x14ac:dyDescent="0.3"/>
    <row r="81" ht="14.4" customHeight="1" x14ac:dyDescent="0.3"/>
    <row r="82" ht="14.4" customHeight="1" x14ac:dyDescent="0.3"/>
    <row r="83" ht="14.4" customHeight="1" x14ac:dyDescent="0.3"/>
    <row r="84" ht="14.4" customHeight="1" x14ac:dyDescent="0.3"/>
    <row r="85" ht="14.4" customHeight="1" x14ac:dyDescent="0.3"/>
    <row r="86" ht="14.4" customHeight="1" x14ac:dyDescent="0.3"/>
    <row r="87" ht="14.4" customHeight="1" x14ac:dyDescent="0.3"/>
    <row r="88" ht="14.4" customHeight="1" x14ac:dyDescent="0.3"/>
    <row r="89" ht="14.4" customHeight="1" x14ac:dyDescent="0.3"/>
    <row r="90" ht="14.4" customHeight="1" x14ac:dyDescent="0.3"/>
    <row r="91" ht="14.4" customHeight="1" x14ac:dyDescent="0.3"/>
    <row r="92" ht="14.4" customHeight="1" x14ac:dyDescent="0.3"/>
    <row r="93" ht="14.4" customHeight="1" x14ac:dyDescent="0.3"/>
    <row r="94" ht="14.4" customHeight="1" x14ac:dyDescent="0.3"/>
    <row r="95" ht="14.4" customHeight="1" x14ac:dyDescent="0.3"/>
    <row r="96" ht="14.4" customHeight="1" x14ac:dyDescent="0.3"/>
    <row r="97" ht="14.4" customHeight="1" x14ac:dyDescent="0.3"/>
    <row r="98" ht="14.4" customHeight="1" x14ac:dyDescent="0.3"/>
    <row r="99" ht="14.4" customHeight="1" x14ac:dyDescent="0.3"/>
    <row r="100" ht="14.4" customHeight="1" x14ac:dyDescent="0.3"/>
    <row r="101" ht="14.4" customHeight="1" x14ac:dyDescent="0.3"/>
    <row r="102" ht="14.4" customHeight="1" x14ac:dyDescent="0.3"/>
    <row r="103" ht="14.4" customHeight="1" x14ac:dyDescent="0.3"/>
    <row r="104" ht="14.4" customHeight="1" x14ac:dyDescent="0.3"/>
    <row r="105" ht="14.4" customHeight="1" x14ac:dyDescent="0.3"/>
    <row r="106" ht="14.4" customHeight="1" x14ac:dyDescent="0.3"/>
    <row r="107" ht="14.4" customHeight="1" x14ac:dyDescent="0.3"/>
    <row r="108" ht="14.4" customHeight="1" x14ac:dyDescent="0.3"/>
    <row r="109" ht="14.4" customHeight="1" x14ac:dyDescent="0.3"/>
    <row r="110" ht="14.4" customHeight="1" x14ac:dyDescent="0.3"/>
    <row r="111" ht="14.4" customHeight="1" x14ac:dyDescent="0.3"/>
    <row r="112" ht="14.4" customHeight="1" x14ac:dyDescent="0.3"/>
    <row r="113" ht="14.4" customHeight="1" x14ac:dyDescent="0.3"/>
    <row r="114" ht="14.4" customHeight="1" x14ac:dyDescent="0.3"/>
    <row r="115" ht="14.4" customHeight="1" x14ac:dyDescent="0.3"/>
    <row r="116" ht="14.4" customHeight="1" x14ac:dyDescent="0.3"/>
    <row r="117" ht="14.4" customHeight="1" x14ac:dyDescent="0.3"/>
    <row r="118" ht="14.4" customHeight="1" x14ac:dyDescent="0.3"/>
    <row r="119" ht="14.4" customHeight="1" x14ac:dyDescent="0.3"/>
    <row r="120" ht="14.4" customHeight="1" x14ac:dyDescent="0.3"/>
    <row r="121" ht="14.4" customHeight="1" x14ac:dyDescent="0.3"/>
    <row r="122" ht="14.4" customHeight="1" x14ac:dyDescent="0.3"/>
    <row r="123" ht="14.4" customHeight="1" x14ac:dyDescent="0.3"/>
    <row r="124" ht="14.4" customHeight="1" x14ac:dyDescent="0.3"/>
    <row r="125" ht="14.4" customHeight="1" x14ac:dyDescent="0.3"/>
    <row r="126" ht="14.4" customHeight="1" x14ac:dyDescent="0.3"/>
    <row r="127" ht="14.4" customHeight="1" x14ac:dyDescent="0.3"/>
    <row r="128" ht="14.4" customHeight="1" x14ac:dyDescent="0.3"/>
    <row r="129" ht="14.4" customHeight="1" x14ac:dyDescent="0.3"/>
    <row r="130" ht="14.4" customHeight="1" x14ac:dyDescent="0.3"/>
    <row r="131" ht="14.4" customHeight="1" x14ac:dyDescent="0.3"/>
    <row r="132" ht="14.4" customHeight="1" x14ac:dyDescent="0.3"/>
    <row r="133" ht="14.4" customHeight="1" x14ac:dyDescent="0.3"/>
    <row r="134" ht="14.4" customHeight="1" x14ac:dyDescent="0.3"/>
    <row r="135" ht="14.4" customHeight="1" x14ac:dyDescent="0.3"/>
    <row r="136" ht="14.4" customHeight="1" x14ac:dyDescent="0.3"/>
    <row r="137" ht="14.4" customHeight="1" x14ac:dyDescent="0.3"/>
    <row r="138" ht="14.4" customHeight="1" x14ac:dyDescent="0.3"/>
    <row r="139" ht="14.4" customHeight="1" x14ac:dyDescent="0.3"/>
    <row r="140" ht="14.4" customHeight="1" x14ac:dyDescent="0.3"/>
    <row r="141" ht="14.4" customHeight="1" x14ac:dyDescent="0.3"/>
    <row r="142" ht="14.4" customHeight="1" x14ac:dyDescent="0.3"/>
    <row r="143" ht="14.4" customHeight="1" x14ac:dyDescent="0.3"/>
    <row r="144" ht="14.4" customHeight="1" x14ac:dyDescent="0.3"/>
    <row r="145" ht="14.4" customHeight="1" x14ac:dyDescent="0.3"/>
    <row r="146" ht="14.4" customHeight="1" x14ac:dyDescent="0.3"/>
    <row r="147" ht="14.4" customHeight="1" x14ac:dyDescent="0.3"/>
    <row r="148" ht="14.4" customHeight="1" x14ac:dyDescent="0.3"/>
    <row r="149" ht="14.4" customHeight="1" x14ac:dyDescent="0.3"/>
    <row r="150" ht="14.4" customHeight="1" x14ac:dyDescent="0.3"/>
    <row r="151" ht="14.4" customHeight="1" x14ac:dyDescent="0.3"/>
    <row r="152" ht="14.4" customHeight="1" x14ac:dyDescent="0.3"/>
    <row r="153" ht="14.4" customHeight="1" x14ac:dyDescent="0.3"/>
    <row r="154" ht="14.4" customHeight="1" x14ac:dyDescent="0.3"/>
    <row r="155" ht="14.4" customHeight="1" x14ac:dyDescent="0.3"/>
    <row r="156" ht="14.4" customHeight="1" x14ac:dyDescent="0.3"/>
    <row r="157" ht="14.4" customHeight="1" x14ac:dyDescent="0.3"/>
    <row r="158" ht="14.4" customHeight="1" x14ac:dyDescent="0.3"/>
    <row r="159" ht="14.4" customHeight="1" x14ac:dyDescent="0.3"/>
    <row r="160" ht="14.4" customHeight="1" x14ac:dyDescent="0.3"/>
    <row r="161" ht="14.4" customHeight="1" x14ac:dyDescent="0.3"/>
    <row r="162" ht="14.4" customHeight="1" x14ac:dyDescent="0.3"/>
    <row r="163" ht="14.4" customHeight="1" x14ac:dyDescent="0.3"/>
    <row r="164" ht="14.4" customHeight="1" x14ac:dyDescent="0.3"/>
    <row r="165" ht="14.4" customHeight="1" x14ac:dyDescent="0.3"/>
    <row r="166" ht="14.4" customHeight="1" x14ac:dyDescent="0.3"/>
    <row r="167" ht="14.4" customHeight="1" x14ac:dyDescent="0.3"/>
    <row r="168" ht="14.4" customHeight="1" x14ac:dyDescent="0.3"/>
    <row r="169" ht="14.4" customHeight="1" x14ac:dyDescent="0.3"/>
    <row r="170" ht="14.4" customHeight="1" x14ac:dyDescent="0.3"/>
    <row r="171" ht="14.4" customHeight="1" x14ac:dyDescent="0.3"/>
    <row r="172" ht="14.4" customHeight="1" x14ac:dyDescent="0.3"/>
    <row r="173" ht="14.4" customHeight="1" x14ac:dyDescent="0.3"/>
    <row r="174" ht="14.4" customHeight="1" x14ac:dyDescent="0.3"/>
    <row r="175" ht="14.4" customHeight="1" x14ac:dyDescent="0.3"/>
    <row r="176" ht="14.4" customHeight="1" x14ac:dyDescent="0.3"/>
    <row r="177" ht="14.4" customHeight="1" x14ac:dyDescent="0.3"/>
    <row r="178" ht="14.4" customHeight="1" x14ac:dyDescent="0.3"/>
    <row r="179" ht="14.4" customHeight="1" x14ac:dyDescent="0.3"/>
    <row r="180" ht="14.4" customHeight="1" x14ac:dyDescent="0.3"/>
    <row r="181" ht="14.4" customHeight="1" x14ac:dyDescent="0.3"/>
    <row r="182" ht="14.4" customHeight="1" x14ac:dyDescent="0.3"/>
    <row r="183" ht="14.4" customHeight="1" x14ac:dyDescent="0.3"/>
    <row r="184" ht="14.4" customHeight="1" x14ac:dyDescent="0.3"/>
    <row r="185" ht="14.4" customHeight="1" x14ac:dyDescent="0.3"/>
    <row r="186" ht="14.4" customHeight="1" x14ac:dyDescent="0.3"/>
    <row r="187" ht="14.4" customHeight="1" x14ac:dyDescent="0.3"/>
    <row r="188" ht="14.4" customHeight="1" x14ac:dyDescent="0.3"/>
    <row r="189" ht="14.4" customHeight="1" x14ac:dyDescent="0.3"/>
    <row r="190" ht="14.4" customHeight="1" x14ac:dyDescent="0.3"/>
    <row r="191" ht="14.4" customHeight="1" x14ac:dyDescent="0.3"/>
    <row r="192" ht="14.4" customHeight="1" x14ac:dyDescent="0.3"/>
    <row r="193" ht="14.4" customHeight="1" x14ac:dyDescent="0.3"/>
    <row r="194" ht="14.4" customHeight="1" x14ac:dyDescent="0.3"/>
    <row r="195" ht="14.4" customHeight="1" x14ac:dyDescent="0.3"/>
    <row r="196" ht="14.4" customHeight="1" x14ac:dyDescent="0.3"/>
    <row r="197" ht="14.4" customHeight="1" x14ac:dyDescent="0.3"/>
    <row r="198" ht="14.4" customHeight="1" x14ac:dyDescent="0.3"/>
    <row r="199" ht="14.4" customHeight="1" x14ac:dyDescent="0.3"/>
    <row r="200" ht="14.4" customHeight="1" x14ac:dyDescent="0.3"/>
    <row r="201" ht="14.4" customHeight="1" x14ac:dyDescent="0.3"/>
    <row r="202" ht="14.4" customHeight="1" x14ac:dyDescent="0.3"/>
    <row r="203" ht="14.4" customHeight="1" x14ac:dyDescent="0.3"/>
    <row r="204" ht="14.4" customHeight="1" x14ac:dyDescent="0.3"/>
    <row r="205" ht="14.4" customHeight="1" x14ac:dyDescent="0.3"/>
    <row r="206" ht="14.4" customHeight="1" x14ac:dyDescent="0.3"/>
    <row r="207" ht="14.4" customHeight="1" x14ac:dyDescent="0.3"/>
    <row r="208" ht="14.4" customHeight="1" x14ac:dyDescent="0.3"/>
    <row r="209" ht="14.4" customHeight="1" x14ac:dyDescent="0.3"/>
    <row r="210" ht="14.4" customHeight="1" x14ac:dyDescent="0.3"/>
    <row r="211" ht="14.4" customHeight="1" x14ac:dyDescent="0.3"/>
    <row r="212" ht="14.4" customHeight="1" x14ac:dyDescent="0.3"/>
    <row r="213" ht="14.4" customHeight="1" x14ac:dyDescent="0.3"/>
    <row r="214" ht="14.4" customHeight="1" x14ac:dyDescent="0.3"/>
    <row r="215" ht="14.4" customHeight="1" x14ac:dyDescent="0.3"/>
    <row r="216" ht="14.4" customHeight="1" x14ac:dyDescent="0.3"/>
    <row r="217" ht="14.4" customHeight="1" x14ac:dyDescent="0.3"/>
    <row r="218" ht="14.4" customHeight="1" x14ac:dyDescent="0.3"/>
    <row r="219" ht="14.4" customHeight="1" x14ac:dyDescent="0.3"/>
    <row r="220" ht="14.4" customHeight="1" x14ac:dyDescent="0.3"/>
    <row r="221" ht="14.4" customHeight="1" x14ac:dyDescent="0.3"/>
    <row r="222" ht="14.4" customHeight="1" x14ac:dyDescent="0.3"/>
    <row r="223" ht="14.4" customHeight="1" x14ac:dyDescent="0.3"/>
    <row r="224" ht="14.4" customHeight="1" x14ac:dyDescent="0.3"/>
    <row r="225" ht="14.4" customHeight="1" x14ac:dyDescent="0.3"/>
    <row r="226" ht="14.4" customHeight="1" x14ac:dyDescent="0.3"/>
    <row r="227" ht="14.4" customHeight="1" x14ac:dyDescent="0.3"/>
    <row r="228" ht="14.4" customHeight="1" x14ac:dyDescent="0.3"/>
  </sheetData>
  <sheetProtection algorithmName="SHA-512" hashValue="ylZIWCgYjeuVane6cK8V5mVBb6tb1H6qH+VjEcBlRt3vCyN3COUSQVruR8O170E9Hw+9D0mDL9d7Eq1jBa34SQ==" saltValue="a5G3gZd/Z8MxNCSy0oWGGw==" spinCount="100000" sheet="1" objects="1" scenarios="1"/>
  <mergeCells count="46">
    <mergeCell ref="B21:B23"/>
    <mergeCell ref="L21:L23"/>
    <mergeCell ref="B17:C18"/>
    <mergeCell ref="D18:F18"/>
    <mergeCell ref="D17:F17"/>
    <mergeCell ref="C21:K21"/>
    <mergeCell ref="S1:V1"/>
    <mergeCell ref="M1:Q1"/>
    <mergeCell ref="C22:E22"/>
    <mergeCell ref="F22:H22"/>
    <mergeCell ref="I22:K22"/>
    <mergeCell ref="O21:O23"/>
    <mergeCell ref="M21:M23"/>
    <mergeCell ref="E10:F10"/>
    <mergeCell ref="E11:F11"/>
    <mergeCell ref="B8:F8"/>
    <mergeCell ref="D2:G2"/>
    <mergeCell ref="F3:G3"/>
    <mergeCell ref="F4:G4"/>
    <mergeCell ref="F5:G5"/>
    <mergeCell ref="D4:E4"/>
    <mergeCell ref="B15:C15"/>
    <mergeCell ref="B16:C16"/>
    <mergeCell ref="E12:F16"/>
    <mergeCell ref="B20:O20"/>
    <mergeCell ref="D3:E3"/>
    <mergeCell ref="D5:E5"/>
    <mergeCell ref="D6:E6"/>
    <mergeCell ref="J7:N7"/>
    <mergeCell ref="F6:G6"/>
    <mergeCell ref="B63:K63"/>
    <mergeCell ref="B39:K39"/>
    <mergeCell ref="B51:K51"/>
    <mergeCell ref="P7:S7"/>
    <mergeCell ref="J19:N19"/>
    <mergeCell ref="P19:S19"/>
    <mergeCell ref="J34:N34"/>
    <mergeCell ref="P34:S34"/>
    <mergeCell ref="N21:N23"/>
    <mergeCell ref="E9:F9"/>
    <mergeCell ref="B9:C9"/>
    <mergeCell ref="B10:C10"/>
    <mergeCell ref="B11:C11"/>
    <mergeCell ref="B12:C12"/>
    <mergeCell ref="B13:C13"/>
    <mergeCell ref="B14:C14"/>
  </mergeCells>
  <conditionalFormatting sqref="P7:S19">
    <cfRule type="expression" dxfId="2" priority="4" stopIfTrue="1">
      <formula>IF(LEFT(INFOS_ZIET_NOM_ETAPE,1)="~","VRAI","FAUX")</formula>
    </cfRule>
  </conditionalFormatting>
  <conditionalFormatting sqref="P34:S34">
    <cfRule type="expression" dxfId="1" priority="3" stopIfTrue="1">
      <formula>IF(LEFT(INFOS_ZIET_NOM_ETAPE,1)="~","VRAI","FAUX")</formula>
    </cfRule>
  </conditionalFormatting>
  <conditionalFormatting sqref="S1:V1">
    <cfRule type="expression" dxfId="0" priority="11" stopIfTrue="1">
      <formula>IF(LEFT(INFOS_ZIET_NOM_ETAPE,1)="~","VRAI","FAUX")</formula>
    </cfRule>
  </conditionalFormatting>
  <dataValidations count="2">
    <dataValidation type="decimal" allowBlank="1" showInputMessage="1" showErrorMessage="1" sqref="M24:M32" xr:uid="{A0895423-2567-4400-9C64-4AE82525F979}">
      <formula1>0</formula1>
      <formula2>100000000</formula2>
    </dataValidation>
    <dataValidation type="whole" allowBlank="1" showInputMessage="1" showErrorMessage="1" sqref="L24:L32 C41:K49 C53:K61 C65:K73" xr:uid="{A081C435-DCDD-4365-A537-906851C7167C}">
      <formula1>0</formula1>
      <formula2>10000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4F3260AE-58C3-485D-A6A8-5138FE432DAB}">
          <x14:formula1>
            <xm:f>Ref!$C$15:$C$26</xm:f>
          </x14:formula1>
          <xm:sqref>E9:F11</xm:sqref>
        </x14:dataValidation>
        <x14:dataValidation type="list" allowBlank="1" showInputMessage="1" showErrorMessage="1" xr:uid="{DBE461E2-361E-4FFB-B997-C3E154346F72}">
          <x14:formula1>
            <xm:f>Ref!$C$29:$C$33</xm:f>
          </x14:formula1>
          <xm:sqref>D9:D12 D14:D16</xm:sqref>
        </x14:dataValidation>
        <x14:dataValidation type="list" allowBlank="1" showInputMessage="1" showErrorMessage="1" xr:uid="{BF767B25-60B8-4FC7-BB7A-1FC700EC77CE}">
          <x14:formula1>
            <xm:f>Ref!$A$29:$A$35</xm:f>
          </x14:formula1>
          <xm:sqref>N24:N32</xm:sqref>
        </x14:dataValidation>
        <x14:dataValidation type="list" allowBlank="1" showInputMessage="1" showErrorMessage="1" xr:uid="{EB6C121B-52DF-4166-AD39-11D833C21C78}">
          <x14:formula1>
            <xm:f>Ref!$A$62:$A$66</xm:f>
          </x14:formula1>
          <xm:sqref>O24:O32</xm:sqref>
        </x14:dataValidation>
        <x14:dataValidation type="list" allowBlank="1" showInputMessage="1" showErrorMessage="1" xr:uid="{0136750C-9DFA-4517-A639-52FFB2BB768B}">
          <x14:formula1>
            <xm:f>Ref!$E$29:$E$32</xm:f>
          </x14:formula1>
          <xm:sqref>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9D166-BA15-47B4-A10B-5A6B55EF9C71}">
  <sheetPr codeName="Feuil21">
    <tabColor rgb="FFFF0000"/>
  </sheetPr>
  <dimension ref="A1:J132"/>
  <sheetViews>
    <sheetView showGridLines="0" topLeftCell="A25" zoomScale="115" zoomScaleNormal="115" workbookViewId="0">
      <selection activeCell="A37" sqref="A37"/>
    </sheetView>
  </sheetViews>
  <sheetFormatPr baseColWidth="10" defaultColWidth="11.44140625" defaultRowHeight="14.4" x14ac:dyDescent="0.3"/>
  <cols>
    <col min="1" max="1" width="43.33203125" style="1" customWidth="1"/>
    <col min="2" max="2" width="7.5546875" style="1" customWidth="1"/>
    <col min="3" max="3" width="38.109375" style="1" customWidth="1"/>
    <col min="4" max="4" width="12" style="1" customWidth="1"/>
    <col min="5" max="5" width="37.33203125" style="1" customWidth="1"/>
    <col min="6" max="6" width="1.6640625" style="1" customWidth="1"/>
    <col min="7" max="7" width="16.6640625" style="1" customWidth="1"/>
    <col min="8" max="8" width="11.44140625" style="1"/>
    <col min="9" max="10" width="73.88671875" style="1" bestFit="1" customWidth="1"/>
    <col min="11" max="16384" width="11.44140625" style="1"/>
  </cols>
  <sheetData>
    <row r="1" spans="1:10" s="4" customFormat="1" x14ac:dyDescent="0.3">
      <c r="A1" s="31" t="s">
        <v>176</v>
      </c>
      <c r="C1" s="31" t="s">
        <v>177</v>
      </c>
      <c r="E1" s="31" t="s">
        <v>178</v>
      </c>
      <c r="I1" s="31" t="s">
        <v>179</v>
      </c>
      <c r="J1" s="31" t="s">
        <v>180</v>
      </c>
    </row>
    <row r="2" spans="1:10" x14ac:dyDescent="0.3">
      <c r="A2" s="1" t="s">
        <v>181</v>
      </c>
      <c r="C2" s="1" t="s">
        <v>181</v>
      </c>
      <c r="E2" s="1" t="s">
        <v>181</v>
      </c>
      <c r="G2" s="1" t="s">
        <v>182</v>
      </c>
      <c r="I2" s="1" t="str">
        <f>+Projet!B128</f>
        <v>Section 1 : Administration</v>
      </c>
      <c r="J2" s="1" t="s">
        <v>108</v>
      </c>
    </row>
    <row r="3" spans="1:10" x14ac:dyDescent="0.3">
      <c r="A3" s="1" t="s">
        <v>183</v>
      </c>
      <c r="C3" s="1" t="s">
        <v>184</v>
      </c>
      <c r="E3" s="1" t="s">
        <v>185</v>
      </c>
      <c r="G3" s="1" t="s">
        <v>186</v>
      </c>
      <c r="I3" s="1" t="str">
        <f>+Projet!B129</f>
        <v>1 A - Salaires, avantages sociaux et honoraires de gestion</v>
      </c>
      <c r="J3" s="1" t="s">
        <v>109</v>
      </c>
    </row>
    <row r="4" spans="1:10" x14ac:dyDescent="0.3">
      <c r="A4" s="1" t="s">
        <v>187</v>
      </c>
      <c r="C4" s="1" t="s">
        <v>188</v>
      </c>
      <c r="E4" s="1" t="s">
        <v>189</v>
      </c>
      <c r="I4" s="1" t="str">
        <f>+Projet!B130</f>
        <v>*Salaires - Ressources humaines à l’administration</v>
      </c>
      <c r="J4" s="1" t="s">
        <v>190</v>
      </c>
    </row>
    <row r="5" spans="1:10" x14ac:dyDescent="0.3">
      <c r="A5" s="1" t="s">
        <v>191</v>
      </c>
      <c r="C5" s="1" t="s">
        <v>192</v>
      </c>
      <c r="E5" s="1" t="s">
        <v>193</v>
      </c>
      <c r="I5" s="1" t="str">
        <f>+Projet!B131</f>
        <v>*Avantages sociaux - Ressources humaines à l’administration</v>
      </c>
      <c r="J5" s="1" t="s">
        <v>194</v>
      </c>
    </row>
    <row r="6" spans="1:10" x14ac:dyDescent="0.3">
      <c r="A6" s="1" t="s">
        <v>195</v>
      </c>
      <c r="C6" s="1" t="s">
        <v>196</v>
      </c>
      <c r="E6" s="1" t="s">
        <v>197</v>
      </c>
      <c r="I6" s="1" t="str">
        <f>+Projet!B132</f>
        <v>*Honoraires de gestion</v>
      </c>
      <c r="J6" s="1" t="s">
        <v>198</v>
      </c>
    </row>
    <row r="7" spans="1:10" x14ac:dyDescent="0.3">
      <c r="A7" s="1" t="s">
        <v>199</v>
      </c>
      <c r="C7" s="1" t="s">
        <v>200</v>
      </c>
      <c r="E7" s="1" t="s">
        <v>201</v>
      </c>
      <c r="I7" s="1" t="str">
        <f>+Projet!B134</f>
        <v>Total 1 A</v>
      </c>
      <c r="J7" s="1" t="s">
        <v>114</v>
      </c>
    </row>
    <row r="8" spans="1:10" x14ac:dyDescent="0.3">
      <c r="C8" s="1" t="s">
        <v>202</v>
      </c>
      <c r="I8" s="1" t="str">
        <f>+Projet!B135</f>
        <v>1 B - Frais d'administration généraux</v>
      </c>
      <c r="J8" s="1" t="s">
        <v>115</v>
      </c>
    </row>
    <row r="9" spans="1:10" x14ac:dyDescent="0.3">
      <c r="A9" s="31" t="s">
        <v>203</v>
      </c>
      <c r="C9" s="1" t="s">
        <v>204</v>
      </c>
      <c r="I9" s="1" t="str">
        <f>+Projet!B136</f>
        <v>*Déplacements et séjours</v>
      </c>
      <c r="J9" s="1" t="s">
        <v>205</v>
      </c>
    </row>
    <row r="10" spans="1:10" x14ac:dyDescent="0.3">
      <c r="A10" s="1" t="s">
        <v>181</v>
      </c>
      <c r="C10" s="1" t="s">
        <v>206</v>
      </c>
      <c r="I10" s="1" t="str">
        <f>+Projet!B137</f>
        <v>*Formation</v>
      </c>
      <c r="J10" s="1" t="s">
        <v>207</v>
      </c>
    </row>
    <row r="11" spans="1:10" x14ac:dyDescent="0.3">
      <c r="A11" s="1" t="s">
        <v>208</v>
      </c>
      <c r="C11" s="1" t="s">
        <v>209</v>
      </c>
      <c r="I11" s="1" t="str">
        <f>+Projet!B138</f>
        <v>*Frais du conseil d’administration</v>
      </c>
      <c r="J11" s="1" t="s">
        <v>210</v>
      </c>
    </row>
    <row r="12" spans="1:10" x14ac:dyDescent="0.3">
      <c r="A12" s="1" t="s">
        <v>211</v>
      </c>
      <c r="I12" s="1" t="str">
        <f>+Projet!B139</f>
        <v>*Communications</v>
      </c>
      <c r="J12" s="1" t="s">
        <v>212</v>
      </c>
    </row>
    <row r="13" spans="1:10" x14ac:dyDescent="0.3">
      <c r="A13" s="1" t="s">
        <v>213</v>
      </c>
      <c r="I13" s="1" t="str">
        <f>+Projet!B140</f>
        <v>*Publicité et promotion</v>
      </c>
      <c r="J13" s="1" t="s">
        <v>214</v>
      </c>
    </row>
    <row r="14" spans="1:10" x14ac:dyDescent="0.3">
      <c r="A14" s="1" t="s">
        <v>215</v>
      </c>
      <c r="I14" s="1" t="str">
        <f>+Projet!B141</f>
        <v>*Fournitures de bureau</v>
      </c>
      <c r="J14" s="1" t="s">
        <v>216</v>
      </c>
    </row>
    <row r="15" spans="1:10" x14ac:dyDescent="0.3">
      <c r="A15" s="1" t="s">
        <v>217</v>
      </c>
      <c r="C15" s="31" t="s">
        <v>152</v>
      </c>
      <c r="I15" s="1" t="str">
        <f>+Projet!B142</f>
        <v>*Intérêts et frais bancaires</v>
      </c>
      <c r="J15" s="1" t="s">
        <v>218</v>
      </c>
    </row>
    <row r="16" spans="1:10" x14ac:dyDescent="0.3">
      <c r="C16" s="26" t="s">
        <v>151</v>
      </c>
      <c r="I16" s="1" t="str">
        <f>+Projet!B143</f>
        <v>*Frais d’audit</v>
      </c>
      <c r="J16" s="1" t="s">
        <v>219</v>
      </c>
    </row>
    <row r="17" spans="1:10" x14ac:dyDescent="0.3">
      <c r="C17" s="26" t="s">
        <v>220</v>
      </c>
      <c r="I17" s="1" t="str">
        <f>+Projet!B144</f>
        <v>*Autres honoraires professionnels et de services 
   (avocat, notaire, etc.)</v>
      </c>
      <c r="J17" s="1" t="s">
        <v>221</v>
      </c>
    </row>
    <row r="18" spans="1:10" x14ac:dyDescent="0.3">
      <c r="A18" s="31" t="s">
        <v>222</v>
      </c>
      <c r="C18" s="26" t="s">
        <v>223</v>
      </c>
      <c r="E18" s="27"/>
      <c r="I18" s="1" t="str">
        <f>+Projet!B146</f>
        <v>Total 1 B</v>
      </c>
      <c r="J18" s="1" t="s">
        <v>124</v>
      </c>
    </row>
    <row r="19" spans="1:10" x14ac:dyDescent="0.3">
      <c r="A19" s="27" t="s">
        <v>224</v>
      </c>
      <c r="C19" s="26" t="s">
        <v>225</v>
      </c>
      <c r="I19" s="1" t="str">
        <f>+Projet!B147</f>
        <v>Section 2 : Conciergerie et entretien</v>
      </c>
      <c r="J19" s="1" t="s">
        <v>125</v>
      </c>
    </row>
    <row r="20" spans="1:10" x14ac:dyDescent="0.3">
      <c r="A20" s="1" t="s">
        <v>226</v>
      </c>
      <c r="C20" s="26" t="s">
        <v>227</v>
      </c>
      <c r="I20" s="1" t="str">
        <f>+Projet!B148</f>
        <v>2 A - Ressources humaines</v>
      </c>
      <c r="J20" s="1" t="s">
        <v>126</v>
      </c>
    </row>
    <row r="21" spans="1:10" x14ac:dyDescent="0.3">
      <c r="A21" s="1" t="s">
        <v>228</v>
      </c>
      <c r="C21" s="26" t="s">
        <v>229</v>
      </c>
      <c r="I21" s="1" t="str">
        <f>+Projet!B149</f>
        <v>*Salaires - Conciergerie/entretien - Ressources internes</v>
      </c>
      <c r="J21" s="1" t="s">
        <v>230</v>
      </c>
    </row>
    <row r="22" spans="1:10" x14ac:dyDescent="0.3">
      <c r="A22" s="1" t="s">
        <v>231</v>
      </c>
      <c r="C22" s="26" t="s">
        <v>232</v>
      </c>
      <c r="E22" s="31" t="s">
        <v>203</v>
      </c>
      <c r="I22" s="1" t="str">
        <f>+Projet!B150</f>
        <v>*Avantages sociaux - Conciergerie/entretien - Ressources internes</v>
      </c>
      <c r="J22" s="1" t="s">
        <v>233</v>
      </c>
    </row>
    <row r="23" spans="1:10" x14ac:dyDescent="0.3">
      <c r="C23" s="26" t="s">
        <v>234</v>
      </c>
      <c r="E23" s="27" t="s">
        <v>17</v>
      </c>
      <c r="I23" s="1" t="str">
        <f>+Projet!B152</f>
        <v>Non ventilé (détail à transmettre ultérieurement)</v>
      </c>
      <c r="J23" s="1" t="s">
        <v>235</v>
      </c>
    </row>
    <row r="24" spans="1:10" x14ac:dyDescent="0.3">
      <c r="C24" s="26" t="s">
        <v>236</v>
      </c>
      <c r="E24" s="1" t="s">
        <v>215</v>
      </c>
      <c r="I24" s="1" t="str">
        <f>+Projet!B153</f>
        <v>Total 2 A</v>
      </c>
      <c r="J24" s="1" t="s">
        <v>130</v>
      </c>
    </row>
    <row r="25" spans="1:10" x14ac:dyDescent="0.3">
      <c r="C25" s="26" t="s">
        <v>237</v>
      </c>
      <c r="E25" s="1" t="s">
        <v>247</v>
      </c>
      <c r="I25" s="1" t="str">
        <f>+Projet!B154</f>
        <v>2 B - Ressources matérielles - Autres contrats</v>
      </c>
      <c r="J25" s="1" t="s">
        <v>131</v>
      </c>
    </row>
    <row r="26" spans="1:10" x14ac:dyDescent="0.3">
      <c r="C26" s="26" t="s">
        <v>238</v>
      </c>
      <c r="E26" s="1" t="s">
        <v>248</v>
      </c>
      <c r="I26" s="1" t="str">
        <f>+Projet!B155</f>
        <v>*Déneigement</v>
      </c>
      <c r="J26" s="1" t="s">
        <v>239</v>
      </c>
    </row>
    <row r="27" spans="1:10" x14ac:dyDescent="0.3">
      <c r="I27" s="1" t="str">
        <f>+Projet!B156</f>
        <v>*Enlèvement des ordures ménagères</v>
      </c>
      <c r="J27" s="1" t="s">
        <v>240</v>
      </c>
    </row>
    <row r="28" spans="1:10" x14ac:dyDescent="0.3">
      <c r="A28" s="31" t="s">
        <v>241</v>
      </c>
      <c r="C28" s="31" t="s">
        <v>371</v>
      </c>
      <c r="E28" s="31" t="s">
        <v>242</v>
      </c>
      <c r="I28" s="1" t="str">
        <f>+Projet!B157</f>
        <v>*Sécurité et surveillance</v>
      </c>
      <c r="J28" s="1" t="s">
        <v>243</v>
      </c>
    </row>
    <row r="29" spans="1:10" x14ac:dyDescent="0.3">
      <c r="A29" s="27" t="s">
        <v>166</v>
      </c>
      <c r="C29" s="27" t="s">
        <v>37</v>
      </c>
      <c r="E29" s="27" t="s">
        <v>37</v>
      </c>
      <c r="I29" s="1" t="str">
        <f>+Projet!B158</f>
        <v>*Frais du rapport de bilan de santé des immeubles</v>
      </c>
      <c r="J29" s="1" t="s">
        <v>244</v>
      </c>
    </row>
    <row r="30" spans="1:10" x14ac:dyDescent="0.3">
      <c r="A30" s="1" t="s">
        <v>183</v>
      </c>
      <c r="C30" s="2" t="s">
        <v>245</v>
      </c>
      <c r="E30" s="2" t="s">
        <v>245</v>
      </c>
      <c r="I30" s="1" t="str">
        <f>+Projet!B160</f>
        <v>Non ventilé (détail à transmettre ultérieurement)</v>
      </c>
      <c r="J30" s="1" t="s">
        <v>246</v>
      </c>
    </row>
    <row r="31" spans="1:10" x14ac:dyDescent="0.3">
      <c r="A31" s="1" t="s">
        <v>187</v>
      </c>
      <c r="C31" s="2" t="s">
        <v>369</v>
      </c>
      <c r="E31" s="2" t="s">
        <v>369</v>
      </c>
      <c r="I31" s="1" t="str">
        <f>+Projet!B161</f>
        <v>Total 2 B</v>
      </c>
      <c r="J31" s="1" t="s">
        <v>137</v>
      </c>
    </row>
    <row r="32" spans="1:10" x14ac:dyDescent="0.3">
      <c r="A32" s="1" t="s">
        <v>191</v>
      </c>
      <c r="C32" s="2" t="s">
        <v>372</v>
      </c>
      <c r="E32" s="2" t="s">
        <v>372</v>
      </c>
      <c r="I32" s="1" t="e">
        <f>+Projet!#REF!</f>
        <v>#REF!</v>
      </c>
      <c r="J32" s="1" t="s">
        <v>249</v>
      </c>
    </row>
    <row r="33" spans="1:10" x14ac:dyDescent="0.3">
      <c r="A33" s="1" t="s">
        <v>195</v>
      </c>
      <c r="I33" s="1" t="str">
        <f>+Projet!B162</f>
        <v>Section 3 : Autres dépenses</v>
      </c>
      <c r="J33" s="1" t="s">
        <v>138</v>
      </c>
    </row>
    <row r="34" spans="1:10" x14ac:dyDescent="0.3">
      <c r="A34" s="1" t="s">
        <v>199</v>
      </c>
      <c r="C34" s="31" t="s">
        <v>250</v>
      </c>
      <c r="E34" s="31" t="s">
        <v>387</v>
      </c>
      <c r="I34" s="1" t="str">
        <f>+Projet!B163</f>
        <v>*Énergie - partie commune</v>
      </c>
      <c r="J34" s="1" t="s">
        <v>251</v>
      </c>
    </row>
    <row r="35" spans="1:10" x14ac:dyDescent="0.3">
      <c r="C35" s="27" t="s">
        <v>37</v>
      </c>
      <c r="E35" s="27" t="s">
        <v>37</v>
      </c>
      <c r="I35" s="1" t="str">
        <f>+Projet!B166</f>
        <v>*Impôt foncier municipal et scolaire</v>
      </c>
      <c r="J35" s="1" t="s">
        <v>252</v>
      </c>
    </row>
    <row r="36" spans="1:10" x14ac:dyDescent="0.3">
      <c r="C36" s="1" t="s">
        <v>253</v>
      </c>
      <c r="E36" s="15" t="s">
        <v>389</v>
      </c>
      <c r="I36" s="1" t="str">
        <f>+Projet!B167</f>
        <v>*Assurances et sinistres</v>
      </c>
      <c r="J36" s="1" t="s">
        <v>254</v>
      </c>
    </row>
    <row r="37" spans="1:10" x14ac:dyDescent="0.3">
      <c r="C37" s="1" t="s">
        <v>255</v>
      </c>
      <c r="E37" s="15" t="s">
        <v>390</v>
      </c>
      <c r="I37" s="1" t="str">
        <f>+Projet!B168</f>
        <v>*Services à la clientèle</v>
      </c>
      <c r="J37" s="1" t="s">
        <v>256</v>
      </c>
    </row>
    <row r="38" spans="1:10" x14ac:dyDescent="0.3">
      <c r="C38" s="2" t="s">
        <v>372</v>
      </c>
      <c r="E38" s="15" t="s">
        <v>388</v>
      </c>
      <c r="I38" s="1" t="str">
        <f>+Projet!B170</f>
        <v>Non ventilé (détail à transmettre ultérieurement)</v>
      </c>
      <c r="J38" s="1" t="s">
        <v>257</v>
      </c>
    </row>
    <row r="39" spans="1:10" x14ac:dyDescent="0.3">
      <c r="A39" s="31" t="s">
        <v>258</v>
      </c>
      <c r="E39" s="15" t="s">
        <v>392</v>
      </c>
      <c r="I39" s="1" t="str">
        <f>+Projet!B173</f>
        <v>Total - Dépenses d'exploitation</v>
      </c>
      <c r="J39" s="1" t="s">
        <v>143</v>
      </c>
    </row>
    <row r="40" spans="1:10" x14ac:dyDescent="0.3">
      <c r="A40" s="27" t="s">
        <v>39</v>
      </c>
      <c r="C40" s="31" t="s">
        <v>259</v>
      </c>
      <c r="E40" s="15" t="s">
        <v>391</v>
      </c>
    </row>
    <row r="41" spans="1:10" x14ac:dyDescent="0.3">
      <c r="A41" s="1" t="s">
        <v>260</v>
      </c>
      <c r="C41" s="28" t="s">
        <v>378</v>
      </c>
    </row>
    <row r="42" spans="1:10" x14ac:dyDescent="0.3">
      <c r="A42" s="1" t="s">
        <v>261</v>
      </c>
      <c r="C42" s="15" t="s">
        <v>262</v>
      </c>
    </row>
    <row r="43" spans="1:10" x14ac:dyDescent="0.3">
      <c r="A43" s="1" t="s">
        <v>263</v>
      </c>
      <c r="C43" s="15" t="s">
        <v>264</v>
      </c>
    </row>
    <row r="44" spans="1:10" x14ac:dyDescent="0.3">
      <c r="C44" s="15" t="s">
        <v>265</v>
      </c>
    </row>
    <row r="45" spans="1:10" x14ac:dyDescent="0.3">
      <c r="A45" s="31" t="s">
        <v>266</v>
      </c>
      <c r="C45" s="15" t="s">
        <v>267</v>
      </c>
    </row>
    <row r="46" spans="1:10" x14ac:dyDescent="0.3">
      <c r="A46" s="27" t="s">
        <v>14</v>
      </c>
      <c r="C46" s="15" t="s">
        <v>268</v>
      </c>
    </row>
    <row r="47" spans="1:10" x14ac:dyDescent="0.3">
      <c r="A47" s="1" t="s">
        <v>269</v>
      </c>
      <c r="C47" s="15" t="s">
        <v>270</v>
      </c>
    </row>
    <row r="48" spans="1:10" x14ac:dyDescent="0.3">
      <c r="A48" s="1" t="s">
        <v>271</v>
      </c>
      <c r="C48" s="15" t="s">
        <v>272</v>
      </c>
    </row>
    <row r="49" spans="1:5" x14ac:dyDescent="0.3">
      <c r="A49" s="1" t="s">
        <v>273</v>
      </c>
      <c r="C49" s="15" t="s">
        <v>274</v>
      </c>
    </row>
    <row r="50" spans="1:5" x14ac:dyDescent="0.3">
      <c r="A50" s="1" t="s">
        <v>275</v>
      </c>
      <c r="C50" s="15" t="s">
        <v>276</v>
      </c>
    </row>
    <row r="51" spans="1:5" x14ac:dyDescent="0.3">
      <c r="A51" s="1" t="s">
        <v>277</v>
      </c>
      <c r="C51" s="1" t="s">
        <v>308</v>
      </c>
      <c r="E51" s="2"/>
    </row>
    <row r="52" spans="1:5" x14ac:dyDescent="0.3">
      <c r="C52" s="1" t="s">
        <v>309</v>
      </c>
    </row>
    <row r="54" spans="1:5" x14ac:dyDescent="0.3">
      <c r="A54" s="31" t="s">
        <v>278</v>
      </c>
    </row>
    <row r="55" spans="1:5" x14ac:dyDescent="0.3">
      <c r="A55" s="27" t="s">
        <v>37</v>
      </c>
    </row>
    <row r="56" spans="1:5" x14ac:dyDescent="0.3">
      <c r="A56" s="1" t="s">
        <v>279</v>
      </c>
      <c r="C56" s="31" t="s">
        <v>280</v>
      </c>
      <c r="E56" s="27" t="s">
        <v>11</v>
      </c>
    </row>
    <row r="57" spans="1:5" x14ac:dyDescent="0.3">
      <c r="A57" s="1" t="s">
        <v>281</v>
      </c>
      <c r="B57" s="29" t="s">
        <v>282</v>
      </c>
      <c r="C57" s="1" t="s">
        <v>283</v>
      </c>
      <c r="E57" s="1" t="str">
        <f>CONCATENATE(B57," ",C57)</f>
        <v>01 Bas-Saint-Laurent</v>
      </c>
    </row>
    <row r="58" spans="1:5" x14ac:dyDescent="0.3">
      <c r="B58" s="29" t="s">
        <v>284</v>
      </c>
      <c r="C58" s="1" t="s">
        <v>285</v>
      </c>
      <c r="E58" s="1" t="str">
        <f t="shared" ref="E58:E73" si="0">CONCATENATE(B58," ",C58)</f>
        <v>02 Saguenay–Lac-Saint-Jean</v>
      </c>
    </row>
    <row r="59" spans="1:5" x14ac:dyDescent="0.3">
      <c r="B59" s="29" t="s">
        <v>286</v>
      </c>
      <c r="C59" s="1" t="s">
        <v>287</v>
      </c>
      <c r="E59" s="1" t="str">
        <f t="shared" si="0"/>
        <v>03 Capitale-Nationale</v>
      </c>
    </row>
    <row r="60" spans="1:5" x14ac:dyDescent="0.3">
      <c r="B60" s="29" t="s">
        <v>288</v>
      </c>
      <c r="C60" s="1" t="s">
        <v>289</v>
      </c>
      <c r="E60" s="1" t="str">
        <f t="shared" si="0"/>
        <v>04 Mauricie</v>
      </c>
    </row>
    <row r="61" spans="1:5" x14ac:dyDescent="0.3">
      <c r="A61" s="31" t="s">
        <v>162</v>
      </c>
      <c r="B61" s="29" t="s">
        <v>290</v>
      </c>
      <c r="C61" s="1" t="s">
        <v>291</v>
      </c>
      <c r="E61" s="1" t="str">
        <f t="shared" si="0"/>
        <v>05 Estrie</v>
      </c>
    </row>
    <row r="62" spans="1:5" x14ac:dyDescent="0.3">
      <c r="A62" s="27" t="s">
        <v>37</v>
      </c>
      <c r="B62" s="29" t="s">
        <v>292</v>
      </c>
      <c r="C62" s="1" t="s">
        <v>293</v>
      </c>
      <c r="E62" s="1" t="str">
        <f t="shared" si="0"/>
        <v>06 Montréal</v>
      </c>
    </row>
    <row r="63" spans="1:5" x14ac:dyDescent="0.3">
      <c r="A63" t="s">
        <v>167</v>
      </c>
      <c r="B63" s="29" t="s">
        <v>294</v>
      </c>
      <c r="C63" s="1" t="s">
        <v>295</v>
      </c>
      <c r="E63" s="1" t="str">
        <f t="shared" si="0"/>
        <v>07 Outaouais</v>
      </c>
    </row>
    <row r="64" spans="1:5" x14ac:dyDescent="0.3">
      <c r="A64" s="1" t="s">
        <v>313</v>
      </c>
      <c r="B64" s="29" t="s">
        <v>296</v>
      </c>
      <c r="C64" s="1" t="s">
        <v>297</v>
      </c>
      <c r="E64" s="1" t="str">
        <f t="shared" si="0"/>
        <v>08 Abitibi-Témiscamingue</v>
      </c>
    </row>
    <row r="65" spans="1:5" x14ac:dyDescent="0.3">
      <c r="A65" s="1" t="s">
        <v>314</v>
      </c>
      <c r="B65" s="29" t="s">
        <v>298</v>
      </c>
      <c r="C65" s="1" t="s">
        <v>299</v>
      </c>
      <c r="E65" s="1" t="str">
        <f t="shared" si="0"/>
        <v>09 Côte-Nord</v>
      </c>
    </row>
    <row r="66" spans="1:5" x14ac:dyDescent="0.3">
      <c r="A66" s="1" t="s">
        <v>323</v>
      </c>
      <c r="B66" s="1">
        <v>10</v>
      </c>
      <c r="C66" s="1" t="s">
        <v>300</v>
      </c>
      <c r="E66" s="1" t="str">
        <f t="shared" si="0"/>
        <v>10 Nord-du-Québec</v>
      </c>
    </row>
    <row r="67" spans="1:5" x14ac:dyDescent="0.3">
      <c r="B67" s="1">
        <v>11</v>
      </c>
      <c r="C67" s="1" t="s">
        <v>301</v>
      </c>
      <c r="E67" s="1" t="str">
        <f t="shared" si="0"/>
        <v>11 Gaspésie–Îles-de-la-Madeleine</v>
      </c>
    </row>
    <row r="68" spans="1:5" x14ac:dyDescent="0.3">
      <c r="A68" s="31" t="s">
        <v>332</v>
      </c>
      <c r="B68" s="1">
        <v>12</v>
      </c>
      <c r="C68" s="1" t="s">
        <v>302</v>
      </c>
      <c r="E68" s="1" t="str">
        <f t="shared" si="0"/>
        <v>12 Chaudière-Appalaches</v>
      </c>
    </row>
    <row r="69" spans="1:5" x14ac:dyDescent="0.3">
      <c r="A69" s="27" t="s">
        <v>37</v>
      </c>
      <c r="B69" s="1">
        <v>13</v>
      </c>
      <c r="C69" s="1" t="s">
        <v>303</v>
      </c>
      <c r="E69" s="1" t="str">
        <f t="shared" si="0"/>
        <v>13 Laval</v>
      </c>
    </row>
    <row r="70" spans="1:5" x14ac:dyDescent="0.3">
      <c r="A70" s="1" t="s">
        <v>324</v>
      </c>
      <c r="B70" s="1">
        <v>14</v>
      </c>
      <c r="C70" s="1" t="s">
        <v>304</v>
      </c>
      <c r="E70" s="1" t="str">
        <f t="shared" si="0"/>
        <v>14 Lanaudière</v>
      </c>
    </row>
    <row r="71" spans="1:5" x14ac:dyDescent="0.3">
      <c r="A71" s="1" t="s">
        <v>329</v>
      </c>
      <c r="B71" s="1">
        <v>15</v>
      </c>
      <c r="C71" s="1" t="s">
        <v>305</v>
      </c>
      <c r="E71" s="1" t="str">
        <f t="shared" si="0"/>
        <v>15 Laurentides</v>
      </c>
    </row>
    <row r="72" spans="1:5" x14ac:dyDescent="0.3">
      <c r="A72" s="1" t="s">
        <v>325</v>
      </c>
      <c r="B72" s="1">
        <v>16</v>
      </c>
      <c r="C72" s="1" t="s">
        <v>306</v>
      </c>
      <c r="E72" s="1" t="str">
        <f t="shared" si="0"/>
        <v>16 Montérégie</v>
      </c>
    </row>
    <row r="73" spans="1:5" x14ac:dyDescent="0.3">
      <c r="A73" s="1" t="s">
        <v>326</v>
      </c>
      <c r="B73" s="1">
        <v>17</v>
      </c>
      <c r="C73" s="1" t="s">
        <v>307</v>
      </c>
      <c r="E73" s="1" t="str">
        <f t="shared" si="0"/>
        <v>17 Centre-du-Québec</v>
      </c>
    </row>
    <row r="74" spans="1:5" x14ac:dyDescent="0.3">
      <c r="A74" s="1" t="s">
        <v>328</v>
      </c>
    </row>
    <row r="75" spans="1:5" x14ac:dyDescent="0.3">
      <c r="A75" s="1" t="s">
        <v>327</v>
      </c>
    </row>
    <row r="76" spans="1:5" x14ac:dyDescent="0.3">
      <c r="A76" s="1" t="s">
        <v>330</v>
      </c>
    </row>
    <row r="77" spans="1:5" x14ac:dyDescent="0.3">
      <c r="A77" s="32" t="s">
        <v>331</v>
      </c>
    </row>
    <row r="79" spans="1:5" x14ac:dyDescent="0.3">
      <c r="A79" s="579" t="s">
        <v>333</v>
      </c>
      <c r="B79" s="579"/>
      <c r="C79" s="579"/>
      <c r="D79" s="579"/>
    </row>
    <row r="80" spans="1:5" ht="15.6" x14ac:dyDescent="0.3">
      <c r="C80" s="74" t="s">
        <v>336</v>
      </c>
    </row>
    <row r="81" spans="1:4" ht="16.2" thickBot="1" x14ac:dyDescent="0.35">
      <c r="C81" s="70">
        <f>SUM(C83:C132)</f>
        <v>0</v>
      </c>
    </row>
    <row r="82" spans="1:4" x14ac:dyDescent="0.3">
      <c r="A82" s="72" t="s">
        <v>334</v>
      </c>
      <c r="B82" s="71" t="s">
        <v>335</v>
      </c>
    </row>
    <row r="83" spans="1:4" ht="15" thickBot="1" x14ac:dyDescent="0.35">
      <c r="A83" s="73">
        <f>+Projet!G82</f>
        <v>0</v>
      </c>
      <c r="B83" s="1">
        <v>1</v>
      </c>
      <c r="C83" s="34">
        <f>+Projet!G79</f>
        <v>0</v>
      </c>
      <c r="D83" s="1">
        <f>IF(B83&lt;=Projet!$G$80,1,0)</f>
        <v>0</v>
      </c>
    </row>
    <row r="84" spans="1:4" x14ac:dyDescent="0.3">
      <c r="A84" s="33"/>
      <c r="B84" s="1">
        <f>+B83+1</f>
        <v>2</v>
      </c>
      <c r="C84" s="34">
        <f t="shared" ref="C84:C115" si="1">+C83*(1+$A$83)*D84</f>
        <v>0</v>
      </c>
      <c r="D84" s="1">
        <f>IF(B84&lt;=Projet!$G$80,1,0)</f>
        <v>0</v>
      </c>
    </row>
    <row r="85" spans="1:4" x14ac:dyDescent="0.3">
      <c r="B85" s="1">
        <f t="shared" ref="B85:B132" si="2">+B84+1</f>
        <v>3</v>
      </c>
      <c r="C85" s="34">
        <f t="shared" si="1"/>
        <v>0</v>
      </c>
      <c r="D85" s="1">
        <f>IF(B85&lt;=Projet!$G$80,1,0)</f>
        <v>0</v>
      </c>
    </row>
    <row r="86" spans="1:4" x14ac:dyDescent="0.3">
      <c r="B86" s="1">
        <f t="shared" si="2"/>
        <v>4</v>
      </c>
      <c r="C86" s="34">
        <f t="shared" si="1"/>
        <v>0</v>
      </c>
      <c r="D86" s="1">
        <f>IF(B86&lt;=Projet!$G$80,1,0)</f>
        <v>0</v>
      </c>
    </row>
    <row r="87" spans="1:4" x14ac:dyDescent="0.3">
      <c r="B87" s="1">
        <f t="shared" si="2"/>
        <v>5</v>
      </c>
      <c r="C87" s="34">
        <f t="shared" si="1"/>
        <v>0</v>
      </c>
      <c r="D87" s="1">
        <f>IF(B87&lt;=Projet!$G$80,1,0)</f>
        <v>0</v>
      </c>
    </row>
    <row r="88" spans="1:4" x14ac:dyDescent="0.3">
      <c r="B88" s="1">
        <f t="shared" si="2"/>
        <v>6</v>
      </c>
      <c r="C88" s="34">
        <f t="shared" si="1"/>
        <v>0</v>
      </c>
      <c r="D88" s="1">
        <f>IF(B88&lt;=Projet!$G$80,1,0)</f>
        <v>0</v>
      </c>
    </row>
    <row r="89" spans="1:4" x14ac:dyDescent="0.3">
      <c r="B89" s="1">
        <f t="shared" si="2"/>
        <v>7</v>
      </c>
      <c r="C89" s="34">
        <f t="shared" si="1"/>
        <v>0</v>
      </c>
      <c r="D89" s="1">
        <f>IF(B89&lt;=Projet!$G$80,1,0)</f>
        <v>0</v>
      </c>
    </row>
    <row r="90" spans="1:4" x14ac:dyDescent="0.3">
      <c r="B90" s="1">
        <f t="shared" si="2"/>
        <v>8</v>
      </c>
      <c r="C90" s="34">
        <f t="shared" si="1"/>
        <v>0</v>
      </c>
      <c r="D90" s="1">
        <f>IF(B90&lt;=Projet!$G$80,1,0)</f>
        <v>0</v>
      </c>
    </row>
    <row r="91" spans="1:4" x14ac:dyDescent="0.3">
      <c r="B91" s="1">
        <f t="shared" si="2"/>
        <v>9</v>
      </c>
      <c r="C91" s="34">
        <f t="shared" si="1"/>
        <v>0</v>
      </c>
      <c r="D91" s="1">
        <f>IF(B91&lt;=Projet!$G$80,1,0)</f>
        <v>0</v>
      </c>
    </row>
    <row r="92" spans="1:4" x14ac:dyDescent="0.3">
      <c r="B92" s="1">
        <f t="shared" si="2"/>
        <v>10</v>
      </c>
      <c r="C92" s="34">
        <f t="shared" si="1"/>
        <v>0</v>
      </c>
      <c r="D92" s="1">
        <f>IF(B92&lt;=Projet!$G$80,1,0)</f>
        <v>0</v>
      </c>
    </row>
    <row r="93" spans="1:4" x14ac:dyDescent="0.3">
      <c r="B93" s="1">
        <f t="shared" si="2"/>
        <v>11</v>
      </c>
      <c r="C93" s="34">
        <f t="shared" si="1"/>
        <v>0</v>
      </c>
      <c r="D93" s="1">
        <f>IF(B93&lt;=Projet!$G$80,1,0)</f>
        <v>0</v>
      </c>
    </row>
    <row r="94" spans="1:4" x14ac:dyDescent="0.3">
      <c r="B94" s="1">
        <f t="shared" si="2"/>
        <v>12</v>
      </c>
      <c r="C94" s="34">
        <f t="shared" si="1"/>
        <v>0</v>
      </c>
      <c r="D94" s="1">
        <f>IF(B94&lt;=Projet!$G$80,1,0)</f>
        <v>0</v>
      </c>
    </row>
    <row r="95" spans="1:4" x14ac:dyDescent="0.3">
      <c r="B95" s="1">
        <f t="shared" si="2"/>
        <v>13</v>
      </c>
      <c r="C95" s="34">
        <f t="shared" si="1"/>
        <v>0</v>
      </c>
      <c r="D95" s="1">
        <f>IF(B95&lt;=Projet!$G$80,1,0)</f>
        <v>0</v>
      </c>
    </row>
    <row r="96" spans="1:4" x14ac:dyDescent="0.3">
      <c r="B96" s="1">
        <f t="shared" si="2"/>
        <v>14</v>
      </c>
      <c r="C96" s="34">
        <f t="shared" si="1"/>
        <v>0</v>
      </c>
      <c r="D96" s="1">
        <f>IF(B96&lt;=Projet!$G$80,1,0)</f>
        <v>0</v>
      </c>
    </row>
    <row r="97" spans="2:4" x14ac:dyDescent="0.3">
      <c r="B97" s="1">
        <f t="shared" si="2"/>
        <v>15</v>
      </c>
      <c r="C97" s="34">
        <f t="shared" si="1"/>
        <v>0</v>
      </c>
      <c r="D97" s="1">
        <f>IF(B97&lt;=Projet!$G$80,1,0)</f>
        <v>0</v>
      </c>
    </row>
    <row r="98" spans="2:4" x14ac:dyDescent="0.3">
      <c r="B98" s="1">
        <f t="shared" si="2"/>
        <v>16</v>
      </c>
      <c r="C98" s="34">
        <f t="shared" si="1"/>
        <v>0</v>
      </c>
      <c r="D98" s="1">
        <f>IF(B98&lt;=Projet!$G$80,1,0)</f>
        <v>0</v>
      </c>
    </row>
    <row r="99" spans="2:4" x14ac:dyDescent="0.3">
      <c r="B99" s="1">
        <f t="shared" si="2"/>
        <v>17</v>
      </c>
      <c r="C99" s="34">
        <f t="shared" si="1"/>
        <v>0</v>
      </c>
      <c r="D99" s="1">
        <f>IF(B99&lt;=Projet!$G$80,1,0)</f>
        <v>0</v>
      </c>
    </row>
    <row r="100" spans="2:4" x14ac:dyDescent="0.3">
      <c r="B100" s="1">
        <f t="shared" si="2"/>
        <v>18</v>
      </c>
      <c r="C100" s="34">
        <f t="shared" si="1"/>
        <v>0</v>
      </c>
      <c r="D100" s="1">
        <f>IF(B100&lt;=Projet!$G$80,1,0)</f>
        <v>0</v>
      </c>
    </row>
    <row r="101" spans="2:4" x14ac:dyDescent="0.3">
      <c r="B101" s="1">
        <f t="shared" si="2"/>
        <v>19</v>
      </c>
      <c r="C101" s="34">
        <f t="shared" si="1"/>
        <v>0</v>
      </c>
      <c r="D101" s="1">
        <f>IF(B101&lt;=Projet!$G$80,1,0)</f>
        <v>0</v>
      </c>
    </row>
    <row r="102" spans="2:4" x14ac:dyDescent="0.3">
      <c r="B102" s="1">
        <f t="shared" si="2"/>
        <v>20</v>
      </c>
      <c r="C102" s="34">
        <f t="shared" si="1"/>
        <v>0</v>
      </c>
      <c r="D102" s="1">
        <f>IF(B102&lt;=Projet!$G$80,1,0)</f>
        <v>0</v>
      </c>
    </row>
    <row r="103" spans="2:4" x14ac:dyDescent="0.3">
      <c r="B103" s="1">
        <f t="shared" si="2"/>
        <v>21</v>
      </c>
      <c r="C103" s="34">
        <f t="shared" si="1"/>
        <v>0</v>
      </c>
      <c r="D103" s="1">
        <f>IF(B103&lt;=Projet!$G$80,1,0)</f>
        <v>0</v>
      </c>
    </row>
    <row r="104" spans="2:4" x14ac:dyDescent="0.3">
      <c r="B104" s="1">
        <f t="shared" si="2"/>
        <v>22</v>
      </c>
      <c r="C104" s="34">
        <f t="shared" si="1"/>
        <v>0</v>
      </c>
      <c r="D104" s="1">
        <f>IF(B104&lt;=Projet!$G$80,1,0)</f>
        <v>0</v>
      </c>
    </row>
    <row r="105" spans="2:4" x14ac:dyDescent="0.3">
      <c r="B105" s="1">
        <f t="shared" si="2"/>
        <v>23</v>
      </c>
      <c r="C105" s="34">
        <f t="shared" si="1"/>
        <v>0</v>
      </c>
      <c r="D105" s="1">
        <f>IF(B105&lt;=Projet!$G$80,1,0)</f>
        <v>0</v>
      </c>
    </row>
    <row r="106" spans="2:4" x14ac:dyDescent="0.3">
      <c r="B106" s="1">
        <f t="shared" si="2"/>
        <v>24</v>
      </c>
      <c r="C106" s="34">
        <f t="shared" si="1"/>
        <v>0</v>
      </c>
      <c r="D106" s="1">
        <f>IF(B106&lt;=Projet!$G$80,1,0)</f>
        <v>0</v>
      </c>
    </row>
    <row r="107" spans="2:4" x14ac:dyDescent="0.3">
      <c r="B107" s="1">
        <f t="shared" si="2"/>
        <v>25</v>
      </c>
      <c r="C107" s="34">
        <f t="shared" si="1"/>
        <v>0</v>
      </c>
      <c r="D107" s="1">
        <f>IF(B107&lt;=Projet!$G$80,1,0)</f>
        <v>0</v>
      </c>
    </row>
    <row r="108" spans="2:4" x14ac:dyDescent="0.3">
      <c r="B108" s="1">
        <f t="shared" si="2"/>
        <v>26</v>
      </c>
      <c r="C108" s="34">
        <f t="shared" si="1"/>
        <v>0</v>
      </c>
      <c r="D108" s="1">
        <f>IF(B108&lt;=Projet!$G$80,1,0)</f>
        <v>0</v>
      </c>
    </row>
    <row r="109" spans="2:4" x14ac:dyDescent="0.3">
      <c r="B109" s="1">
        <f t="shared" si="2"/>
        <v>27</v>
      </c>
      <c r="C109" s="34">
        <f t="shared" si="1"/>
        <v>0</v>
      </c>
      <c r="D109" s="1">
        <f>IF(B109&lt;=Projet!$G$80,1,0)</f>
        <v>0</v>
      </c>
    </row>
    <row r="110" spans="2:4" x14ac:dyDescent="0.3">
      <c r="B110" s="1">
        <f t="shared" si="2"/>
        <v>28</v>
      </c>
      <c r="C110" s="34">
        <f t="shared" si="1"/>
        <v>0</v>
      </c>
      <c r="D110" s="1">
        <f>IF(B110&lt;=Projet!$G$80,1,0)</f>
        <v>0</v>
      </c>
    </row>
    <row r="111" spans="2:4" x14ac:dyDescent="0.3">
      <c r="B111" s="1">
        <f t="shared" si="2"/>
        <v>29</v>
      </c>
      <c r="C111" s="34">
        <f t="shared" si="1"/>
        <v>0</v>
      </c>
      <c r="D111" s="1">
        <f>IF(B111&lt;=Projet!$G$80,1,0)</f>
        <v>0</v>
      </c>
    </row>
    <row r="112" spans="2:4" x14ac:dyDescent="0.3">
      <c r="B112" s="1">
        <f t="shared" si="2"/>
        <v>30</v>
      </c>
      <c r="C112" s="34">
        <f t="shared" si="1"/>
        <v>0</v>
      </c>
      <c r="D112" s="1">
        <f>IF(B112&lt;=Projet!$G$80,1,0)</f>
        <v>0</v>
      </c>
    </row>
    <row r="113" spans="2:4" x14ac:dyDescent="0.3">
      <c r="B113" s="1">
        <f t="shared" si="2"/>
        <v>31</v>
      </c>
      <c r="C113" s="34">
        <f t="shared" si="1"/>
        <v>0</v>
      </c>
      <c r="D113" s="1">
        <f>IF(B113&lt;=Projet!$G$80,1,0)</f>
        <v>0</v>
      </c>
    </row>
    <row r="114" spans="2:4" x14ac:dyDescent="0.3">
      <c r="B114" s="1">
        <f t="shared" si="2"/>
        <v>32</v>
      </c>
      <c r="C114" s="34">
        <f t="shared" si="1"/>
        <v>0</v>
      </c>
      <c r="D114" s="1">
        <f>IF(B114&lt;=Projet!$G$80,1,0)</f>
        <v>0</v>
      </c>
    </row>
    <row r="115" spans="2:4" x14ac:dyDescent="0.3">
      <c r="B115" s="1">
        <f t="shared" si="2"/>
        <v>33</v>
      </c>
      <c r="C115" s="34">
        <f t="shared" si="1"/>
        <v>0</v>
      </c>
      <c r="D115" s="1">
        <f>IF(B115&lt;=Projet!$G$80,1,0)</f>
        <v>0</v>
      </c>
    </row>
    <row r="116" spans="2:4" x14ac:dyDescent="0.3">
      <c r="B116" s="1">
        <f t="shared" si="2"/>
        <v>34</v>
      </c>
      <c r="C116" s="34">
        <f t="shared" ref="C116:C132" si="3">+C115*(1+$A$83)*D116</f>
        <v>0</v>
      </c>
      <c r="D116" s="1">
        <f>IF(B116&lt;=Projet!$G$80,1,0)</f>
        <v>0</v>
      </c>
    </row>
    <row r="117" spans="2:4" x14ac:dyDescent="0.3">
      <c r="B117" s="1">
        <f t="shared" si="2"/>
        <v>35</v>
      </c>
      <c r="C117" s="34">
        <f t="shared" si="3"/>
        <v>0</v>
      </c>
      <c r="D117" s="1">
        <f>IF(B117&lt;=Projet!$G$80,1,0)</f>
        <v>0</v>
      </c>
    </row>
    <row r="118" spans="2:4" x14ac:dyDescent="0.3">
      <c r="B118" s="1">
        <f t="shared" si="2"/>
        <v>36</v>
      </c>
      <c r="C118" s="34">
        <f t="shared" si="3"/>
        <v>0</v>
      </c>
      <c r="D118" s="1">
        <f>IF(B118&lt;=Projet!$G$80,1,0)</f>
        <v>0</v>
      </c>
    </row>
    <row r="119" spans="2:4" x14ac:dyDescent="0.3">
      <c r="B119" s="1">
        <f t="shared" si="2"/>
        <v>37</v>
      </c>
      <c r="C119" s="34">
        <f t="shared" si="3"/>
        <v>0</v>
      </c>
      <c r="D119" s="1">
        <f>IF(B119&lt;=Projet!$G$80,1,0)</f>
        <v>0</v>
      </c>
    </row>
    <row r="120" spans="2:4" x14ac:dyDescent="0.3">
      <c r="B120" s="1">
        <f t="shared" si="2"/>
        <v>38</v>
      </c>
      <c r="C120" s="34">
        <f t="shared" si="3"/>
        <v>0</v>
      </c>
      <c r="D120" s="1">
        <f>IF(B120&lt;=Projet!$G$80,1,0)</f>
        <v>0</v>
      </c>
    </row>
    <row r="121" spans="2:4" x14ac:dyDescent="0.3">
      <c r="B121" s="1">
        <f t="shared" si="2"/>
        <v>39</v>
      </c>
      <c r="C121" s="34">
        <f t="shared" si="3"/>
        <v>0</v>
      </c>
      <c r="D121" s="1">
        <f>IF(B121&lt;=Projet!$G$80,1,0)</f>
        <v>0</v>
      </c>
    </row>
    <row r="122" spans="2:4" x14ac:dyDescent="0.3">
      <c r="B122" s="1">
        <f t="shared" si="2"/>
        <v>40</v>
      </c>
      <c r="C122" s="34">
        <f t="shared" si="3"/>
        <v>0</v>
      </c>
      <c r="D122" s="1">
        <f>IF(B122&lt;=Projet!$G$80,1,0)</f>
        <v>0</v>
      </c>
    </row>
    <row r="123" spans="2:4" x14ac:dyDescent="0.3">
      <c r="B123" s="1">
        <f t="shared" si="2"/>
        <v>41</v>
      </c>
      <c r="C123" s="34">
        <f t="shared" si="3"/>
        <v>0</v>
      </c>
      <c r="D123" s="1">
        <f>IF(B123&lt;=Projet!$G$80,1,0)</f>
        <v>0</v>
      </c>
    </row>
    <row r="124" spans="2:4" x14ac:dyDescent="0.3">
      <c r="B124" s="1">
        <f t="shared" si="2"/>
        <v>42</v>
      </c>
      <c r="C124" s="34">
        <f t="shared" si="3"/>
        <v>0</v>
      </c>
      <c r="D124" s="1">
        <f>IF(B124&lt;=Projet!$G$80,1,0)</f>
        <v>0</v>
      </c>
    </row>
    <row r="125" spans="2:4" x14ac:dyDescent="0.3">
      <c r="B125" s="1">
        <f t="shared" si="2"/>
        <v>43</v>
      </c>
      <c r="C125" s="34">
        <f t="shared" si="3"/>
        <v>0</v>
      </c>
      <c r="D125" s="1">
        <f>IF(B125&lt;=Projet!$G$80,1,0)</f>
        <v>0</v>
      </c>
    </row>
    <row r="126" spans="2:4" x14ac:dyDescent="0.3">
      <c r="B126" s="1">
        <f t="shared" si="2"/>
        <v>44</v>
      </c>
      <c r="C126" s="34">
        <f t="shared" si="3"/>
        <v>0</v>
      </c>
      <c r="D126" s="1">
        <f>IF(B126&lt;=Projet!$G$80,1,0)</f>
        <v>0</v>
      </c>
    </row>
    <row r="127" spans="2:4" x14ac:dyDescent="0.3">
      <c r="B127" s="1">
        <f t="shared" si="2"/>
        <v>45</v>
      </c>
      <c r="C127" s="34">
        <f t="shared" si="3"/>
        <v>0</v>
      </c>
      <c r="D127" s="1">
        <f>IF(B127&lt;=Projet!$G$80,1,0)</f>
        <v>0</v>
      </c>
    </row>
    <row r="128" spans="2:4" x14ac:dyDescent="0.3">
      <c r="B128" s="1">
        <f t="shared" si="2"/>
        <v>46</v>
      </c>
      <c r="C128" s="34">
        <f t="shared" si="3"/>
        <v>0</v>
      </c>
      <c r="D128" s="1">
        <f>IF(B128&lt;=Projet!$G$80,1,0)</f>
        <v>0</v>
      </c>
    </row>
    <row r="129" spans="2:4" x14ac:dyDescent="0.3">
      <c r="B129" s="1">
        <f t="shared" si="2"/>
        <v>47</v>
      </c>
      <c r="C129" s="34">
        <f t="shared" si="3"/>
        <v>0</v>
      </c>
      <c r="D129" s="1">
        <f>IF(B129&lt;=Projet!$G$80,1,0)</f>
        <v>0</v>
      </c>
    </row>
    <row r="130" spans="2:4" x14ac:dyDescent="0.3">
      <c r="B130" s="1">
        <f t="shared" si="2"/>
        <v>48</v>
      </c>
      <c r="C130" s="34">
        <f t="shared" si="3"/>
        <v>0</v>
      </c>
      <c r="D130" s="1">
        <f>IF(B130&lt;=Projet!$G$80,1,0)</f>
        <v>0</v>
      </c>
    </row>
    <row r="131" spans="2:4" x14ac:dyDescent="0.3">
      <c r="B131" s="1">
        <f t="shared" si="2"/>
        <v>49</v>
      </c>
      <c r="C131" s="34">
        <f t="shared" si="3"/>
        <v>0</v>
      </c>
      <c r="D131" s="1">
        <f>IF(B131&lt;=Projet!$G$80,1,0)</f>
        <v>0</v>
      </c>
    </row>
    <row r="132" spans="2:4" x14ac:dyDescent="0.3">
      <c r="B132" s="1">
        <f t="shared" si="2"/>
        <v>50</v>
      </c>
      <c r="C132" s="34">
        <f t="shared" si="3"/>
        <v>0</v>
      </c>
      <c r="D132" s="1">
        <f>IF(B132&lt;=Projet!$G$80,1,0)</f>
        <v>0</v>
      </c>
    </row>
  </sheetData>
  <mergeCells count="1">
    <mergeCell ref="A79:D7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8525168-2cd5-4e09-ba1d-522d0d389039" xsi:nil="true"/>
    <lcf76f155ced4ddcb4097134ff3c332f xmlns="524518fa-7aac-40f3-9ce9-e0ac2e10e2c6">
      <Terms xmlns="http://schemas.microsoft.com/office/infopath/2007/PartnerControls"/>
    </lcf76f155ced4ddcb4097134ff3c332f>
    <SharedWithUsers xmlns="98525168-2cd5-4e09-ba1d-522d0d389039">
      <UserInfo>
        <DisplayName>Stéphane Tousignant</DisplayName>
        <AccountId>29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3F7C270EA51B4CBCF6B69186F478FA" ma:contentTypeVersion="14" ma:contentTypeDescription="Crée un document." ma:contentTypeScope="" ma:versionID="f26b59f8ed9fc0f22d73ab286294844e">
  <xsd:schema xmlns:xsd="http://www.w3.org/2001/XMLSchema" xmlns:xs="http://www.w3.org/2001/XMLSchema" xmlns:p="http://schemas.microsoft.com/office/2006/metadata/properties" xmlns:ns2="524518fa-7aac-40f3-9ce9-e0ac2e10e2c6" xmlns:ns3="98525168-2cd5-4e09-ba1d-522d0d389039" targetNamespace="http://schemas.microsoft.com/office/2006/metadata/properties" ma:root="true" ma:fieldsID="40c58fbb144977f6bf70c60a95281c92" ns2:_="" ns3:_="">
    <xsd:import namespace="524518fa-7aac-40f3-9ce9-e0ac2e10e2c6"/>
    <xsd:import namespace="98525168-2cd5-4e09-ba1d-522d0d38903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bjectDetectorVersions"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4518fa-7aac-40f3-9ce9-e0ac2e10e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3b4e17c-27a9-4662-94bf-acaff3f7dbe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25168-2cd5-4e09-ba1d-522d0d38903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0dea9cc-391f-4ce0-adc8-aa0b837dc190}" ma:internalName="TaxCatchAll" ma:showField="CatchAllData" ma:web="98525168-2cd5-4e09-ba1d-522d0d38903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F l o 3 W f K 2 e p O k A A A A 9 g A A A B I A H A B D b 2 5 m a W c v U G F j a 2 F n Z S 5 4 b W w g o h g A K K A U A A A A A A A A A A A A A A A A A A A A A A A A A A A A h Y / d C o I w A I V f R X b v / i Q I m Z P w N i E I o t s x p 4 5 0 x j a b 7 9 Z F j 9 Q r Z J T V X Z f n O 9 / F O f f r j e V T 3 0 U X Z Z 0 e T A Y I x C B S R g 6 V N k 0 G R l / H a 5 B z t h P y J B o V z b J x 6 e S q D L T e n 1 O E Q g g w J H C w D a I Y E 3 Q s t 3 v Z q l 6 A j 6 z / y 7 E 2 z g s j F e D s 8 B r D K S Q J g S t M I W Z o g a z U 5 i v Q e e + z / Y G s G D s / W s V r G x c b h p b I 0 P s D f w B Q S w M E F A A C A A g A F l o 3 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Z a N 1 k o i k e 4 D g A A A B E A A A A T A B w A R m 9 y b X V s Y X M v U 2 V j d G l v b j E u b S C i G A A o o B Q A A A A A A A A A A A A A A A A A A A A A A A A A A A A r T k 0 u y c z P U w i G 0 I b W A F B L A Q I t A B Q A A g A I A B Z a N 1 n y t n q T p A A A A P Y A A A A S A A A A A A A A A A A A A A A A A A A A A A B D b 2 5 m a W c v U G F j a 2 F n Z S 5 4 b W x Q S w E C L Q A U A A I A C A A W W j d Z D 8 r p q 6 Q A A A D p A A A A E w A A A A A A A A A A A A A A A A D w A A A A W 0 N v b n R l b n R f V H l w Z X N d L n h t b F B L A Q I t A B Q A A g A I A B Z a N 1 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R e L 4 s 9 r l X R r + m W A p k f R h / A A A A A A I A A A A A A B B m A A A A A Q A A I A A A A D A R R S x c o 6 L k u g f R 2 + w w E d 5 e W r 3 j k F 2 e W t Y G T c C Q 6 s g m A A A A A A 6 A A A A A A g A A I A A A A J w H k D Y w 8 R 0 j K T s 7 i 0 x B i p C / j l c f u P u o j 6 / I 8 d r B J + h x U A A A A K S y k / C s O q e b K U i p S X u C r M Q O m N J H D 3 L o f 6 B Y q 6 p I z 1 y w I q 7 g J y 3 g C + I o Z g Z u q O M X U + a R 9 m w f P B C w b D V + G U 8 c c r u 3 e W a t z b 0 i n / K Q h o L / L 4 c X Q A A A A I d f S Z E H a 3 u C R P i T 9 p p h Y y 5 0 5 R 2 Q 5 m z l H o j f v M D 9 V w F v R I t t j D 6 s M v L C 0 l 5 7 4 L t + F e 0 A 7 A O u u e v s m A R v d Q j 5 x S o = < / D a t a M a s h u p > 
</file>

<file path=customXml/itemProps1.xml><?xml version="1.0" encoding="utf-8"?>
<ds:datastoreItem xmlns:ds="http://schemas.openxmlformats.org/officeDocument/2006/customXml" ds:itemID="{E56951DE-97CB-45AB-8889-F229117D5B2C}">
  <ds:schemaRefs>
    <ds:schemaRef ds:uri="http://schemas.microsoft.com/sharepoint/v3/contenttype/forms"/>
  </ds:schemaRefs>
</ds:datastoreItem>
</file>

<file path=customXml/itemProps2.xml><?xml version="1.0" encoding="utf-8"?>
<ds:datastoreItem xmlns:ds="http://schemas.openxmlformats.org/officeDocument/2006/customXml" ds:itemID="{6C777744-7C1A-42F7-991A-C53CFCAD420A}">
  <ds:schemaRefs>
    <ds:schemaRef ds:uri="http://www.w3.org/XML/1998/namespace"/>
    <ds:schemaRef ds:uri="http://schemas.microsoft.com/office/2006/documentManagement/types"/>
    <ds:schemaRef ds:uri="http://schemas.microsoft.com/office/2006/metadata/properties"/>
    <ds:schemaRef ds:uri="98525168-2cd5-4e09-ba1d-522d0d389039"/>
    <ds:schemaRef ds:uri="http://purl.org/dc/terms/"/>
    <ds:schemaRef ds:uri="http://schemas.openxmlformats.org/package/2006/metadata/core-properties"/>
    <ds:schemaRef ds:uri="524518fa-7aac-40f3-9ce9-e0ac2e10e2c6"/>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933EB13E-AF3B-4658-9066-56CEC30EB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4518fa-7aac-40f3-9ce9-e0ac2e10e2c6"/>
    <ds:schemaRef ds:uri="98525168-2cd5-4e09-ba1d-522d0d3890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47FED1-B063-4503-B2FE-433EA18DA6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Explications</vt:lpstr>
      <vt:lpstr>Projet</vt:lpstr>
      <vt:lpstr>Projet Loyer</vt:lpstr>
      <vt:lpstr>Ref</vt:lpstr>
      <vt:lpstr>APIMM_RG_NBR_LOGEMENT_1</vt:lpstr>
      <vt:lpstr>APIMM_RG_PSL_1</vt:lpstr>
      <vt:lpstr>APIMM_RG_SUP_REEL_1</vt:lpstr>
      <vt:lpstr>Contrats</vt:lpstr>
    </vt:vector>
  </TitlesOfParts>
  <Manager/>
  <Company>Ajout de la langue fr-fr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Aspects financiers du projet</dc:title>
  <dc:subject/>
  <dc:creator/>
  <cp:keywords/>
  <dc:description/>
  <cp:lastModifiedBy>Benny Vigneault</cp:lastModifiedBy>
  <cp:revision/>
  <dcterms:created xsi:type="dcterms:W3CDTF">2024-04-24T15:29:53Z</dcterms:created>
  <dcterms:modified xsi:type="dcterms:W3CDTF">2026-02-10T17:55:09Z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0x010100FA3F7C270EA51B4CBCF6B69186F478FA</vt:lpwstr>
  </property>
  <property fmtid="{D5CDD505-2E9C-101B-9397-08002B2CF9AE}" pid="3" name="MediaServiceImageTags">
    <vt:lpwstr/>
  </property>
</Properties>
</file>